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charts/chart7.xml" ContentType="application/vnd.openxmlformats-officedocument.drawingml.chart+xml"/>
  <Override PartName="/xl/charts/chart6.xml" ContentType="application/vnd.openxmlformats-officedocument.drawingml.chart+xml"/>
  <Override PartName="/xl/charts/chart5.xml" ContentType="application/vnd.openxmlformats-officedocument.drawingml.chart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worksheets/sheet4.xml" ContentType="application/vnd.openxmlformats-officedocument.spreadsheetml.worksheet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3.xml" ContentType="application/vnd.openxmlformats-officedocument.spreadsheetml.table+xml"/>
  <Override PartName="/xl/tables/table2.xml" ContentType="application/vnd.openxmlformats-officedocument.spreadsheetml.table+xml"/>
  <Override PartName="/xl/tables/table1.xml" ContentType="application/vnd.openxmlformats-officedocument.spreadsheetml.table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vmlDrawing1.vml" ContentType="application/vnd.openxmlformats-officedocument.vmlDrawing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Dashboard" sheetId="1" state="visible" r:id="rId2"/>
    <sheet name="mapping" sheetId="2" state="visible" r:id="rId3"/>
    <sheet name="Data" sheetId="3" state="visible" r:id="rId4"/>
    <sheet name="Calculations" sheetId="4" state="visible" r:id="rId5"/>
  </sheets>
  <definedNames>
    <definedName function="false" hidden="false" localSheetId="0" name="_xlnm.Print_Area" vbProcedure="false">Dashboard!$A$1:$AO$41</definedName>
    <definedName function="false" hidden="false" name="CodeHours" vbProcedure="false">INDEX(tblSalaries)</definedName>
    <definedName function="false" hidden="false" name="Continent" vbProcedure="false">INDEX(tblSalaries)</definedName>
    <definedName function="false" hidden="false" name="Country" vbProcedure="false">INDEX(tblSalaries)</definedName>
    <definedName function="false" hidden="false" name="Graph2_Data" vbProcedure="false">OFFSET(Graph2_ref,0,CHOOSE(Calculations!$AH$3,0,8),8,6)</definedName>
    <definedName function="false" hidden="false" name="Graph2_ref" vbProcedure="false">Calculations!$AG$22</definedName>
    <definedName function="false" hidden="false" name="Graph3_Data" vbProcedure="false">OFFSET(Graph3_ref,0,CHOOSE(Calculations!$AX$3,0,8),8,6)</definedName>
    <definedName function="false" hidden="false" name="Graph3_ref" vbProcedure="false">Calculations!$AW$9</definedName>
    <definedName function="false" hidden="false" name="JobType" vbProcedure="false">tblsalariesjob type</definedName>
    <definedName function="false" hidden="false" name="lstCleanCountry" vbProcedure="false">mapping!$AD$5:$AD$107</definedName>
    <definedName function="false" hidden="false" name="lstContinents" vbProcedure="false">mapping!$AF$5:$AF$10</definedName>
    <definedName function="false" hidden="false" name="lstContinents2" vbProcedure="false">mapping!$AF$15:$AF$20</definedName>
    <definedName function="false" hidden="false" name="lstGraph2" vbProcedure="false">mapping!$AL$5:$AL$6</definedName>
    <definedName function="false" hidden="false" name="lstJobTypes" vbProcedure="false">mapping!$AB$5:$AB$14</definedName>
    <definedName function="false" hidden="false" name="rData" vbProcedure="false">Calculations!$AH$35:$AL$41</definedName>
    <definedName function="false" hidden="false" name="Salaries" vbProcedure="false">INDEX(tblSalaries)</definedName>
    <definedName function="false" hidden="false" name="tblHours" vbProcedure="false">mapping!$AH$5:$AJ$10</definedName>
    <definedName function="false" hidden="false" name="WarningResponse" vbProcedure="false">10</definedName>
    <definedName function="false" hidden="false" name="YearsExp" vbProcedure="false">INDEX(tblSalaries)</definedName>
    <definedName function="false" hidden="false" localSheetId="0" name="_xlnm.Print_Area" vbProcedure="false">Dashboard!$A$1:$AO$41</definedName>
    <definedName function="false" hidden="false" localSheetId="1" name="_xlnm._FilterDatabase" vbProcedure="false">mapping!$S$5:$S$212</definedName>
    <definedName function="false" hidden="false" localSheetId="2" name="_xlnm._FilterDatabase" vbProcedure="false">Data!$L$5:$L$1888</definedName>
    <definedName function="true" hidden="false" name="Module1.GenerateRandomFacts" vbProcedure="true"/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/>
  </authors>
  <commentList>
    <comment ref="V1" authorId="0">
      <text>
        <r>
          <rPr>
            <b val="true"/>
            <sz val="9"/>
            <color rgb="FF000000"/>
            <rFont val="Tahoma"/>
            <family val="2"/>
          </rPr>
          <t xml:space="preserve">PPP : Purchasing Power Parity
</t>
        </r>
        <r>
          <rPr>
            <sz val="9"/>
            <color rgb="FF000000"/>
            <rFont val="Tahoma"/>
            <family val="2"/>
          </rPr>
          <t xml:space="preserve">PPP is an economic theory that allow to compare the standard of living between countries by taking account the impact of their exchange rates.
Source = http://en.wikipedia.org/wiki/Purchasing_power_parity
The reference is the USA. 
Example : 
PPP India = 13.09
PPP USA =  1 
Salary India = 5000 US$
PPP India Salary = 5000 * 13.09/1 = 65450$ US
So a 5000$ US salary in India is equivalent to 65450$ in USA.
</t>
        </r>
      </text>
      <mc:AlternateContent>
        <mc:Choice Requires="v2">
          <commentPr autoFill="true" autoScale="false" colHidden="false" locked="false" rowHidden="false" textHAlign="justify" textVAlign="justify">
            <anchor moveWithCells="false" sizeWithCells="false">
              <xdr:from>
                <xdr:col>21</xdr:col>
                <xdr:colOff>17</xdr:colOff>
                <xdr:row>2</xdr:row>
                <xdr:rowOff>1</xdr:rowOff>
              </xdr:from>
              <xdr:to>
                <xdr:col>34</xdr:col>
                <xdr:colOff>30</xdr:colOff>
                <xdr:row>15</xdr:row>
                <xdr:rowOff>18</xdr:rowOff>
              </xdr:to>
            </anchor>
          </commentPr>
        </mc:Choice>
        <mc:Fallback/>
      </mc:AlternateContent>
    </comment>
  </commentList>
</comments>
</file>

<file path=xl/sharedStrings.xml><?xml version="1.0" encoding="utf-8"?>
<sst xmlns="http://schemas.openxmlformats.org/spreadsheetml/2006/main" count="13844" uniqueCount="4465">
  <si>
    <t xml:space="preserve"> Excel Users Salary Survey Analysis</t>
  </si>
  <si>
    <t xml:space="preserve">?</t>
  </si>
  <si>
    <t xml:space="preserve">By Jean-Marc Voyer</t>
  </si>
  <si>
    <t xml:space="preserve">Random facts from the study</t>
  </si>
  <si>
    <t xml:space="preserve">Average salary by Continent by Job Type, Experience, Daily usage of Excel</t>
  </si>
  <si>
    <t xml:space="preserve">•</t>
  </si>
  <si>
    <t xml:space="preserve">Choose Continent :</t>
  </si>
  <si>
    <t xml:space="preserve">North America</t>
  </si>
  <si>
    <t xml:space="preserve">Continent Average</t>
  </si>
  <si>
    <t xml:space="preserve">Experience</t>
  </si>
  <si>
    <t xml:space="preserve">From :</t>
  </si>
  <si>
    <t xml:space="preserve">To :</t>
  </si>
  <si>
    <t xml:space="preserve">World Average</t>
  </si>
  <si>
    <t xml:space="preserve">Choose Excel usage  :</t>
  </si>
  <si>
    <t xml:space="preserve">*</t>
  </si>
  <si>
    <t xml:space="preserve">Top 5 countries by…</t>
  </si>
  <si>
    <t xml:space="preserve">#</t>
  </si>
  <si>
    <t xml:space="preserve">Country</t>
  </si>
  <si>
    <t xml:space="preserve">   Average Salary</t>
  </si>
  <si>
    <t xml:space="preserve">  Experience</t>
  </si>
  <si>
    <t xml:space="preserve">       Nb of responses</t>
  </si>
  <si>
    <t xml:space="preserve">* Note : Less then 10 responses for this country. Use data with diligence.</t>
  </si>
  <si>
    <t xml:space="preserve">Average salary by…</t>
  </si>
  <si>
    <t xml:space="preserve">choose : </t>
  </si>
  <si>
    <t xml:space="preserve">Years of experience with Excel</t>
  </si>
  <si>
    <t xml:space="preserve">Salary boxplot</t>
  </si>
  <si>
    <t xml:space="preserve">Legend : </t>
  </si>
  <si>
    <t xml:space="preserve">Choose Continent #1</t>
  </si>
  <si>
    <t xml:space="preserve">Asia</t>
  </si>
  <si>
    <t xml:space="preserve">Q1</t>
  </si>
  <si>
    <t xml:space="preserve">Q2</t>
  </si>
  <si>
    <t xml:space="preserve">Q3</t>
  </si>
  <si>
    <t xml:space="preserve">Q4</t>
  </si>
  <si>
    <t xml:space="preserve">Choose Continent #2</t>
  </si>
  <si>
    <t xml:space="preserve">Proportion of participants by…</t>
  </si>
  <si>
    <t xml:space="preserve">Daily usage of Excel in hours</t>
  </si>
  <si>
    <t xml:space="preserve">Mapping Sheet</t>
  </si>
  <si>
    <t xml:space="preserve">Source: Xrates on 6/21/2012</t>
  </si>
  <si>
    <t xml:space="preserve">and xe.com</t>
  </si>
  <si>
    <t xml:space="preserve">Added data &gt;&gt;&gt;</t>
  </si>
  <si>
    <t xml:space="preserve">Continent Mapping</t>
  </si>
  <si>
    <t xml:space="preserve">List of countries by GDP (PPP) per capita</t>
  </si>
  <si>
    <t xml:space="preserve">Liste of Job types</t>
  </si>
  <si>
    <t xml:space="preserve">List of clean Country</t>
  </si>
  <si>
    <t xml:space="preserve">http://www.worldatlas.com/cntycont.htm</t>
  </si>
  <si>
    <t xml:space="preserve">PPP : Purchasing Power Parity</t>
  </si>
  <si>
    <t xml:space="preserve">(sorted filtered list from Data)</t>
  </si>
  <si>
    <t xml:space="preserve">Clean Continent</t>
  </si>
  <si>
    <t xml:space="preserve">Clean PPP</t>
  </si>
  <si>
    <t xml:space="preserve">modified cells</t>
  </si>
  <si>
    <t xml:space="preserve">http://en.wikipedia.org/wiki/List_of_countries_by_GDP_(PPP)_per_capita</t>
  </si>
  <si>
    <t xml:space="preserve">Currency Mapping</t>
  </si>
  <si>
    <t xml:space="preserve">Country Mapping</t>
  </si>
  <si>
    <t xml:space="preserve">NA = 1 </t>
  </si>
  <si>
    <t xml:space="preserve">International Monetary Fund (2010-11)</t>
  </si>
  <si>
    <t xml:space="preserve">List Job Types</t>
  </si>
  <si>
    <t xml:space="preserve">List Clean Country</t>
  </si>
  <si>
    <t xml:space="preserve">Continent</t>
  </si>
  <si>
    <t xml:space="preserve">How many hours of a day you work on Excel</t>
  </si>
  <si>
    <t xml:space="preserve">Min</t>
  </si>
  <si>
    <t xml:space="preserve">Max</t>
  </si>
  <si>
    <t xml:space="preserve">Lists for Graph</t>
  </si>
  <si>
    <t xml:space="preserve">Currency</t>
  </si>
  <si>
    <t xml:space="preserve">in USD</t>
  </si>
  <si>
    <t xml:space="preserve">Value of 1 American Dollar</t>
  </si>
  <si>
    <t xml:space="preserve">Actual</t>
  </si>
  <si>
    <t xml:space="preserve">Mapping</t>
  </si>
  <si>
    <t xml:space="preserve">PPP Factor</t>
  </si>
  <si>
    <t xml:space="preserve">Ref = USA :</t>
  </si>
  <si>
    <t xml:space="preserve">Accountant</t>
  </si>
  <si>
    <t xml:space="preserve">Albania</t>
  </si>
  <si>
    <t xml:space="preserve">USD</t>
  </si>
  <si>
    <t xml:space="preserve">     Argentine Peso </t>
  </si>
  <si>
    <t xml:space="preserve">ARS</t>
  </si>
  <si>
    <t xml:space="preserve">USA</t>
  </si>
  <si>
    <t xml:space="preserve">Afghanistan</t>
  </si>
  <si>
    <t xml:space="preserve">Intl $</t>
  </si>
  <si>
    <t xml:space="preserve">PPP Ratio Vs US</t>
  </si>
  <si>
    <t xml:space="preserve">Analyst</t>
  </si>
  <si>
    <t xml:space="preserve">Arabian Gulf</t>
  </si>
  <si>
    <t xml:space="preserve">Europe</t>
  </si>
  <si>
    <t xml:space="preserve">Excel ?!? What Excel?</t>
  </si>
  <si>
    <t xml:space="preserve">EUR</t>
  </si>
  <si>
    <t xml:space="preserve">     Australian Dollar </t>
  </si>
  <si>
    <t xml:space="preserve">AUD</t>
  </si>
  <si>
    <t xml:space="preserve">India</t>
  </si>
  <si>
    <t xml:space="preserve">956</t>
  </si>
  <si>
    <t xml:space="preserve">Consultant</t>
  </si>
  <si>
    <t xml:space="preserve">Argentina</t>
  </si>
  <si>
    <t xml:space="preserve">Africa</t>
  </si>
  <si>
    <t xml:space="preserve">1 or 2 hours a day</t>
  </si>
  <si>
    <t xml:space="preserve">PKR</t>
  </si>
  <si>
    <t xml:space="preserve">     Botswana Pula </t>
  </si>
  <si>
    <t xml:space="preserve">BWP</t>
  </si>
  <si>
    <t xml:space="preserve">UK</t>
  </si>
  <si>
    <t xml:space="preserve">Algeria</t>
  </si>
  <si>
    <t xml:space="preserve">7741</t>
  </si>
  <si>
    <t xml:space="preserve">Controller</t>
  </si>
  <si>
    <t xml:space="preserve">Armenia</t>
  </si>
  <si>
    <t xml:space="preserve">North Amer.</t>
  </si>
  <si>
    <t xml:space="preserve">2 to 3 hours per day</t>
  </si>
  <si>
    <t xml:space="preserve">INR</t>
  </si>
  <si>
    <t xml:space="preserve">     Brazilian Real </t>
  </si>
  <si>
    <t xml:space="preserve">BRL</t>
  </si>
  <si>
    <t xml:space="preserve">Australia</t>
  </si>
  <si>
    <t xml:space="preserve">Andorra</t>
  </si>
  <si>
    <t xml:space="preserve">7333</t>
  </si>
  <si>
    <t xml:space="preserve">CXO or Top Mgmt.</t>
  </si>
  <si>
    <t xml:space="preserve">Aruba</t>
  </si>
  <si>
    <t xml:space="preserve">South Amer.</t>
  </si>
  <si>
    <t xml:space="preserve">4 to 6 hours a day</t>
  </si>
  <si>
    <t xml:space="preserve">GBP</t>
  </si>
  <si>
    <t xml:space="preserve">     British Pound </t>
  </si>
  <si>
    <t xml:space="preserve">Canada</t>
  </si>
  <si>
    <t xml:space="preserve">Angola</t>
  </si>
  <si>
    <t xml:space="preserve">5895</t>
  </si>
  <si>
    <t xml:space="preserve">Engineer</t>
  </si>
  <si>
    <t xml:space="preserve">Oceania</t>
  </si>
  <si>
    <t xml:space="preserve">All the 8 hours baby, all the 8!</t>
  </si>
  <si>
    <t xml:space="preserve">     Brunei dollar </t>
  </si>
  <si>
    <t xml:space="preserve">BND</t>
  </si>
  <si>
    <t xml:space="preserve">Pakistan</t>
  </si>
  <si>
    <t xml:space="preserve">Antigua and Barbuda</t>
  </si>
  <si>
    <t xml:space="preserve">17981</t>
  </si>
  <si>
    <t xml:space="preserve">Manager</t>
  </si>
  <si>
    <t xml:space="preserve">CAD</t>
  </si>
  <si>
    <t xml:space="preserve">     Bulgarian Lev </t>
  </si>
  <si>
    <t xml:space="preserve">BGN</t>
  </si>
  <si>
    <t xml:space="preserve">South Africa</t>
  </si>
  <si>
    <t xml:space="preserve">17516</t>
  </si>
  <si>
    <t xml:space="preserve">Misc.</t>
  </si>
  <si>
    <t xml:space="preserve">Austria</t>
  </si>
  <si>
    <t xml:space="preserve">PHP</t>
  </si>
  <si>
    <t xml:space="preserve">     Canadian Dollar </t>
  </si>
  <si>
    <t xml:space="preserve">Germany</t>
  </si>
  <si>
    <t xml:space="preserve">5384</t>
  </si>
  <si>
    <t xml:space="preserve">Reporting</t>
  </si>
  <si>
    <t xml:space="preserve">Azerbaijan</t>
  </si>
  <si>
    <t xml:space="preserve">AED</t>
  </si>
  <si>
    <t xml:space="preserve">     Chilean Peso </t>
  </si>
  <si>
    <t xml:space="preserve">CLP</t>
  </si>
  <si>
    <t xml:space="preserve">UAE</t>
  </si>
  <si>
    <t xml:space="preserve">40234</t>
  </si>
  <si>
    <t xml:space="preserve">Specialist</t>
  </si>
  <si>
    <t xml:space="preserve">Baltic</t>
  </si>
  <si>
    <t xml:space="preserve">Continent (full)</t>
  </si>
  <si>
    <t xml:space="preserve">MXN</t>
  </si>
  <si>
    <t xml:space="preserve">     Chinese Yuan </t>
  </si>
  <si>
    <t xml:space="preserve">CNY</t>
  </si>
  <si>
    <t xml:space="preserve">Brazil</t>
  </si>
  <si>
    <t xml:space="preserve">41822</t>
  </si>
  <si>
    <t xml:space="preserve">Bangladesh</t>
  </si>
  <si>
    <t xml:space="preserve">SEK</t>
  </si>
  <si>
    <t xml:space="preserve">     Colombian Peso </t>
  </si>
  <si>
    <t xml:space="preserve">COP</t>
  </si>
  <si>
    <t xml:space="preserve">Netherlands</t>
  </si>
  <si>
    <t xml:space="preserve">10202</t>
  </si>
  <si>
    <t xml:space="preserve">Belgium</t>
  </si>
  <si>
    <t xml:space="preserve">BDT</t>
  </si>
  <si>
    <t xml:space="preserve">     Croatian Kuna </t>
  </si>
  <si>
    <t xml:space="preserve">HRK</t>
  </si>
  <si>
    <t xml:space="preserve">Singapore</t>
  </si>
  <si>
    <t xml:space="preserve">Bahamas</t>
  </si>
  <si>
    <t xml:space="preserve">Bahamas, The</t>
  </si>
  <si>
    <t xml:space="preserve">30959</t>
  </si>
  <si>
    <t xml:space="preserve">Bermuda</t>
  </si>
  <si>
    <t xml:space="preserve">COSTARICAN</t>
  </si>
  <si>
    <t xml:space="preserve">     Danish Krone </t>
  </si>
  <si>
    <t xml:space="preserve">DKK</t>
  </si>
  <si>
    <t xml:space="preserve">Philippines</t>
  </si>
  <si>
    <t xml:space="preserve">Bahrain</t>
  </si>
  <si>
    <t xml:space="preserve">27556</t>
  </si>
  <si>
    <t xml:space="preserve">Bhutan</t>
  </si>
  <si>
    <t xml:space="preserve">ZAR</t>
  </si>
  <si>
    <t xml:space="preserve">     Euro </t>
  </si>
  <si>
    <t xml:space="preserve">Portugal</t>
  </si>
  <si>
    <t xml:space="preserve">1693</t>
  </si>
  <si>
    <t xml:space="preserve">Bolivia</t>
  </si>
  <si>
    <t xml:space="preserve">South America</t>
  </si>
  <si>
    <t xml:space="preserve">NZD</t>
  </si>
  <si>
    <t xml:space="preserve">     Hong Kong Dollar </t>
  </si>
  <si>
    <t xml:space="preserve">HKD</t>
  </si>
  <si>
    <t xml:space="preserve">Spain</t>
  </si>
  <si>
    <t xml:space="preserve">Barbados</t>
  </si>
  <si>
    <t xml:space="preserve">23417</t>
  </si>
  <si>
    <t xml:space="preserve">     Hungarian Forint </t>
  </si>
  <si>
    <t xml:space="preserve">HUF</t>
  </si>
  <si>
    <t xml:space="preserve">New Zealand</t>
  </si>
  <si>
    <t xml:space="preserve">Belarus</t>
  </si>
  <si>
    <t xml:space="preserve">15028</t>
  </si>
  <si>
    <t xml:space="preserve">Bulgaria</t>
  </si>
  <si>
    <t xml:space="preserve">EGYPT</t>
  </si>
  <si>
    <t xml:space="preserve">     Iceland Krona </t>
  </si>
  <si>
    <t xml:space="preserve">ISK</t>
  </si>
  <si>
    <t xml:space="preserve">Russia</t>
  </si>
  <si>
    <t xml:space="preserve">37737</t>
  </si>
  <si>
    <t xml:space="preserve">Cambodia</t>
  </si>
  <si>
    <t xml:space="preserve">NAIRA</t>
  </si>
  <si>
    <t xml:space="preserve">     Indian Rupee </t>
  </si>
  <si>
    <t xml:space="preserve">Saudi Arabia</t>
  </si>
  <si>
    <t xml:space="preserve">Belize</t>
  </si>
  <si>
    <t xml:space="preserve">8264</t>
  </si>
  <si>
    <t xml:space="preserve">     Indonesian Rupiah </t>
  </si>
  <si>
    <t xml:space="preserve">IDR</t>
  </si>
  <si>
    <t xml:space="preserve">Mexico</t>
  </si>
  <si>
    <t xml:space="preserve">Benin</t>
  </si>
  <si>
    <t xml:space="preserve">1481</t>
  </si>
  <si>
    <t xml:space="preserve">CEE</t>
  </si>
  <si>
    <t xml:space="preserve">     Israeli New Shekel </t>
  </si>
  <si>
    <t xml:space="preserve">ILS</t>
  </si>
  <si>
    <t xml:space="preserve">Indonesia</t>
  </si>
  <si>
    <t xml:space="preserve">6112</t>
  </si>
  <si>
    <t xml:space="preserve">Central America</t>
  </si>
  <si>
    <t xml:space="preserve">RON</t>
  </si>
  <si>
    <t xml:space="preserve">     Japanese Yen </t>
  </si>
  <si>
    <t xml:space="preserve">JPY</t>
  </si>
  <si>
    <t xml:space="preserve">Norway</t>
  </si>
  <si>
    <t xml:space="preserve">4789</t>
  </si>
  <si>
    <t xml:space="preserve">China</t>
  </si>
  <si>
    <t xml:space="preserve">     Kazakhstani Tenge </t>
  </si>
  <si>
    <t xml:space="preserve">KZT</t>
  </si>
  <si>
    <t xml:space="preserve">malaysia</t>
  </si>
  <si>
    <t xml:space="preserve">Malaysia</t>
  </si>
  <si>
    <t xml:space="preserve">Bosnia and Herzegovina</t>
  </si>
  <si>
    <t xml:space="preserve">8133</t>
  </si>
  <si>
    <t xml:space="preserve">Colombia</t>
  </si>
  <si>
    <t xml:space="preserve">MYR</t>
  </si>
  <si>
    <t xml:space="preserve">     Kuwaiti Dinar </t>
  </si>
  <si>
    <t xml:space="preserve">KWD</t>
  </si>
  <si>
    <t xml:space="preserve">The Netherlands</t>
  </si>
  <si>
    <t xml:space="preserve">Botswana</t>
  </si>
  <si>
    <t xml:space="preserve">16030</t>
  </si>
  <si>
    <t xml:space="preserve">Costa Rica</t>
  </si>
  <si>
    <t xml:space="preserve">LKR</t>
  </si>
  <si>
    <t xml:space="preserve">     Latvian Lat </t>
  </si>
  <si>
    <t xml:space="preserve">LVL</t>
  </si>
  <si>
    <t xml:space="preserve">Romania</t>
  </si>
  <si>
    <t xml:space="preserve">11769</t>
  </si>
  <si>
    <t xml:space="preserve">Croatia</t>
  </si>
  <si>
    <t xml:space="preserve">SGD</t>
  </si>
  <si>
    <t xml:space="preserve">     Libyan Dinar </t>
  </si>
  <si>
    <t xml:space="preserve">LYD</t>
  </si>
  <si>
    <t xml:space="preserve">Poland</t>
  </si>
  <si>
    <t xml:space="preserve">Brunei</t>
  </si>
  <si>
    <t xml:space="preserve">49384</t>
  </si>
  <si>
    <t xml:space="preserve">Czech Republic</t>
  </si>
  <si>
    <t xml:space="preserve">     Lithuanian Litas </t>
  </si>
  <si>
    <t xml:space="preserve">LTL</t>
  </si>
  <si>
    <t xml:space="preserve">italy</t>
  </si>
  <si>
    <t xml:space="preserve">13597</t>
  </si>
  <si>
    <t xml:space="preserve">Denmark</t>
  </si>
  <si>
    <t xml:space="preserve">DOP</t>
  </si>
  <si>
    <t xml:space="preserve">     Malaysian Ringgit </t>
  </si>
  <si>
    <t xml:space="preserve">Hungary</t>
  </si>
  <si>
    <t xml:space="preserve">Burkina</t>
  </si>
  <si>
    <t xml:space="preserve">Burkina Faso</t>
  </si>
  <si>
    <t xml:space="preserve">1466</t>
  </si>
  <si>
    <t xml:space="preserve">Dominican Republic</t>
  </si>
  <si>
    <t xml:space="preserve">PLN</t>
  </si>
  <si>
    <t xml:space="preserve">     Mauritius Rupee </t>
  </si>
  <si>
    <t xml:space="preserve">MUR</t>
  </si>
  <si>
    <t xml:space="preserve">Burma (Myanmar)</t>
  </si>
  <si>
    <t xml:space="preserve">Burma</t>
  </si>
  <si>
    <t xml:space="preserve">1325</t>
  </si>
  <si>
    <t xml:space="preserve">Dubai</t>
  </si>
  <si>
    <t xml:space="preserve">KENYA</t>
  </si>
  <si>
    <t xml:space="preserve">     Mexican Peso </t>
  </si>
  <si>
    <t xml:space="preserve">Ireland</t>
  </si>
  <si>
    <t xml:space="preserve">Burundi</t>
  </si>
  <si>
    <t xml:space="preserve">615</t>
  </si>
  <si>
    <t xml:space="preserve">Egypt</t>
  </si>
  <si>
    <t xml:space="preserve">     Nepalese Rupee </t>
  </si>
  <si>
    <t xml:space="preserve">NPR</t>
  </si>
  <si>
    <t xml:space="preserve">Israel</t>
  </si>
  <si>
    <t xml:space="preserve">2216</t>
  </si>
  <si>
    <t xml:space="preserve">Estonia</t>
  </si>
  <si>
    <t xml:space="preserve">     New Zealand Dollar </t>
  </si>
  <si>
    <t xml:space="preserve">France</t>
  </si>
  <si>
    <t xml:space="preserve">Cameroon</t>
  </si>
  <si>
    <t xml:space="preserve">2257</t>
  </si>
  <si>
    <t xml:space="preserve">Ethiopia</t>
  </si>
  <si>
    <t xml:space="preserve">MONGOLIAN</t>
  </si>
  <si>
    <t xml:space="preserve">     Norwegian Kroner </t>
  </si>
  <si>
    <t xml:space="preserve">NOK</t>
  </si>
  <si>
    <t xml:space="preserve">40541</t>
  </si>
  <si>
    <t xml:space="preserve">     Omani Rial </t>
  </si>
  <si>
    <t xml:space="preserve">OMR</t>
  </si>
  <si>
    <t xml:space="preserve">Switzerland</t>
  </si>
  <si>
    <t xml:space="preserve">Cape Verde</t>
  </si>
  <si>
    <t xml:space="preserve">3947</t>
  </si>
  <si>
    <t xml:space="preserve">Finland</t>
  </si>
  <si>
    <t xml:space="preserve">SAR</t>
  </si>
  <si>
    <t xml:space="preserve">     Pakistan Rupee </t>
  </si>
  <si>
    <t xml:space="preserve">Sri Lanka</t>
  </si>
  <si>
    <t xml:space="preserve">Central African Republic</t>
  </si>
  <si>
    <t xml:space="preserve">768</t>
  </si>
  <si>
    <t xml:space="preserve">MAD</t>
  </si>
  <si>
    <t xml:space="preserve">     Philippine Peso </t>
  </si>
  <si>
    <t xml:space="preserve">Chad</t>
  </si>
  <si>
    <t xml:space="preserve">1865</t>
  </si>
  <si>
    <t xml:space="preserve">     Qatari Rial </t>
  </si>
  <si>
    <t xml:space="preserve">QAR</t>
  </si>
  <si>
    <t xml:space="preserve">Chile</t>
  </si>
  <si>
    <t xml:space="preserve">17222</t>
  </si>
  <si>
    <t xml:space="preserve">Ghana</t>
  </si>
  <si>
    <t xml:space="preserve">     Romanian Leu </t>
  </si>
  <si>
    <t xml:space="preserve">Ukraine</t>
  </si>
  <si>
    <t xml:space="preserve">8382</t>
  </si>
  <si>
    <t xml:space="preserve">Greece</t>
  </si>
  <si>
    <t xml:space="preserve">CHF</t>
  </si>
  <si>
    <t xml:space="preserve">     Russian Ruble </t>
  </si>
  <si>
    <t xml:space="preserve">RUB</t>
  </si>
  <si>
    <t xml:space="preserve">Kuwait</t>
  </si>
  <si>
    <t xml:space="preserve">10249</t>
  </si>
  <si>
    <t xml:space="preserve">Guyana</t>
  </si>
  <si>
    <t xml:space="preserve">ETB</t>
  </si>
  <si>
    <t xml:space="preserve">     Saudi Riyal </t>
  </si>
  <si>
    <t xml:space="preserve">iran</t>
  </si>
  <si>
    <t xml:space="preserve">Comoros</t>
  </si>
  <si>
    <t xml:space="preserve">1232</t>
  </si>
  <si>
    <t xml:space="preserve">Hong Kong</t>
  </si>
  <si>
    <t xml:space="preserve">     Singapore Dollar </t>
  </si>
  <si>
    <t xml:space="preserve">Qatar</t>
  </si>
  <si>
    <t xml:space="preserve">Congo</t>
  </si>
  <si>
    <t xml:space="preserve">Congo, Democratic Republic of the</t>
  </si>
  <si>
    <t xml:space="preserve">348</t>
  </si>
  <si>
    <t xml:space="preserve">     South African Rand </t>
  </si>
  <si>
    <t xml:space="preserve">Nigeria</t>
  </si>
  <si>
    <t xml:space="preserve">Congo, Democratic Republic of</t>
  </si>
  <si>
    <t xml:space="preserve">Congo, Republic of the</t>
  </si>
  <si>
    <t xml:space="preserve">4589</t>
  </si>
  <si>
    <t xml:space="preserve">Iceland</t>
  </si>
  <si>
    <t xml:space="preserve">     South Korean Won </t>
  </si>
  <si>
    <t xml:space="preserve">KRW</t>
  </si>
  <si>
    <t xml:space="preserve">11927</t>
  </si>
  <si>
    <t xml:space="preserve">     Sri Lanka Rupee </t>
  </si>
  <si>
    <t xml:space="preserve">Côte d'Ivoire</t>
  </si>
  <si>
    <t xml:space="preserve">1590</t>
  </si>
  <si>
    <t xml:space="preserve">     Swedish Krona </t>
  </si>
  <si>
    <t xml:space="preserve">Japan</t>
  </si>
  <si>
    <t xml:space="preserve">Cuba</t>
  </si>
  <si>
    <t xml:space="preserve">18192</t>
  </si>
  <si>
    <t xml:space="preserve">Iran</t>
  </si>
  <si>
    <t xml:space="preserve">     Swiss Franc </t>
  </si>
  <si>
    <t xml:space="preserve">Brasil</t>
  </si>
  <si>
    <t xml:space="preserve">Cyprus</t>
  </si>
  <si>
    <t xml:space="preserve">29074</t>
  </si>
  <si>
    <t xml:space="preserve">     Taiwan Dollar </t>
  </si>
  <si>
    <t xml:space="preserve">TWD</t>
  </si>
  <si>
    <t xml:space="preserve">nz</t>
  </si>
  <si>
    <t xml:space="preserve">27062</t>
  </si>
  <si>
    <t xml:space="preserve">     Thai Baht </t>
  </si>
  <si>
    <t xml:space="preserve">THB</t>
  </si>
  <si>
    <t xml:space="preserve">37152</t>
  </si>
  <si>
    <t xml:space="preserve">Italy</t>
  </si>
  <si>
    <t xml:space="preserve">     Trinidad/Tobago Dollar </t>
  </si>
  <si>
    <t xml:space="preserve">TTD</t>
  </si>
  <si>
    <t xml:space="preserve">ksa</t>
  </si>
  <si>
    <t xml:space="preserve">Djibouti</t>
  </si>
  <si>
    <t xml:space="preserve">2642</t>
  </si>
  <si>
    <t xml:space="preserve">     Turkish Lira </t>
  </si>
  <si>
    <t xml:space="preserve">TRY</t>
  </si>
  <si>
    <t xml:space="preserve">Panama</t>
  </si>
  <si>
    <t xml:space="preserve">Dominica</t>
  </si>
  <si>
    <t xml:space="preserve">13816</t>
  </si>
  <si>
    <t xml:space="preserve">Kenya</t>
  </si>
  <si>
    <t xml:space="preserve">     Venezuelan Bolivar </t>
  </si>
  <si>
    <t xml:space="preserve">VEF</t>
  </si>
  <si>
    <t xml:space="preserve">Turkey</t>
  </si>
  <si>
    <t xml:space="preserve">9287</t>
  </si>
  <si>
    <t xml:space="preserve">UAE Dirham</t>
  </si>
  <si>
    <t xml:space="preserve">Sweden</t>
  </si>
  <si>
    <t xml:space="preserve">East Timor</t>
  </si>
  <si>
    <t xml:space="preserve">8701</t>
  </si>
  <si>
    <t xml:space="preserve">Bangladesh Takha</t>
  </si>
  <si>
    <t xml:space="preserve">china</t>
  </si>
  <si>
    <t xml:space="preserve">Ecuador</t>
  </si>
  <si>
    <t xml:space="preserve">8492</t>
  </si>
  <si>
    <t xml:space="preserve">Latin America</t>
  </si>
  <si>
    <t xml:space="preserve">Costarican CRC</t>
  </si>
  <si>
    <t xml:space="preserve">Costarican</t>
  </si>
  <si>
    <t xml:space="preserve">6540</t>
  </si>
  <si>
    <t xml:space="preserve">Lesotho</t>
  </si>
  <si>
    <t xml:space="preserve">Egyptian Pound</t>
  </si>
  <si>
    <t xml:space="preserve">El Salvador</t>
  </si>
  <si>
    <t xml:space="preserve">7550</t>
  </si>
  <si>
    <t xml:space="preserve">Libya</t>
  </si>
  <si>
    <t xml:space="preserve">Nigerian Naira</t>
  </si>
  <si>
    <t xml:space="preserve">United Arab Emirates</t>
  </si>
  <si>
    <t xml:space="preserve">Equatorial Guinea</t>
  </si>
  <si>
    <t xml:space="preserve">Equatorial Guinea[6]</t>
  </si>
  <si>
    <t xml:space="preserve">19356</t>
  </si>
  <si>
    <t xml:space="preserve">Lithuania</t>
  </si>
  <si>
    <t xml:space="preserve">Dominican Peso</t>
  </si>
  <si>
    <t xml:space="preserve">MÃ©xico</t>
  </si>
  <si>
    <t xml:space="preserve">Eritrea</t>
  </si>
  <si>
    <t xml:space="preserve">735</t>
  </si>
  <si>
    <t xml:space="preserve">Polish Zloty</t>
  </si>
  <si>
    <t xml:space="preserve">Zambia</t>
  </si>
  <si>
    <t xml:space="preserve">20380</t>
  </si>
  <si>
    <t xml:space="preserve">Mauritius</t>
  </si>
  <si>
    <t xml:space="preserve">Kenyan Shilling</t>
  </si>
  <si>
    <t xml:space="preserve">Tunisia</t>
  </si>
  <si>
    <t xml:space="preserve">1093</t>
  </si>
  <si>
    <t xml:space="preserve">Mongolian Tughrik</t>
  </si>
  <si>
    <t xml:space="preserve">Mongolian</t>
  </si>
  <si>
    <t xml:space="preserve">Saudi Arabai</t>
  </si>
  <si>
    <t xml:space="preserve">Fiji</t>
  </si>
  <si>
    <t xml:space="preserve">European Union</t>
  </si>
  <si>
    <t xml:space="preserve">31607</t>
  </si>
  <si>
    <t xml:space="preserve">Mongolia</t>
  </si>
  <si>
    <t xml:space="preserve">Moroccan Dirham</t>
  </si>
  <si>
    <t xml:space="preserve">4620</t>
  </si>
  <si>
    <t xml:space="preserve">Montenegro</t>
  </si>
  <si>
    <t xml:space="preserve">Ethiopian Birr</t>
  </si>
  <si>
    <t xml:space="preserve">36236</t>
  </si>
  <si>
    <t xml:space="preserve">Morocco</t>
  </si>
  <si>
    <t xml:space="preserve">SouthAfrica</t>
  </si>
  <si>
    <t xml:space="preserve">Gabon</t>
  </si>
  <si>
    <t xml:space="preserve">35156</t>
  </si>
  <si>
    <t xml:space="preserve">mozambique</t>
  </si>
  <si>
    <t xml:space="preserve">Gambia</t>
  </si>
  <si>
    <t xml:space="preserve">16183</t>
  </si>
  <si>
    <t xml:space="preserve">Myanmar</t>
  </si>
  <si>
    <t xml:space="preserve">Uruguay</t>
  </si>
  <si>
    <t xml:space="preserve">Georgia</t>
  </si>
  <si>
    <t xml:space="preserve">Gambia, The</t>
  </si>
  <si>
    <t xml:space="preserve">1943</t>
  </si>
  <si>
    <t xml:space="preserve">5491</t>
  </si>
  <si>
    <t xml:space="preserve">Republica Dominicana</t>
  </si>
  <si>
    <t xml:space="preserve">37897</t>
  </si>
  <si>
    <t xml:space="preserve">Kingdom of Saudi Arabia</t>
  </si>
  <si>
    <t xml:space="preserve">3083</t>
  </si>
  <si>
    <t xml:space="preserve">Slovakia</t>
  </si>
  <si>
    <t xml:space="preserve">Grenada</t>
  </si>
  <si>
    <t xml:space="preserve">26294</t>
  </si>
  <si>
    <t xml:space="preserve">Oman</t>
  </si>
  <si>
    <t xml:space="preserve">Guatemala</t>
  </si>
  <si>
    <t xml:space="preserve">13896</t>
  </si>
  <si>
    <t xml:space="preserve">Guinea</t>
  </si>
  <si>
    <t xml:space="preserve">5070</t>
  </si>
  <si>
    <t xml:space="preserve">Guinea-Bissau</t>
  </si>
  <si>
    <t xml:space="preserve">1083</t>
  </si>
  <si>
    <t xml:space="preserve">Paraguay</t>
  </si>
  <si>
    <t xml:space="preserve">1144</t>
  </si>
  <si>
    <t xml:space="preserve">Peru</t>
  </si>
  <si>
    <t xml:space="preserve">Kuwait </t>
  </si>
  <si>
    <t xml:space="preserve">Haiti</t>
  </si>
  <si>
    <t xml:space="preserve">7466</t>
  </si>
  <si>
    <t xml:space="preserve">Honduras</t>
  </si>
  <si>
    <t xml:space="preserve">1235</t>
  </si>
  <si>
    <t xml:space="preserve">Vietnam</t>
  </si>
  <si>
    <t xml:space="preserve">4345</t>
  </si>
  <si>
    <t xml:space="preserve">49137</t>
  </si>
  <si>
    <t xml:space="preserve">Zimbabwe</t>
  </si>
  <si>
    <t xml:space="preserve">19591</t>
  </si>
  <si>
    <t xml:space="preserve">Republic of Georgia</t>
  </si>
  <si>
    <t xml:space="preserve">RSA</t>
  </si>
  <si>
    <t xml:space="preserve">38061</t>
  </si>
  <si>
    <t xml:space="preserve">3694</t>
  </si>
  <si>
    <t xml:space="preserve">self-employed</t>
  </si>
  <si>
    <t xml:space="preserve">Iraq</t>
  </si>
  <si>
    <t xml:space="preserve">4666</t>
  </si>
  <si>
    <t xml:space="preserve">13053</t>
  </si>
  <si>
    <t xml:space="preserve">Somalia</t>
  </si>
  <si>
    <t xml:space="preserve">3886</t>
  </si>
  <si>
    <t xml:space="preserve">Colombia - South America</t>
  </si>
  <si>
    <t xml:space="preserve">39639</t>
  </si>
  <si>
    <t xml:space="preserve">BRA</t>
  </si>
  <si>
    <t xml:space="preserve">Ivory Coast</t>
  </si>
  <si>
    <t xml:space="preserve">30975</t>
  </si>
  <si>
    <t xml:space="preserve">Slovenia</t>
  </si>
  <si>
    <t xml:space="preserve">mainland Europe (Euro zone)</t>
  </si>
  <si>
    <t xml:space="preserve">Jamaica</t>
  </si>
  <si>
    <t xml:space="preserve">30464</t>
  </si>
  <si>
    <t xml:space="preserve">Thailand</t>
  </si>
  <si>
    <t xml:space="preserve">9029</t>
  </si>
  <si>
    <t xml:space="preserve">Continental Europe</t>
  </si>
  <si>
    <t xml:space="preserve">Jordan</t>
  </si>
  <si>
    <t xml:space="preserve">34740</t>
  </si>
  <si>
    <t xml:space="preserve">Kazakhstan</t>
  </si>
  <si>
    <t xml:space="preserve">5900</t>
  </si>
  <si>
    <t xml:space="preserve">13001</t>
  </si>
  <si>
    <t xml:space="preserve">Kiribati</t>
  </si>
  <si>
    <t xml:space="preserve">1746</t>
  </si>
  <si>
    <t xml:space="preserve">Korea, North</t>
  </si>
  <si>
    <t xml:space="preserve">5722</t>
  </si>
  <si>
    <t xml:space="preserve">Viet Nam</t>
  </si>
  <si>
    <t xml:space="preserve">Korea, South</t>
  </si>
  <si>
    <t xml:space="preserve">31714</t>
  </si>
  <si>
    <t xml:space="preserve">Kosovo[8]</t>
  </si>
  <si>
    <t xml:space="preserve">7044</t>
  </si>
  <si>
    <t xml:space="preserve">Kyrgyzstan</t>
  </si>
  <si>
    <t xml:space="preserve">41691</t>
  </si>
  <si>
    <t xml:space="preserve">Laos</t>
  </si>
  <si>
    <t xml:space="preserve">2372</t>
  </si>
  <si>
    <t xml:space="preserve">Uganda</t>
  </si>
  <si>
    <t xml:space="preserve">EU</t>
  </si>
  <si>
    <t xml:space="preserve">Latvia</t>
  </si>
  <si>
    <t xml:space="preserve">2659</t>
  </si>
  <si>
    <t xml:space="preserve">Lebanon</t>
  </si>
  <si>
    <t xml:space="preserve">15662</t>
  </si>
  <si>
    <t xml:space="preserve">15523</t>
  </si>
  <si>
    <t xml:space="preserve">Liberia</t>
  </si>
  <si>
    <t xml:space="preserve">1960</t>
  </si>
  <si>
    <t xml:space="preserve">europe/Croatia</t>
  </si>
  <si>
    <t xml:space="preserve">456</t>
  </si>
  <si>
    <t xml:space="preserve">Liechtenstein</t>
  </si>
  <si>
    <t xml:space="preserve">5787</t>
  </si>
  <si>
    <t xml:space="preserve">18856</t>
  </si>
  <si>
    <t xml:space="preserve">Myanmar [Burma]</t>
  </si>
  <si>
    <t xml:space="preserve">Luxembourg</t>
  </si>
  <si>
    <t xml:space="preserve">80119</t>
  </si>
  <si>
    <t xml:space="preserve">FR</t>
  </si>
  <si>
    <t xml:space="preserve">Macedonia</t>
  </si>
  <si>
    <t xml:space="preserve">Macedonia, Republic of</t>
  </si>
  <si>
    <t xml:space="preserve">10367</t>
  </si>
  <si>
    <t xml:space="preserve">MYS</t>
  </si>
  <si>
    <t xml:space="preserve">Madagascar</t>
  </si>
  <si>
    <t xml:space="preserve">934</t>
  </si>
  <si>
    <t xml:space="preserve">Malawi</t>
  </si>
  <si>
    <t xml:space="preserve">860</t>
  </si>
  <si>
    <t xml:space="preserve">15568</t>
  </si>
  <si>
    <t xml:space="preserve">Maldives</t>
  </si>
  <si>
    <t xml:space="preserve">8731</t>
  </si>
  <si>
    <t xml:space="preserve">New  Zealand</t>
  </si>
  <si>
    <t xml:space="preserve">Mali</t>
  </si>
  <si>
    <t xml:space="preserve">1128</t>
  </si>
  <si>
    <t xml:space="preserve">Malta</t>
  </si>
  <si>
    <t xml:space="preserve">25428</t>
  </si>
  <si>
    <t xml:space="preserve">Marshall Islands</t>
  </si>
  <si>
    <t xml:space="preserve">Mauritania</t>
  </si>
  <si>
    <t xml:space="preserve">2179</t>
  </si>
  <si>
    <t xml:space="preserve">14954</t>
  </si>
  <si>
    <t xml:space="preserve">bangkok</t>
  </si>
  <si>
    <t xml:space="preserve">14610</t>
  </si>
  <si>
    <t xml:space="preserve">srilanka</t>
  </si>
  <si>
    <t xml:space="preserve">Moldova</t>
  </si>
  <si>
    <t xml:space="preserve">3373</t>
  </si>
  <si>
    <t xml:space="preserve">NL</t>
  </si>
  <si>
    <t xml:space="preserve">Micronesia</t>
  </si>
  <si>
    <t xml:space="preserve">4744</t>
  </si>
  <si>
    <t xml:space="preserve">11545</t>
  </si>
  <si>
    <t xml:space="preserve">nld</t>
  </si>
  <si>
    <t xml:space="preserve">Monaco</t>
  </si>
  <si>
    <t xml:space="preserve">5052</t>
  </si>
  <si>
    <t xml:space="preserve">Mozambique</t>
  </si>
  <si>
    <t xml:space="preserve">1085</t>
  </si>
  <si>
    <t xml:space="preserve">DK</t>
  </si>
  <si>
    <t xml:space="preserve">Namibia</t>
  </si>
  <si>
    <t xml:space="preserve">7363</t>
  </si>
  <si>
    <t xml:space="preserve">Nepal</t>
  </si>
  <si>
    <t xml:space="preserve">1328</t>
  </si>
  <si>
    <t xml:space="preserve">42183</t>
  </si>
  <si>
    <t xml:space="preserve">27668</t>
  </si>
  <si>
    <t xml:space="preserve">Nauru</t>
  </si>
  <si>
    <t xml:space="preserve">Nicaragua</t>
  </si>
  <si>
    <t xml:space="preserve">3206</t>
  </si>
  <si>
    <t xml:space="preserve">Inonesia</t>
  </si>
  <si>
    <t xml:space="preserve">Niger</t>
  </si>
  <si>
    <t xml:space="preserve">771</t>
  </si>
  <si>
    <t xml:space="preserve">2578</t>
  </si>
  <si>
    <t xml:space="preserve">United Arab Emriate</t>
  </si>
  <si>
    <t xml:space="preserve">53471</t>
  </si>
  <si>
    <t xml:space="preserve">Pakistan, Angola</t>
  </si>
  <si>
    <t xml:space="preserve">26519</t>
  </si>
  <si>
    <t xml:space="preserve">Canad</t>
  </si>
  <si>
    <t xml:space="preserve">2787</t>
  </si>
  <si>
    <t xml:space="preserve">14097</t>
  </si>
  <si>
    <t xml:space="preserve">arabian Gulf</t>
  </si>
  <si>
    <t xml:space="preserve">Papua New Guinea</t>
  </si>
  <si>
    <t xml:space="preserve">2532</t>
  </si>
  <si>
    <t xml:space="preserve">5413</t>
  </si>
  <si>
    <t xml:space="preserve">10062</t>
  </si>
  <si>
    <t xml:space="preserve">Palau</t>
  </si>
  <si>
    <t xml:space="preserve">4073</t>
  </si>
  <si>
    <t xml:space="preserve">20334</t>
  </si>
  <si>
    <t xml:space="preserve">23361</t>
  </si>
  <si>
    <t xml:space="preserve">102943</t>
  </si>
  <si>
    <t xml:space="preserve">12476</t>
  </si>
  <si>
    <t xml:space="preserve">16736</t>
  </si>
  <si>
    <t xml:space="preserve">Rwanda</t>
  </si>
  <si>
    <t xml:space="preserve">1341</t>
  </si>
  <si>
    <t xml:space="preserve">Saint Kitts and Nevis</t>
  </si>
  <si>
    <t xml:space="preserve">15573</t>
  </si>
  <si>
    <t xml:space="preserve">Saint Lucia</t>
  </si>
  <si>
    <t xml:space="preserve">12607</t>
  </si>
  <si>
    <t xml:space="preserve">Saint Vincent and the Grenadines</t>
  </si>
  <si>
    <t xml:space="preserve">11491</t>
  </si>
  <si>
    <t xml:space="preserve">Samoa</t>
  </si>
  <si>
    <t xml:space="preserve">5965</t>
  </si>
  <si>
    <t xml:space="preserve">São Tomé and Príncipe</t>
  </si>
  <si>
    <t xml:space="preserve">2252</t>
  </si>
  <si>
    <t xml:space="preserve">24237</t>
  </si>
  <si>
    <t xml:space="preserve">Senegal</t>
  </si>
  <si>
    <t xml:space="preserve">1871</t>
  </si>
  <si>
    <t xml:space="preserve">Serbia</t>
  </si>
  <si>
    <t xml:space="preserve">10642</t>
  </si>
  <si>
    <t xml:space="preserve">Seychelles</t>
  </si>
  <si>
    <t xml:space="preserve">24726</t>
  </si>
  <si>
    <t xml:space="preserve">San Marino</t>
  </si>
  <si>
    <t xml:space="preserve">Sierra Leone</t>
  </si>
  <si>
    <t xml:space="preserve">849</t>
  </si>
  <si>
    <t xml:space="preserve">Sao Tome and Principe</t>
  </si>
  <si>
    <t xml:space="preserve">59711</t>
  </si>
  <si>
    <t xml:space="preserve">23304</t>
  </si>
  <si>
    <t xml:space="preserve">28642</t>
  </si>
  <si>
    <t xml:space="preserve">Solomon Islands</t>
  </si>
  <si>
    <t xml:space="preserve">3192</t>
  </si>
  <si>
    <t xml:space="preserve">10973</t>
  </si>
  <si>
    <t xml:space="preserve">30626</t>
  </si>
  <si>
    <t xml:space="preserve">5674</t>
  </si>
  <si>
    <t xml:space="preserve">Sudan &amp;  South Sudan[9]</t>
  </si>
  <si>
    <t xml:space="preserve">2726</t>
  </si>
  <si>
    <t xml:space="preserve">Suriname</t>
  </si>
  <si>
    <t xml:space="preserve">9475</t>
  </si>
  <si>
    <t xml:space="preserve">Swaziland</t>
  </si>
  <si>
    <t xml:space="preserve">5302</t>
  </si>
  <si>
    <t xml:space="preserve">40394</t>
  </si>
  <si>
    <t xml:space="preserve">43370</t>
  </si>
  <si>
    <t xml:space="preserve">South Sudan</t>
  </si>
  <si>
    <t xml:space="preserve">Syria</t>
  </si>
  <si>
    <t xml:space="preserve">5041</t>
  </si>
  <si>
    <t xml:space="preserve">Taiwan</t>
  </si>
  <si>
    <t xml:space="preserve">37720</t>
  </si>
  <si>
    <t xml:space="preserve">Tajikistan</t>
  </si>
  <si>
    <t xml:space="preserve">2067</t>
  </si>
  <si>
    <t xml:space="preserve">Sudan</t>
  </si>
  <si>
    <t xml:space="preserve">Tanzania</t>
  </si>
  <si>
    <t xml:space="preserve">1515</t>
  </si>
  <si>
    <t xml:space="preserve">9396</t>
  </si>
  <si>
    <t xml:space="preserve">Togo</t>
  </si>
  <si>
    <t xml:space="preserve">899</t>
  </si>
  <si>
    <t xml:space="preserve">Tonga</t>
  </si>
  <si>
    <t xml:space="preserve">7344</t>
  </si>
  <si>
    <t xml:space="preserve">Trinidad and Tobago</t>
  </si>
  <si>
    <t xml:space="preserve">20053</t>
  </si>
  <si>
    <t xml:space="preserve">9478</t>
  </si>
  <si>
    <t xml:space="preserve">14517</t>
  </si>
  <si>
    <t xml:space="preserve">Turkmenistan</t>
  </si>
  <si>
    <t xml:space="preserve">7846</t>
  </si>
  <si>
    <t xml:space="preserve">Tuvalu[8]</t>
  </si>
  <si>
    <t xml:space="preserve">3509</t>
  </si>
  <si>
    <t xml:space="preserve">1317</t>
  </si>
  <si>
    <t xml:space="preserve">7233</t>
  </si>
  <si>
    <t xml:space="preserve">48158</t>
  </si>
  <si>
    <t xml:space="preserve">36090</t>
  </si>
  <si>
    <t xml:space="preserve">48387</t>
  </si>
  <si>
    <t xml:space="preserve">15113</t>
  </si>
  <si>
    <t xml:space="preserve">Tuvalu</t>
  </si>
  <si>
    <t xml:space="preserve">Uzbekistan</t>
  </si>
  <si>
    <t xml:space="preserve">3302</t>
  </si>
  <si>
    <t xml:space="preserve">Vanuatu</t>
  </si>
  <si>
    <t xml:space="preserve">4916</t>
  </si>
  <si>
    <t xml:space="preserve">Venezuela</t>
  </si>
  <si>
    <t xml:space="preserve">12568</t>
  </si>
  <si>
    <t xml:space="preserve">3359</t>
  </si>
  <si>
    <t xml:space="preserve">United Kingdom</t>
  </si>
  <si>
    <t xml:space="preserve">World[7]</t>
  </si>
  <si>
    <t xml:space="preserve">11489</t>
  </si>
  <si>
    <t xml:space="preserve">Yemen</t>
  </si>
  <si>
    <t xml:space="preserve">2307</t>
  </si>
  <si>
    <t xml:space="preserve">United States</t>
  </si>
  <si>
    <t xml:space="preserve">1611</t>
  </si>
  <si>
    <t xml:space="preserve">487</t>
  </si>
  <si>
    <t xml:space="preserve">Excel Salary Survey Data</t>
  </si>
  <si>
    <t xml:space="preserve">PPP ?</t>
  </si>
  <si>
    <t xml:space="preserve">Note: Experience data is not available for first few hundred rows.</t>
  </si>
  <si>
    <t xml:space="preserve">Added data &gt;&gt;&gt;&gt;&gt;</t>
  </si>
  <si>
    <t xml:space="preserve">Unique ID</t>
  </si>
  <si>
    <t xml:space="preserve">Timestamp</t>
  </si>
  <si>
    <t xml:space="preserve">Your Salary</t>
  </si>
  <si>
    <t xml:space="preserve">clean Salary (in local currency)</t>
  </si>
  <si>
    <t xml:space="preserve">Salary in USD</t>
  </si>
  <si>
    <t xml:space="preserve">Your Job Title</t>
  </si>
  <si>
    <t xml:space="preserve">Job Type</t>
  </si>
  <si>
    <t xml:space="preserve">Where do you work</t>
  </si>
  <si>
    <t xml:space="preserve">clean Country</t>
  </si>
  <si>
    <t xml:space="preserve">Years of Experience</t>
  </si>
  <si>
    <t xml:space="preserve">Code Hours</t>
  </si>
  <si>
    <t xml:space="preserve">Salary</t>
  </si>
  <si>
    <t xml:space="preserve">ID0001</t>
  </si>
  <si>
    <t xml:space="preserve">MIS Analyst</t>
  </si>
  <si>
    <t xml:space="preserve">ID0002</t>
  </si>
  <si>
    <t xml:space="preserve">15000 usd</t>
  </si>
  <si>
    <t xml:space="preserve">cost control</t>
  </si>
  <si>
    <t xml:space="preserve">ID0003</t>
  </si>
  <si>
    <t xml:space="preserve">Financial Analyst</t>
  </si>
  <si>
    <t xml:space="preserve">ID0004</t>
  </si>
  <si>
    <t xml:space="preserve">Quality Control</t>
  </si>
  <si>
    <t xml:space="preserve">ID0005</t>
  </si>
  <si>
    <t xml:space="preserve">Quality Engineer</t>
  </si>
  <si>
    <t xml:space="preserve">ID0006</t>
  </si>
  <si>
    <t xml:space="preserve">ID0007</t>
  </si>
  <si>
    <t xml:space="preserve">senior project manager</t>
  </si>
  <si>
    <t xml:space="preserve">ID0008</t>
  </si>
  <si>
    <t xml:space="preserve">Assistant SP&amp;A</t>
  </si>
  <si>
    <t xml:space="preserve">ID0009</t>
  </si>
  <si>
    <t xml:space="preserve">44000 $</t>
  </si>
  <si>
    <t xml:space="preserve">CFO</t>
  </si>
  <si>
    <t xml:space="preserve">ID0010</t>
  </si>
  <si>
    <t xml:space="preserve">PKR 8,000</t>
  </si>
  <si>
    <t xml:space="preserve">Audit Trainee </t>
  </si>
  <si>
    <t xml:space="preserve">ID0011</t>
  </si>
  <si>
    <t xml:space="preserve">â‚¬ 51650</t>
  </si>
  <si>
    <t xml:space="preserve">Training Specialist</t>
  </si>
  <si>
    <t xml:space="preserve">ID0012</t>
  </si>
  <si>
    <t xml:space="preserve">quality engineer</t>
  </si>
  <si>
    <t xml:space="preserve">ID0013</t>
  </si>
  <si>
    <t xml:space="preserve">749000 INR</t>
  </si>
  <si>
    <t xml:space="preserve">Senion Analyst</t>
  </si>
  <si>
    <t xml:space="preserve">ID0014</t>
  </si>
  <si>
    <t xml:space="preserve">business analyst</t>
  </si>
  <si>
    <t xml:space="preserve">ID0015</t>
  </si>
  <si>
    <t xml:space="preserve">Project Engineer</t>
  </si>
  <si>
    <t xml:space="preserve">ID0016</t>
  </si>
  <si>
    <t xml:space="preserve">Sr Project Engineer</t>
  </si>
  <si>
    <t xml:space="preserve">ID0017</t>
  </si>
  <si>
    <t xml:space="preserve">Business Development</t>
  </si>
  <si>
    <t xml:space="preserve">ID0018</t>
  </si>
  <si>
    <t xml:space="preserve">Excel Report Writer</t>
  </si>
  <si>
    <t xml:space="preserve">ID0019</t>
  </si>
  <si>
    <t xml:space="preserve">AGM</t>
  </si>
  <si>
    <t xml:space="preserve">ID0020</t>
  </si>
  <si>
    <t xml:space="preserve">GM</t>
  </si>
  <si>
    <t xml:space="preserve">ID0021</t>
  </si>
  <si>
    <t xml:space="preserve">DSE Co-ordinator</t>
  </si>
  <si>
    <t xml:space="preserve">ID0022</t>
  </si>
  <si>
    <t xml:space="preserve">ID0023</t>
  </si>
  <si>
    <t xml:space="preserve">ID0024</t>
  </si>
  <si>
    <t xml:space="preserve">Marketing Director</t>
  </si>
  <si>
    <t xml:space="preserve">ID0025</t>
  </si>
  <si>
    <t xml:space="preserve">40000 us</t>
  </si>
  <si>
    <t xml:space="preserve">sales and marketing</t>
  </si>
  <si>
    <t xml:space="preserve">ID0026</t>
  </si>
  <si>
    <t xml:space="preserve">Analyst II</t>
  </si>
  <si>
    <t xml:space="preserve">ID0028</t>
  </si>
  <si>
    <t xml:space="preserve">Project Leader</t>
  </si>
  <si>
    <t xml:space="preserve">ID0029</t>
  </si>
  <si>
    <t xml:space="preserve">900000 INR</t>
  </si>
  <si>
    <t xml:space="preserve">Applications Engineer</t>
  </si>
  <si>
    <t xml:space="preserve">ID0030</t>
  </si>
  <si>
    <t xml:space="preserve">Rs 600000</t>
  </si>
  <si>
    <t xml:space="preserve">strategy manager</t>
  </si>
  <si>
    <t xml:space="preserve">ID0031</t>
  </si>
  <si>
    <t xml:space="preserve">Chief of the department of public budget analisis and forecasting</t>
  </si>
  <si>
    <t xml:space="preserve">ID0032</t>
  </si>
  <si>
    <t xml:space="preserve">360000 INR</t>
  </si>
  <si>
    <t xml:space="preserve">ID0033</t>
  </si>
  <si>
    <t xml:space="preserve">Â£35000</t>
  </si>
  <si>
    <t xml:space="preserve">Management Information Analyst</t>
  </si>
  <si>
    <t xml:space="preserve">ID0035</t>
  </si>
  <si>
    <t xml:space="preserve">1600 $</t>
  </si>
  <si>
    <t xml:space="preserve">ID0036</t>
  </si>
  <si>
    <t xml:space="preserve">Senior Consultant</t>
  </si>
  <si>
    <t xml:space="preserve">ID0037</t>
  </si>
  <si>
    <t xml:space="preserve">Portfolio Manager</t>
  </si>
  <si>
    <t xml:space="preserve">ID0038</t>
  </si>
  <si>
    <t xml:space="preserve">Design Engineer</t>
  </si>
  <si>
    <t xml:space="preserve">ID0039</t>
  </si>
  <si>
    <t xml:space="preserve">Academic Advisor</t>
  </si>
  <si>
    <t xml:space="preserve">ID0040</t>
  </si>
  <si>
    <t xml:space="preserve">Rs. 400000</t>
  </si>
  <si>
    <t xml:space="preserve">Coordination</t>
  </si>
  <si>
    <t xml:space="preserve">ID0041</t>
  </si>
  <si>
    <t xml:space="preserve">consultant</t>
  </si>
  <si>
    <t xml:space="preserve">ID0042</t>
  </si>
  <si>
    <t xml:space="preserve">Business Analsyt</t>
  </si>
  <si>
    <t xml:space="preserve">ID0043</t>
  </si>
  <si>
    <t xml:space="preserve">Product Engineer</t>
  </si>
  <si>
    <t xml:space="preserve">ID0044</t>
  </si>
  <si>
    <t xml:space="preserve">Senior Accountant</t>
  </si>
  <si>
    <t xml:space="preserve">ID0045</t>
  </si>
  <si>
    <t xml:space="preserve">Scientist</t>
  </si>
  <si>
    <t xml:space="preserve">ID0046</t>
  </si>
  <si>
    <t xml:space="preserve">Team Lead</t>
  </si>
  <si>
    <t xml:space="preserve">ID0047</t>
  </si>
  <si>
    <t xml:space="preserve">Senior intelligence analyst</t>
  </si>
  <si>
    <t xml:space="preserve">ID0048</t>
  </si>
  <si>
    <t xml:space="preserve">Freelance consultant</t>
  </si>
  <si>
    <t xml:space="preserve">ID0049</t>
  </si>
  <si>
    <t xml:space="preserve">â‚¬ 45</t>
  </si>
  <si>
    <t xml:space="preserve">Online Traffic Manager / Web Analist</t>
  </si>
  <si>
    <t xml:space="preserve">ID0050</t>
  </si>
  <si>
    <t xml:space="preserve">100000 USD</t>
  </si>
  <si>
    <t xml:space="preserve">Seinor Financial Analyst</t>
  </si>
  <si>
    <t xml:space="preserve">ID0051</t>
  </si>
  <si>
    <t xml:space="preserve">Senior Accounting Supervisor</t>
  </si>
  <si>
    <t xml:space="preserve">ID0052</t>
  </si>
  <si>
    <t xml:space="preserve">ID0053</t>
  </si>
  <si>
    <t xml:space="preserve">2000 Euros</t>
  </si>
  <si>
    <t xml:space="preserve">PPC Manager</t>
  </si>
  <si>
    <t xml:space="preserve">ID0054</t>
  </si>
  <si>
    <t xml:space="preserve">Financial Planner</t>
  </si>
  <si>
    <t xml:space="preserve">ID0055</t>
  </si>
  <si>
    <t xml:space="preserve">ID0056</t>
  </si>
  <si>
    <t xml:space="preserve">ID0057</t>
  </si>
  <si>
    <t xml:space="preserve">Â£18000</t>
  </si>
  <si>
    <t xml:space="preserve">Building Design and Performance Researcher</t>
  </si>
  <si>
    <t xml:space="preserve">ID0058</t>
  </si>
  <si>
    <t xml:space="preserve">Project leader</t>
  </si>
  <si>
    <t xml:space="preserve">ID0059</t>
  </si>
  <si>
    <t xml:space="preserve">Senior Analyst</t>
  </si>
  <si>
    <t xml:space="preserve">ID0060</t>
  </si>
  <si>
    <t xml:space="preserve">ID0061</t>
  </si>
  <si>
    <t xml:space="preserve">Engineering Data Analyst</t>
  </si>
  <si>
    <t xml:space="preserve">ID0062</t>
  </si>
  <si>
    <t xml:space="preserve">Sales Analyst</t>
  </si>
  <si>
    <t xml:space="preserve">CANADA</t>
  </si>
  <si>
    <t xml:space="preserve">ID0063</t>
  </si>
  <si>
    <t xml:space="preserve">Coordinator Of Costa and Buget</t>
  </si>
  <si>
    <t xml:space="preserve">ID0064</t>
  </si>
  <si>
    <t xml:space="preserve">SAP consultant</t>
  </si>
  <si>
    <t xml:space="preserve">ID0065</t>
  </si>
  <si>
    <t xml:space="preserve">ID0066</t>
  </si>
  <si>
    <t xml:space="preserve">â‚¬ 38000</t>
  </si>
  <si>
    <t xml:space="preserve">busines analist</t>
  </si>
  <si>
    <t xml:space="preserve">ID0067</t>
  </si>
  <si>
    <t xml:space="preserve">head of data</t>
  </si>
  <si>
    <t xml:space="preserve">ID0068</t>
  </si>
  <si>
    <t xml:space="preserve">Business Systems Analyst</t>
  </si>
  <si>
    <t xml:space="preserve">ID0069</t>
  </si>
  <si>
    <t xml:space="preserve">Financial Analyst II</t>
  </si>
  <si>
    <t xml:space="preserve">ID0070</t>
  </si>
  <si>
    <t xml:space="preserve">Mngr MI</t>
  </si>
  <si>
    <t xml:space="preserve">ID0071</t>
  </si>
  <si>
    <t xml:space="preserve">sales analyst</t>
  </si>
  <si>
    <t xml:space="preserve">ID0072</t>
  </si>
  <si>
    <t xml:space="preserve">Consumer Research Program Manager</t>
  </si>
  <si>
    <t xml:space="preserve">ID0073</t>
  </si>
  <si>
    <t xml:space="preserve">$AUD100000</t>
  </si>
  <si>
    <t xml:space="preserve">technical trainer</t>
  </si>
  <si>
    <t xml:space="preserve">ID0074</t>
  </si>
  <si>
    <t xml:space="preserve">Process Flow Coordinator</t>
  </si>
  <si>
    <t xml:space="preserve">ID0075</t>
  </si>
  <si>
    <t xml:space="preserve">Process Improvement Specialist</t>
  </si>
  <si>
    <t xml:space="preserve">ID0076</t>
  </si>
  <si>
    <t xml:space="preserve">Excel Programmer Consultant</t>
  </si>
  <si>
    <t xml:space="preserve">ID0077</t>
  </si>
  <si>
    <t xml:space="preserve">US $60,000</t>
  </si>
  <si>
    <t xml:space="preserve">Statistical Analyst</t>
  </si>
  <si>
    <t xml:space="preserve">ID0078</t>
  </si>
  <si>
    <t xml:space="preserve">ID0079</t>
  </si>
  <si>
    <t xml:space="preserve">Us$ 18000</t>
  </si>
  <si>
    <t xml:space="preserve">Operational Analyst</t>
  </si>
  <si>
    <t xml:space="preserve">ID0080</t>
  </si>
  <si>
    <t xml:space="preserve">Exceler</t>
  </si>
  <si>
    <t xml:space="preserve">ID0081</t>
  </si>
  <si>
    <t xml:space="preserve">Marketing Analyst</t>
  </si>
  <si>
    <t xml:space="preserve">ID0082</t>
  </si>
  <si>
    <t xml:space="preserve">Â£30000</t>
  </si>
  <si>
    <t xml:space="preserve">Database Manager</t>
  </si>
  <si>
    <t xml:space="preserve">ID0083</t>
  </si>
  <si>
    <t xml:space="preserve">Director</t>
  </si>
  <si>
    <t xml:space="preserve">ID0084</t>
  </si>
  <si>
    <t xml:space="preserve">Manager, Forecasts &amp; Budgets</t>
  </si>
  <si>
    <t xml:space="preserve">ID0085</t>
  </si>
  <si>
    <t xml:space="preserve">ID0086</t>
  </si>
  <si>
    <t xml:space="preserve">US $ 31330.00</t>
  </si>
  <si>
    <t xml:space="preserve">VBA Analyst</t>
  </si>
  <si>
    <t xml:space="preserve">ID0087</t>
  </si>
  <si>
    <t xml:space="preserve">Senior Scheduling Engineer</t>
  </si>
  <si>
    <t xml:space="preserve">ID0088</t>
  </si>
  <si>
    <t xml:space="preserve">81,000USD</t>
  </si>
  <si>
    <t xml:space="preserve">Strategy Consultant</t>
  </si>
  <si>
    <t xml:space="preserve">ID0089</t>
  </si>
  <si>
    <t xml:space="preserve">Admin</t>
  </si>
  <si>
    <t xml:space="preserve">ID0090</t>
  </si>
  <si>
    <t xml:space="preserve">IT Asset Administrator</t>
  </si>
  <si>
    <t xml:space="preserve">ID0091</t>
  </si>
  <si>
    <t xml:space="preserve">Director of Marketing</t>
  </si>
  <si>
    <t xml:space="preserve">ID0092</t>
  </si>
  <si>
    <t xml:space="preserve">Graphic Design Manager</t>
  </si>
  <si>
    <t xml:space="preserve">ID0093</t>
  </si>
  <si>
    <t xml:space="preserve">Rs. 12,000/-</t>
  </si>
  <si>
    <t xml:space="preserve">Financial Consultant</t>
  </si>
  <si>
    <t xml:space="preserve">ID0094</t>
  </si>
  <si>
    <t xml:space="preserve">Data Analyst</t>
  </si>
  <si>
    <t xml:space="preserve">ID0095</t>
  </si>
  <si>
    <t xml:space="preserve">ID0096</t>
  </si>
  <si>
    <t xml:space="preserve">Paraeducator</t>
  </si>
  <si>
    <t xml:space="preserve">ID0097</t>
  </si>
  <si>
    <t xml:space="preserve">91,000 USD</t>
  </si>
  <si>
    <t xml:space="preserve">Channel Marketing Manager</t>
  </si>
  <si>
    <t xml:space="preserve">ID0098</t>
  </si>
  <si>
    <t xml:space="preserve">Sales and Marketing Analyst </t>
  </si>
  <si>
    <t xml:space="preserve">ID0099</t>
  </si>
  <si>
    <t xml:space="preserve">Production Scheduler</t>
  </si>
  <si>
    <t xml:space="preserve">ID0100</t>
  </si>
  <si>
    <t xml:space="preserve">ID0101</t>
  </si>
  <si>
    <t xml:space="preserve">80k</t>
  </si>
  <si>
    <t xml:space="preserve">financial analyst</t>
  </si>
  <si>
    <t xml:space="preserve">ID0102</t>
  </si>
  <si>
    <t xml:space="preserve">Product Specialist</t>
  </si>
  <si>
    <t xml:space="preserve">ID0103</t>
  </si>
  <si>
    <t xml:space="preserve">IT support</t>
  </si>
  <si>
    <t xml:space="preserve">ID0104</t>
  </si>
  <si>
    <t xml:space="preserve">sr. project coordinator</t>
  </si>
  <si>
    <t xml:space="preserve">ID0105</t>
  </si>
  <si>
    <t xml:space="preserve">Sr Administrative Assistant</t>
  </si>
  <si>
    <t xml:space="preserve">ID0106</t>
  </si>
  <si>
    <t xml:space="preserve">ID0107</t>
  </si>
  <si>
    <t xml:space="preserve">IT Analyst</t>
  </si>
  <si>
    <t xml:space="preserve">ID0108</t>
  </si>
  <si>
    <t xml:space="preserve">ID0109</t>
  </si>
  <si>
    <t xml:space="preserve">Project manager</t>
  </si>
  <si>
    <t xml:space="preserve">ID0111</t>
  </si>
  <si>
    <t xml:space="preserve">$85,000+</t>
  </si>
  <si>
    <t xml:space="preserve">Strategic Analyst</t>
  </si>
  <si>
    <t xml:space="preserve">ID0112</t>
  </si>
  <si>
    <t xml:space="preserve">Transportation Specialist</t>
  </si>
  <si>
    <t xml:space="preserve">ID0113</t>
  </si>
  <si>
    <t xml:space="preserve">$58,000 USD</t>
  </si>
  <si>
    <t xml:space="preserve">Operations Programs Support</t>
  </si>
  <si>
    <t xml:space="preserve">ID0114</t>
  </si>
  <si>
    <t xml:space="preserve">Accounting Coordinator</t>
  </si>
  <si>
    <t xml:space="preserve">ID0115</t>
  </si>
  <si>
    <t xml:space="preserve">Asst.Manager Finance</t>
  </si>
  <si>
    <t xml:space="preserve">ID0116</t>
  </si>
  <si>
    <t xml:space="preserve">Operations Cost Analyst</t>
  </si>
  <si>
    <t xml:space="preserve">ID0117</t>
  </si>
  <si>
    <t xml:space="preserve">Financial Controller</t>
  </si>
  <si>
    <t xml:space="preserve">ID0118</t>
  </si>
  <si>
    <t xml:space="preserve">Utilization Analyst</t>
  </si>
  <si>
    <t xml:space="preserve">ID0119</t>
  </si>
  <si>
    <t xml:space="preserve">Researcher</t>
  </si>
  <si>
    <t xml:space="preserve">ID0120</t>
  </si>
  <si>
    <t xml:space="preserve">Market Analyst</t>
  </si>
  <si>
    <t xml:space="preserve">ID0121</t>
  </si>
  <si>
    <t xml:space="preserve">Web Developer</t>
  </si>
  <si>
    <t xml:space="preserve">ID0122</t>
  </si>
  <si>
    <t xml:space="preserve">Sr. Acct</t>
  </si>
  <si>
    <t xml:space="preserve">ID0123</t>
  </si>
  <si>
    <t xml:space="preserve">Information Systems Specialist</t>
  </si>
  <si>
    <t xml:space="preserve">ID0124</t>
  </si>
  <si>
    <t xml:space="preserve">Analytics lead</t>
  </si>
  <si>
    <t xml:space="preserve">ID0125</t>
  </si>
  <si>
    <t xml:space="preserve">ID0126</t>
  </si>
  <si>
    <t xml:space="preserve">Actuary</t>
  </si>
  <si>
    <t xml:space="preserve">ID0127</t>
  </si>
  <si>
    <t xml:space="preserve">US $44,000</t>
  </si>
  <si>
    <t xml:space="preserve">School Tech Coordinator</t>
  </si>
  <si>
    <t xml:space="preserve">ID0128</t>
  </si>
  <si>
    <t xml:space="preserve">sr accountant</t>
  </si>
  <si>
    <t xml:space="preserve">ID0129</t>
  </si>
  <si>
    <t xml:space="preserve">36000 usd</t>
  </si>
  <si>
    <t xml:space="preserve">senior accountant</t>
  </si>
  <si>
    <t xml:space="preserve">ID0130</t>
  </si>
  <si>
    <t xml:space="preserve">Freelance</t>
  </si>
  <si>
    <t xml:space="preserve">ID0131</t>
  </si>
  <si>
    <t xml:space="preserve">ID0132</t>
  </si>
  <si>
    <t xml:space="preserve">DBA</t>
  </si>
  <si>
    <t xml:space="preserve">ID0133</t>
  </si>
  <si>
    <t xml:space="preserve">Research Analyst</t>
  </si>
  <si>
    <t xml:space="preserve">ID0134</t>
  </si>
  <si>
    <t xml:space="preserve">Project Manager</t>
  </si>
  <si>
    <t xml:space="preserve">ID0135</t>
  </si>
  <si>
    <t xml:space="preserve">Market Research Analyst</t>
  </si>
  <si>
    <t xml:space="preserve">ID0136</t>
  </si>
  <si>
    <t xml:space="preserve">Manager : Accounts</t>
  </si>
  <si>
    <t xml:space="preserve">ID0137</t>
  </si>
  <si>
    <t xml:space="preserve">project manager</t>
  </si>
  <si>
    <t xml:space="preserve">canada</t>
  </si>
  <si>
    <t xml:space="preserve">ID0138</t>
  </si>
  <si>
    <t xml:space="preserve">Inventory manger</t>
  </si>
  <si>
    <t xml:space="preserve">ID0139</t>
  </si>
  <si>
    <t xml:space="preserve">Business Analyst</t>
  </si>
  <si>
    <t xml:space="preserve">ID0140</t>
  </si>
  <si>
    <t xml:space="preserve">$62,000 CND</t>
  </si>
  <si>
    <t xml:space="preserve">Process Technician</t>
  </si>
  <si>
    <t xml:space="preserve">ID0141</t>
  </si>
  <si>
    <t xml:space="preserve">28000rs</t>
  </si>
  <si>
    <t xml:space="preserve">MIS Team Leader</t>
  </si>
  <si>
    <t xml:space="preserve">ID0142</t>
  </si>
  <si>
    <t xml:space="preserve">ID0143</t>
  </si>
  <si>
    <t xml:space="preserve">Finance Director</t>
  </si>
  <si>
    <t xml:space="preserve">ID0144</t>
  </si>
  <si>
    <t xml:space="preserve">Industrial Engineer</t>
  </si>
  <si>
    <t xml:space="preserve">ID0145</t>
  </si>
  <si>
    <t xml:space="preserve">data analyst</t>
  </si>
  <si>
    <t xml:space="preserve">ID0146</t>
  </si>
  <si>
    <t xml:space="preserve">Senior Financial &amp; Systems Analyst</t>
  </si>
  <si>
    <t xml:space="preserve">ID0147</t>
  </si>
  <si>
    <t xml:space="preserve">project manager - metrics</t>
  </si>
  <si>
    <t xml:space="preserve">ID0148</t>
  </si>
  <si>
    <t xml:space="preserve">Informatics Research Analyst</t>
  </si>
  <si>
    <t xml:space="preserve">ID0149</t>
  </si>
  <si>
    <t xml:space="preserve">Business Technical Consultant</t>
  </si>
  <si>
    <t xml:space="preserve">ID0150</t>
  </si>
  <si>
    <t xml:space="preserve">Business Operations Reporting Analyst</t>
  </si>
  <si>
    <t xml:space="preserve">ID0151</t>
  </si>
  <si>
    <t xml:space="preserve">Program Services Coordinator</t>
  </si>
  <si>
    <t xml:space="preserve">ID0152</t>
  </si>
  <si>
    <t xml:space="preserve">Specialist - Finance Planning and Analysis</t>
  </si>
  <si>
    <t xml:space="preserve">ID0153</t>
  </si>
  <si>
    <t xml:space="preserve">Sr Accountant</t>
  </si>
  <si>
    <t xml:space="preserve">ID0154</t>
  </si>
  <si>
    <t xml:space="preserve">ID0155</t>
  </si>
  <si>
    <t xml:space="preserve">Proces auditor</t>
  </si>
  <si>
    <t xml:space="preserve">ID0156</t>
  </si>
  <si>
    <t xml:space="preserve">90000 USD</t>
  </si>
  <si>
    <t xml:space="preserve">Senior Data Quality Analyst</t>
  </si>
  <si>
    <t xml:space="preserve">ID0157</t>
  </si>
  <si>
    <t xml:space="preserve">Sr Business Analyst</t>
  </si>
  <si>
    <t xml:space="preserve">ID0158</t>
  </si>
  <si>
    <t xml:space="preserve">COST ACCOUNTANT</t>
  </si>
  <si>
    <t xml:space="preserve">ID0159</t>
  </si>
  <si>
    <t xml:space="preserve">Â£32250</t>
  </si>
  <si>
    <t xml:space="preserve">project Support</t>
  </si>
  <si>
    <t xml:space="preserve">ID0160</t>
  </si>
  <si>
    <t xml:space="preserve">managerial</t>
  </si>
  <si>
    <t xml:space="preserve">ID0161</t>
  </si>
  <si>
    <t xml:space="preserve">Program Analyst</t>
  </si>
  <si>
    <t xml:space="preserve">ID0162</t>
  </si>
  <si>
    <t xml:space="preserve">Team Lead - Computer Discounts</t>
  </si>
  <si>
    <t xml:space="preserve">ID0163</t>
  </si>
  <si>
    <t xml:space="preserve">Change Architect</t>
  </si>
  <si>
    <t xml:space="preserve">ID0164</t>
  </si>
  <si>
    <t xml:space="preserve">Telecom Technician</t>
  </si>
  <si>
    <t xml:space="preserve">ID0165</t>
  </si>
  <si>
    <t xml:space="preserve">Rs. 1300000</t>
  </si>
  <si>
    <t xml:space="preserve">ID0166</t>
  </si>
  <si>
    <t xml:space="preserve">Manager, Asset Optimization</t>
  </si>
  <si>
    <t xml:space="preserve">ID0167</t>
  </si>
  <si>
    <t xml:space="preserve">Financialcontroller</t>
  </si>
  <si>
    <t xml:space="preserve">ID0168</t>
  </si>
  <si>
    <t xml:space="preserve">Accounting </t>
  </si>
  <si>
    <t xml:space="preserve">ID0169</t>
  </si>
  <si>
    <t xml:space="preserve">Consultant, HR Services &amp; Governance</t>
  </si>
  <si>
    <t xml:space="preserve">ID0170</t>
  </si>
  <si>
    <t xml:space="preserve">Rs 5 lakh</t>
  </si>
  <si>
    <t xml:space="preserve">QA Executive</t>
  </si>
  <si>
    <t xml:space="preserve">ID0171</t>
  </si>
  <si>
    <t xml:space="preserve">Senior Actuarial Analyst</t>
  </si>
  <si>
    <t xml:space="preserve">ID0172</t>
  </si>
  <si>
    <t xml:space="preserve">Sr. Associate</t>
  </si>
  <si>
    <t xml:space="preserve">ID0173</t>
  </si>
  <si>
    <t xml:space="preserve">Budget Analyst</t>
  </si>
  <si>
    <t xml:space="preserve">ID0174</t>
  </si>
  <si>
    <t xml:space="preserve">B.I. Data Analyst II</t>
  </si>
  <si>
    <t xml:space="preserve">ID0175</t>
  </si>
  <si>
    <t xml:space="preserve">Rd. 11 lakhs</t>
  </si>
  <si>
    <t xml:space="preserve">Asst manager investor relations and business analytics</t>
  </si>
  <si>
    <t xml:space="preserve">ID0176</t>
  </si>
  <si>
    <t xml:space="preserve">Industrial Engineer (Fed)</t>
  </si>
  <si>
    <t xml:space="preserve">ID0177</t>
  </si>
  <si>
    <t xml:space="preserve">Informatics specialist</t>
  </si>
  <si>
    <t xml:space="preserve">ID0178</t>
  </si>
  <si>
    <t xml:space="preserve">ID0179</t>
  </si>
  <si>
    <t xml:space="preserve">Trainee Management Accountant</t>
  </si>
  <si>
    <t xml:space="preserve">ID0180</t>
  </si>
  <si>
    <t xml:space="preserve">Senior analyst</t>
  </si>
  <si>
    <t xml:space="preserve">ID0181</t>
  </si>
  <si>
    <t xml:space="preserve">Director of Analytics</t>
  </si>
  <si>
    <t xml:space="preserve">ID0182</t>
  </si>
  <si>
    <t xml:space="preserve">Executive Assistant</t>
  </si>
  <si>
    <t xml:space="preserve">ID0183</t>
  </si>
  <si>
    <t xml:space="preserve">Project Speciast</t>
  </si>
  <si>
    <t xml:space="preserve">ID0184</t>
  </si>
  <si>
    <t xml:space="preserve">Sales Coordinator &amp; Analytical Support</t>
  </si>
  <si>
    <t xml:space="preserve">ID0185</t>
  </si>
  <si>
    <t xml:space="preserve">analyst</t>
  </si>
  <si>
    <t xml:space="preserve">ID0186</t>
  </si>
  <si>
    <t xml:space="preserve">Senior Staff Accountant</t>
  </si>
  <si>
    <t xml:space="preserve">ID0187</t>
  </si>
  <si>
    <t xml:space="preserve">Consultant - Retail Mkts</t>
  </si>
  <si>
    <t xml:space="preserve">ID0188</t>
  </si>
  <si>
    <t xml:space="preserve">Process Manager</t>
  </si>
  <si>
    <t xml:space="preserve">ID0189</t>
  </si>
  <si>
    <t xml:space="preserve">Project Manager (Process Owner)</t>
  </si>
  <si>
    <t xml:space="preserve">ID0190</t>
  </si>
  <si>
    <t xml:space="preserve">60000 CAD$</t>
  </si>
  <si>
    <t xml:space="preserve">Demographer</t>
  </si>
  <si>
    <t xml:space="preserve">ID0192</t>
  </si>
  <si>
    <t xml:space="preserve">Administrative Assistant</t>
  </si>
  <si>
    <t xml:space="preserve">ID0193</t>
  </si>
  <si>
    <t xml:space="preserve">Accounting/Financial Analyst</t>
  </si>
  <si>
    <t xml:space="preserve">ID0194</t>
  </si>
  <si>
    <t xml:space="preserve">Business Process Specialist</t>
  </si>
  <si>
    <t xml:space="preserve">ID0195</t>
  </si>
  <si>
    <t xml:space="preserve">ID0196</t>
  </si>
  <si>
    <t xml:space="preserve">Sr Financial Analyst</t>
  </si>
  <si>
    <t xml:space="preserve">ID0197</t>
  </si>
  <si>
    <t xml:space="preserve">Asst. Manager (MIS)</t>
  </si>
  <si>
    <t xml:space="preserve">ID0198</t>
  </si>
  <si>
    <t xml:space="preserve">US$ 99000</t>
  </si>
  <si>
    <t xml:space="preserve">Business Controller</t>
  </si>
  <si>
    <t xml:space="preserve">ID0200</t>
  </si>
  <si>
    <t xml:space="preserve">ID0201</t>
  </si>
  <si>
    <t xml:space="preserve">Rs. 275000</t>
  </si>
  <si>
    <t xml:space="preserve">low level monitoring</t>
  </si>
  <si>
    <t xml:space="preserve">ID0202</t>
  </si>
  <si>
    <t xml:space="preserve">INR 16000</t>
  </si>
  <si>
    <t xml:space="preserve">Administrative</t>
  </si>
  <si>
    <t xml:space="preserve">ID0203</t>
  </si>
  <si>
    <t xml:space="preserve">Service Line Coordinator</t>
  </si>
  <si>
    <t xml:space="preserve">ID0204</t>
  </si>
  <si>
    <t xml:space="preserve">Strategic Sourcing Manager</t>
  </si>
  <si>
    <t xml:space="preserve">ID0205</t>
  </si>
  <si>
    <t xml:space="preserve">INR18Lacs or US$36000</t>
  </si>
  <si>
    <t xml:space="preserve">Chief Manager</t>
  </si>
  <si>
    <t xml:space="preserve">ID0207</t>
  </si>
  <si>
    <t xml:space="preserve">Business Intelligence Analyst</t>
  </si>
  <si>
    <t xml:space="preserve">ID0208</t>
  </si>
  <si>
    <t xml:space="preserve">â‚¬ 50000</t>
  </si>
  <si>
    <t xml:space="preserve">ID0209</t>
  </si>
  <si>
    <t xml:space="preserve">Sr. Financial Analyst</t>
  </si>
  <si>
    <t xml:space="preserve">ID0210</t>
  </si>
  <si>
    <t xml:space="preserve">Buyer</t>
  </si>
  <si>
    <t xml:space="preserve">ID0211</t>
  </si>
  <si>
    <t xml:space="preserve">program manager</t>
  </si>
  <si>
    <t xml:space="preserve">ID0212</t>
  </si>
  <si>
    <t xml:space="preserve">Reporting Analyst Team Lead</t>
  </si>
  <si>
    <t xml:space="preserve">ID0213</t>
  </si>
  <si>
    <t xml:space="preserve">Innovation Analyst</t>
  </si>
  <si>
    <t xml:space="preserve">ID0214</t>
  </si>
  <si>
    <t xml:space="preserve">Operations Expert</t>
  </si>
  <si>
    <t xml:space="preserve">ID0215</t>
  </si>
  <si>
    <t xml:space="preserve">Director of Finance</t>
  </si>
  <si>
    <t xml:space="preserve">ID0216</t>
  </si>
  <si>
    <t xml:space="preserve">Information Analyst II</t>
  </si>
  <si>
    <t xml:space="preserve">ID0217</t>
  </si>
  <si>
    <t xml:space="preserve">ID0218</t>
  </si>
  <si>
    <t xml:space="preserve">ID0219</t>
  </si>
  <si>
    <t xml:space="preserve">45k</t>
  </si>
  <si>
    <t xml:space="preserve">Accounting Assistant</t>
  </si>
  <si>
    <t xml:space="preserve">ID0220</t>
  </si>
  <si>
    <t xml:space="preserve">Tax Professional</t>
  </si>
  <si>
    <t xml:space="preserve">ID0221</t>
  </si>
  <si>
    <t xml:space="preserve">INR 500000</t>
  </si>
  <si>
    <t xml:space="preserve">ID0222</t>
  </si>
  <si>
    <t xml:space="preserve">INR 350k</t>
  </si>
  <si>
    <t xml:space="preserve">Jr. Executive Finance</t>
  </si>
  <si>
    <t xml:space="preserve">ID0223</t>
  </si>
  <si>
    <t xml:space="preserve">Assistant Controller</t>
  </si>
  <si>
    <t xml:space="preserve">ID0224</t>
  </si>
  <si>
    <t xml:space="preserve">US$ 138K</t>
  </si>
  <si>
    <t xml:space="preserve">Project engineer</t>
  </si>
  <si>
    <t xml:space="preserve">ID0225</t>
  </si>
  <si>
    <t xml:space="preserve">Cash Officer</t>
  </si>
  <si>
    <t xml:space="preserve">ID0226</t>
  </si>
  <si>
    <t xml:space="preserve">ID0227</t>
  </si>
  <si>
    <t xml:space="preserve">ID0228</t>
  </si>
  <si>
    <t xml:space="preserve">Technical support specialist</t>
  </si>
  <si>
    <t xml:space="preserve">ID0229</t>
  </si>
  <si>
    <t xml:space="preserve">ServiceDesk Supervisor</t>
  </si>
  <si>
    <t xml:space="preserve">ID0230</t>
  </si>
  <si>
    <t xml:space="preserve">medical biller</t>
  </si>
  <si>
    <t xml:space="preserve">ID0231</t>
  </si>
  <si>
    <t xml:space="preserve">Sr. Strategic Development Specialist</t>
  </si>
  <si>
    <t xml:space="preserve">ID0232</t>
  </si>
  <si>
    <t xml:space="preserve">ID0233</t>
  </si>
  <si>
    <t xml:space="preserve">VP - Procurment</t>
  </si>
  <si>
    <t xml:space="preserve">ID0234</t>
  </si>
  <si>
    <t xml:space="preserve">52500.00 USD</t>
  </si>
  <si>
    <t xml:space="preserve">HRIS Analyst</t>
  </si>
  <si>
    <t xml:space="preserve">ID0235</t>
  </si>
  <si>
    <t xml:space="preserve">Procurement manager</t>
  </si>
  <si>
    <t xml:space="preserve">ID0236</t>
  </si>
  <si>
    <t xml:space="preserve">Energy Analyst</t>
  </si>
  <si>
    <t xml:space="preserve">ID0237</t>
  </si>
  <si>
    <t xml:space="preserve">ID0238</t>
  </si>
  <si>
    <t xml:space="preserve">Branch head -sales</t>
  </si>
  <si>
    <t xml:space="preserve">ID0239</t>
  </si>
  <si>
    <t xml:space="preserve">retail buyer</t>
  </si>
  <si>
    <t xml:space="preserve">ID0240</t>
  </si>
  <si>
    <t xml:space="preserve">1000 â‚¬</t>
  </si>
  <si>
    <t xml:space="preserve">HR Specialist</t>
  </si>
  <si>
    <t xml:space="preserve">ID0241</t>
  </si>
  <si>
    <t xml:space="preserve">ID0242</t>
  </si>
  <si>
    <t xml:space="preserve">ID0243</t>
  </si>
  <si>
    <t xml:space="preserve">Director of Finance and Accounting</t>
  </si>
  <si>
    <t xml:space="preserve">ID0244</t>
  </si>
  <si>
    <t xml:space="preserve">Manager Business Control</t>
  </si>
  <si>
    <t xml:space="preserve">ID0245</t>
  </si>
  <si>
    <t xml:space="preserve">Manager Pricing</t>
  </si>
  <si>
    <t xml:space="preserve">ID0246</t>
  </si>
  <si>
    <t xml:space="preserve">Insurance Manager</t>
  </si>
  <si>
    <t xml:space="preserve">ID0247</t>
  </si>
  <si>
    <t xml:space="preserve">ID0248</t>
  </si>
  <si>
    <t xml:space="preserve">ID0249</t>
  </si>
  <si>
    <t xml:space="preserve">US$ 96k</t>
  </si>
  <si>
    <t xml:space="preserve">Freellance</t>
  </si>
  <si>
    <t xml:space="preserve">ID0250</t>
  </si>
  <si>
    <t xml:space="preserve">category manager</t>
  </si>
  <si>
    <t xml:space="preserve">ID0251</t>
  </si>
  <si>
    <t xml:space="preserve">Customer Operations Analyst</t>
  </si>
  <si>
    <t xml:space="preserve">ID0252</t>
  </si>
  <si>
    <t xml:space="preserve">ID0253</t>
  </si>
  <si>
    <t xml:space="preserve">ID0254</t>
  </si>
  <si>
    <t xml:space="preserve">ID0255</t>
  </si>
  <si>
    <t xml:space="preserve">$31,000 USD</t>
  </si>
  <si>
    <t xml:space="preserve">Site Technician</t>
  </si>
  <si>
    <t xml:space="preserve">ID0256</t>
  </si>
  <si>
    <t xml:space="preserve">Excel Consultant</t>
  </si>
  <si>
    <t xml:space="preserve">ID0257</t>
  </si>
  <si>
    <t xml:space="preserve">Senior Project Manager</t>
  </si>
  <si>
    <t xml:space="preserve">ID0258</t>
  </si>
  <si>
    <t xml:space="preserve">Rs 470000</t>
  </si>
  <si>
    <t xml:space="preserve">Web Statistics Analyst</t>
  </si>
  <si>
    <t xml:space="preserve">ID0259</t>
  </si>
  <si>
    <t xml:space="preserve">Business Data Analyst I</t>
  </si>
  <si>
    <t xml:space="preserve">ID0260</t>
  </si>
  <si>
    <t xml:space="preserve">Â£60000</t>
  </si>
  <si>
    <t xml:space="preserve">Decision Analyst &amp; Modeller</t>
  </si>
  <si>
    <t xml:space="preserve">ID0261</t>
  </si>
  <si>
    <t xml:space="preserve">ID0262</t>
  </si>
  <si>
    <t xml:space="preserve">Ops Adminstrator</t>
  </si>
  <si>
    <t xml:space="preserve">ID0263</t>
  </si>
  <si>
    <t xml:space="preserve">Sr. Global marketing Specialist</t>
  </si>
  <si>
    <t xml:space="preserve">ID0264</t>
  </si>
  <si>
    <t xml:space="preserve">financial accountant</t>
  </si>
  <si>
    <t xml:space="preserve">ID0265</t>
  </si>
  <si>
    <t xml:space="preserve">Software Consultant</t>
  </si>
  <si>
    <t xml:space="preserve">ID0266</t>
  </si>
  <si>
    <t xml:space="preserve">Anaylst</t>
  </si>
  <si>
    <t xml:space="preserve">ID0267</t>
  </si>
  <si>
    <t xml:space="preserve">rs 2.76 lakhs per year</t>
  </si>
  <si>
    <t xml:space="preserve">ID0268</t>
  </si>
  <si>
    <t xml:space="preserve">$77,000 USD</t>
  </si>
  <si>
    <t xml:space="preserve">senior accounting coordinator</t>
  </si>
  <si>
    <t xml:space="preserve">ID0269</t>
  </si>
  <si>
    <t xml:space="preserve">Demand Planning Mgr</t>
  </si>
  <si>
    <t xml:space="preserve">ID0270</t>
  </si>
  <si>
    <t xml:space="preserve">VP / Credit Administrator</t>
  </si>
  <si>
    <t xml:space="preserve">ID0271</t>
  </si>
  <si>
    <t xml:space="preserve">DP specialist</t>
  </si>
  <si>
    <t xml:space="preserve">ID0272</t>
  </si>
  <si>
    <t xml:space="preserve">Analyst 2</t>
  </si>
  <si>
    <t xml:space="preserve">ID0273</t>
  </si>
  <si>
    <t xml:space="preserve">VP</t>
  </si>
  <si>
    <t xml:space="preserve">ID0274</t>
  </si>
  <si>
    <t xml:space="preserve">ID0275</t>
  </si>
  <si>
    <t xml:space="preserve">ID0276</t>
  </si>
  <si>
    <t xml:space="preserve">35,000 Philippine Peso</t>
  </si>
  <si>
    <t xml:space="preserve">Global Problem Management - IT</t>
  </si>
  <si>
    <t xml:space="preserve">ID0277</t>
  </si>
  <si>
    <t xml:space="preserve">ID0278</t>
  </si>
  <si>
    <t xml:space="preserve">Enterprise Performance Metrics Manager</t>
  </si>
  <si>
    <t xml:space="preserve">ID0279</t>
  </si>
  <si>
    <t xml:space="preserve">ID0280</t>
  </si>
  <si>
    <t xml:space="preserve">ID0281</t>
  </si>
  <si>
    <t xml:space="preserve">University Relations Intern</t>
  </si>
  <si>
    <t xml:space="preserve">ID0282</t>
  </si>
  <si>
    <t xml:space="preserve">Auxiliar Administrativo</t>
  </si>
  <si>
    <t xml:space="preserve">ID0283</t>
  </si>
  <si>
    <t xml:space="preserve">Engineering Tech Sr.</t>
  </si>
  <si>
    <t xml:space="preserve">ID0284</t>
  </si>
  <si>
    <t xml:space="preserve">36000 $</t>
  </si>
  <si>
    <t xml:space="preserve">Senior Specialist</t>
  </si>
  <si>
    <t xml:space="preserve">ID0285</t>
  </si>
  <si>
    <t xml:space="preserve">moneymaker</t>
  </si>
  <si>
    <t xml:space="preserve">ID0286</t>
  </si>
  <si>
    <t xml:space="preserve">INR 15,00,000</t>
  </si>
  <si>
    <t xml:space="preserve">ID0287</t>
  </si>
  <si>
    <t xml:space="preserve">AED100000</t>
  </si>
  <si>
    <t xml:space="preserve">ID0288</t>
  </si>
  <si>
    <t xml:space="preserve">MIS</t>
  </si>
  <si>
    <t xml:space="preserve">ID0289</t>
  </si>
  <si>
    <t xml:space="preserve">management accountant</t>
  </si>
  <si>
    <t xml:space="preserve">ID0290</t>
  </si>
  <si>
    <t xml:space="preserve">ID0291</t>
  </si>
  <si>
    <t xml:space="preserve">Â£31000</t>
  </si>
  <si>
    <t xml:space="preserve">Telecoms Engineer</t>
  </si>
  <si>
    <t xml:space="preserve">ID0292</t>
  </si>
  <si>
    <t xml:space="preserve">Software Support</t>
  </si>
  <si>
    <t xml:space="preserve">ID0293</t>
  </si>
  <si>
    <t xml:space="preserve">Projects Planner</t>
  </si>
  <si>
    <t xml:space="preserve">ID0294</t>
  </si>
  <si>
    <t xml:space="preserve">4.5 lakh INR</t>
  </si>
  <si>
    <t xml:space="preserve">ID0295</t>
  </si>
  <si>
    <t xml:space="preserve">Mathematical Data Analyist</t>
  </si>
  <si>
    <t xml:space="preserve">ID0296</t>
  </si>
  <si>
    <t xml:space="preserve">sales support</t>
  </si>
  <si>
    <t xml:space="preserve">ID0297</t>
  </si>
  <si>
    <t xml:space="preserve">Rs.1.8 lakhs </t>
  </si>
  <si>
    <t xml:space="preserve">Administrative Officer</t>
  </si>
  <si>
    <t xml:space="preserve">ID0298</t>
  </si>
  <si>
    <t xml:space="preserve">IS Manager</t>
  </si>
  <si>
    <t xml:space="preserve">ID0299</t>
  </si>
  <si>
    <t xml:space="preserve">Support Specialist </t>
  </si>
  <si>
    <t xml:space="preserve">ID0300</t>
  </si>
  <si>
    <t xml:space="preserve">FA</t>
  </si>
  <si>
    <t xml:space="preserve">ID0301</t>
  </si>
  <si>
    <t xml:space="preserve">VP of Finance</t>
  </si>
  <si>
    <t xml:space="preserve">ID0302</t>
  </si>
  <si>
    <t xml:space="preserve">36,000 USD</t>
  </si>
  <si>
    <t xml:space="preserve">PRODUCTION ASSISTANT</t>
  </si>
  <si>
    <t xml:space="preserve">ID0303</t>
  </si>
  <si>
    <t xml:space="preserve">ID0304</t>
  </si>
  <si>
    <t xml:space="preserve">ID0305</t>
  </si>
  <si>
    <t xml:space="preserve">65000 euro</t>
  </si>
  <si>
    <t xml:space="preserve">controller</t>
  </si>
  <si>
    <t xml:space="preserve">germany</t>
  </si>
  <si>
    <t xml:space="preserve">ID0306</t>
  </si>
  <si>
    <t xml:space="preserve">HR Analyst</t>
  </si>
  <si>
    <t xml:space="preserve">ID0307</t>
  </si>
  <si>
    <t xml:space="preserve">ID0308</t>
  </si>
  <si>
    <t xml:space="preserve">Plant Controller</t>
  </si>
  <si>
    <t xml:space="preserve">ID0309</t>
  </si>
  <si>
    <t xml:space="preserve">consultant bi</t>
  </si>
  <si>
    <t xml:space="preserve">The netherlands</t>
  </si>
  <si>
    <t xml:space="preserve">ID0310</t>
  </si>
  <si>
    <t xml:space="preserve">Royalties Coordinator</t>
  </si>
  <si>
    <t xml:space="preserve">ID0311</t>
  </si>
  <si>
    <t xml:space="preserve">Â£20000/year but i work part time 30h/week</t>
  </si>
  <si>
    <t xml:space="preserve">Graduate Structural Engineer</t>
  </si>
  <si>
    <t xml:space="preserve">ID0312</t>
  </si>
  <si>
    <t xml:space="preserve">Operations Analyst</t>
  </si>
  <si>
    <t xml:space="preserve">ID0313</t>
  </si>
  <si>
    <t xml:space="preserve">Marketing</t>
  </si>
  <si>
    <t xml:space="preserve">ID0314</t>
  </si>
  <si>
    <t xml:space="preserve">Finance, Manager </t>
  </si>
  <si>
    <t xml:space="preserve">ID0315</t>
  </si>
  <si>
    <t xml:space="preserve">Sr. Business Analyst</t>
  </si>
  <si>
    <t xml:space="preserve">ID0316</t>
  </si>
  <si>
    <t xml:space="preserve">150000 MXN</t>
  </si>
  <si>
    <t xml:space="preserve">Information Analyst</t>
  </si>
  <si>
    <t xml:space="preserve">ID0317</t>
  </si>
  <si>
    <t xml:space="preserve">ID0318</t>
  </si>
  <si>
    <t xml:space="preserve">Financial Specialist</t>
  </si>
  <si>
    <t xml:space="preserve">ID0319</t>
  </si>
  <si>
    <t xml:space="preserve">ID0320</t>
  </si>
  <si>
    <t xml:space="preserve">Management Analyst</t>
  </si>
  <si>
    <t xml:space="preserve">ID0321</t>
  </si>
  <si>
    <t xml:space="preserve">INR 1000000</t>
  </si>
  <si>
    <t xml:space="preserve">ID0322</t>
  </si>
  <si>
    <t xml:space="preserve">Dp manager</t>
  </si>
  <si>
    <t xml:space="preserve">ID0323</t>
  </si>
  <si>
    <t xml:space="preserve">director of analytics</t>
  </si>
  <si>
    <t xml:space="preserve">ID0324</t>
  </si>
  <si>
    <t xml:space="preserve">US$ 4.545</t>
  </si>
  <si>
    <t xml:space="preserve">Supply Processes Analyst</t>
  </si>
  <si>
    <t xml:space="preserve">ID0325</t>
  </si>
  <si>
    <t xml:space="preserve">Â£29000</t>
  </si>
  <si>
    <t xml:space="preserve">ICT Technical Analyst</t>
  </si>
  <si>
    <t xml:space="preserve">ID0326</t>
  </si>
  <si>
    <t xml:space="preserve">Sourcing Specialist</t>
  </si>
  <si>
    <t xml:space="preserve">ID0327</t>
  </si>
  <si>
    <t xml:space="preserve">ID0328</t>
  </si>
  <si>
    <t xml:space="preserve">PhP 456,000</t>
  </si>
  <si>
    <t xml:space="preserve">Reporting Shared Services Oferring Lead</t>
  </si>
  <si>
    <t xml:space="preserve">ID0329</t>
  </si>
  <si>
    <t xml:space="preserve">Sales Analytics Manager</t>
  </si>
  <si>
    <t xml:space="preserve">ID0330</t>
  </si>
  <si>
    <t xml:space="preserve">22000 usd</t>
  </si>
  <si>
    <t xml:space="preserve">Product Manager Sr</t>
  </si>
  <si>
    <t xml:space="preserve">ID0331</t>
  </si>
  <si>
    <t xml:space="preserve">Database Architect</t>
  </si>
  <si>
    <t xml:space="preserve">ID0332</t>
  </si>
  <si>
    <t xml:space="preserve">ID0333</t>
  </si>
  <si>
    <t xml:space="preserve">CAD 65000</t>
  </si>
  <si>
    <t xml:space="preserve">Product developer</t>
  </si>
  <si>
    <t xml:space="preserve">ID0334</t>
  </si>
  <si>
    <t xml:space="preserve">Supply Chain Analyst</t>
  </si>
  <si>
    <t xml:space="preserve">ID0335</t>
  </si>
  <si>
    <t xml:space="preserve">financial planning</t>
  </si>
  <si>
    <t xml:space="preserve">ID0336</t>
  </si>
  <si>
    <t xml:space="preserve">400000 INR</t>
  </si>
  <si>
    <t xml:space="preserve">Test Analyst</t>
  </si>
  <si>
    <t xml:space="preserve">ID0337</t>
  </si>
  <si>
    <t xml:space="preserve">project manager, project finance consultant</t>
  </si>
  <si>
    <t xml:space="preserve">ID0338</t>
  </si>
  <si>
    <t xml:space="preserve">QC Fabrication Inspector</t>
  </si>
  <si>
    <t xml:space="preserve">ID0339</t>
  </si>
  <si>
    <t xml:space="preserve">Manager of Trade Investment &amp; Analysis</t>
  </si>
  <si>
    <t xml:space="preserve">ID0340</t>
  </si>
  <si>
    <t xml:space="preserve">30000 Rs</t>
  </si>
  <si>
    <t xml:space="preserve">Business Analysit</t>
  </si>
  <si>
    <t xml:space="preserve">ID0341</t>
  </si>
  <si>
    <t xml:space="preserve">Assistant Outside Plant Project Manager</t>
  </si>
  <si>
    <t xml:space="preserve">ID0342</t>
  </si>
  <si>
    <t xml:space="preserve">operation-manager</t>
  </si>
  <si>
    <t xml:space="preserve">ID0343</t>
  </si>
  <si>
    <t xml:space="preserve">63000 USD</t>
  </si>
  <si>
    <t xml:space="preserve">ID0344</t>
  </si>
  <si>
    <t xml:space="preserve">Senior Financial Analyst</t>
  </si>
  <si>
    <t xml:space="preserve">ID0346</t>
  </si>
  <si>
    <t xml:space="preserve">100,000 US$ equiv</t>
  </si>
  <si>
    <t xml:space="preserve">Senior Data Analyst</t>
  </si>
  <si>
    <t xml:space="preserve">ID0347</t>
  </si>
  <si>
    <t xml:space="preserve">3.8 k</t>
  </si>
  <si>
    <t xml:space="preserve">MIS EXCUTIVE</t>
  </si>
  <si>
    <t xml:space="preserve">ID0348</t>
  </si>
  <si>
    <t xml:space="preserve">Advisor</t>
  </si>
  <si>
    <t xml:space="preserve">ID0349</t>
  </si>
  <si>
    <t xml:space="preserve">Online Analyst</t>
  </si>
  <si>
    <t xml:space="preserve">ID0350</t>
  </si>
  <si>
    <t xml:space="preserve">General Manager</t>
  </si>
  <si>
    <t xml:space="preserve">ID0351</t>
  </si>
  <si>
    <t xml:space="preserve">Sr Staff Engineer</t>
  </si>
  <si>
    <t xml:space="preserve">ID0352</t>
  </si>
  <si>
    <t xml:space="preserve">3,70,000</t>
  </si>
  <si>
    <t xml:space="preserve">Senior Design Associate</t>
  </si>
  <si>
    <t xml:space="preserve">ID0353</t>
  </si>
  <si>
    <t xml:space="preserve">ID0354</t>
  </si>
  <si>
    <t xml:space="preserve">Planning and Analysis Supervisor</t>
  </si>
  <si>
    <t xml:space="preserve">ID0355</t>
  </si>
  <si>
    <t xml:space="preserve">asset manager</t>
  </si>
  <si>
    <t xml:space="preserve">ID0356</t>
  </si>
  <si>
    <t xml:space="preserve">Transportation Engineer</t>
  </si>
  <si>
    <t xml:space="preserve">ID0357</t>
  </si>
  <si>
    <t xml:space="preserve">web marketing analyst</t>
  </si>
  <si>
    <t xml:space="preserve">ID0358</t>
  </si>
  <si>
    <t xml:space="preserve">170000 usd</t>
  </si>
  <si>
    <t xml:space="preserve">RS</t>
  </si>
  <si>
    <t xml:space="preserve">ID0359</t>
  </si>
  <si>
    <t xml:space="preserve">ID0360</t>
  </si>
  <si>
    <t xml:space="preserve">ID0361</t>
  </si>
  <si>
    <t xml:space="preserve">62500.00 USD</t>
  </si>
  <si>
    <t xml:space="preserve">Director of Payroll</t>
  </si>
  <si>
    <t xml:space="preserve">ID0362</t>
  </si>
  <si>
    <t xml:space="preserve">ID0363</t>
  </si>
  <si>
    <t xml:space="preserve">480 000 SEK / 70000 US$</t>
  </si>
  <si>
    <t xml:space="preserve">IT consultant</t>
  </si>
  <si>
    <t xml:space="preserve">ID0365</t>
  </si>
  <si>
    <t xml:space="preserve">ID0366</t>
  </si>
  <si>
    <t xml:space="preserve">Commercial Manager</t>
  </si>
  <si>
    <t xml:space="preserve">ID0367</t>
  </si>
  <si>
    <t xml:space="preserve">Quality Assurance Officer</t>
  </si>
  <si>
    <t xml:space="preserve">ID0368</t>
  </si>
  <si>
    <t xml:space="preserve">Senior Treasury Analyst</t>
  </si>
  <si>
    <t xml:space="preserve">ID0369</t>
  </si>
  <si>
    <t xml:space="preserve">Supervisor, Contracts, Rebates, Chargebacks and Returns</t>
  </si>
  <si>
    <t xml:space="preserve">ID0370</t>
  </si>
  <si>
    <t xml:space="preserve">ID0371</t>
  </si>
  <si>
    <t xml:space="preserve">ceo</t>
  </si>
  <si>
    <t xml:space="preserve">ID0372</t>
  </si>
  <si>
    <t xml:space="preserve">480000 Rs.</t>
  </si>
  <si>
    <t xml:space="preserve">System Manager</t>
  </si>
  <si>
    <t xml:space="preserve">ID0373</t>
  </si>
  <si>
    <t xml:space="preserve">ID0374</t>
  </si>
  <si>
    <t xml:space="preserve">2207,00</t>
  </si>
  <si>
    <t xml:space="preserve">ID0375</t>
  </si>
  <si>
    <t xml:space="preserve">director</t>
  </si>
  <si>
    <t xml:space="preserve">ID0376</t>
  </si>
  <si>
    <t xml:space="preserve">ID0377</t>
  </si>
  <si>
    <t xml:space="preserve">Rs. 500000</t>
  </si>
  <si>
    <t xml:space="preserve">Owner</t>
  </si>
  <si>
    <t xml:space="preserve">ID0378</t>
  </si>
  <si>
    <t xml:space="preserve">Senior Business Analyst</t>
  </si>
  <si>
    <t xml:space="preserve">ID0379</t>
  </si>
  <si>
    <t xml:space="preserve">marketing and sales </t>
  </si>
  <si>
    <t xml:space="preserve">ID0380</t>
  </si>
  <si>
    <t xml:space="preserve">Managing Director</t>
  </si>
  <si>
    <t xml:space="preserve">ID0381</t>
  </si>
  <si>
    <t xml:space="preserve">ID0382</t>
  </si>
  <si>
    <t xml:space="preserve">INR 5,40,000</t>
  </si>
  <si>
    <t xml:space="preserve">Senior Billing Engineer</t>
  </si>
  <si>
    <t xml:space="preserve">ID0383</t>
  </si>
  <si>
    <t xml:space="preserve">Quality Analyst</t>
  </si>
  <si>
    <t xml:space="preserve">ID0384</t>
  </si>
  <si>
    <t xml:space="preserve">46000 usd</t>
  </si>
  <si>
    <t xml:space="preserve">Financial analyst</t>
  </si>
  <si>
    <t xml:space="preserve">ID0385</t>
  </si>
  <si>
    <t xml:space="preserve">Economist</t>
  </si>
  <si>
    <t xml:space="preserve">ID0386</t>
  </si>
  <si>
    <t xml:space="preserve">Rs 6.2 lakhs</t>
  </si>
  <si>
    <t xml:space="preserve">assistant manager (finance)</t>
  </si>
  <si>
    <t xml:space="preserve">ID0387</t>
  </si>
  <si>
    <t xml:space="preserve">Â£28000</t>
  </si>
  <si>
    <t xml:space="preserve">Central Services Manager</t>
  </si>
  <si>
    <t xml:space="preserve">ID0388</t>
  </si>
  <si>
    <t xml:space="preserve">Trainer </t>
  </si>
  <si>
    <t xml:space="preserve">ID0389</t>
  </si>
  <si>
    <t xml:space="preserve">continuous improvement team member</t>
  </si>
  <si>
    <t xml:space="preserve">ID0390</t>
  </si>
  <si>
    <t xml:space="preserve">ID0391</t>
  </si>
  <si>
    <t xml:space="preserve">MIS Officer</t>
  </si>
  <si>
    <t xml:space="preserve">ID0392</t>
  </si>
  <si>
    <t xml:space="preserve">IR Manager</t>
  </si>
  <si>
    <t xml:space="preserve">ID0393</t>
  </si>
  <si>
    <t xml:space="preserve">7,50,000 INR</t>
  </si>
  <si>
    <t xml:space="preserve">ID0394</t>
  </si>
  <si>
    <t xml:space="preserve">99147 $</t>
  </si>
  <si>
    <t xml:space="preserve">Chief Specialist of Economics &amp; Planning</t>
  </si>
  <si>
    <t xml:space="preserve">ID0395</t>
  </si>
  <si>
    <t xml:space="preserve">Campus Budget Officer</t>
  </si>
  <si>
    <t xml:space="preserve">ID0396</t>
  </si>
  <si>
    <t xml:space="preserve">Management Ananlyst</t>
  </si>
  <si>
    <t xml:space="preserve">ID0397</t>
  </si>
  <si>
    <t xml:space="preserve">Sales Operations Analyst</t>
  </si>
  <si>
    <t xml:space="preserve">ID0398</t>
  </si>
  <si>
    <t xml:space="preserve">120000 BDT</t>
  </si>
  <si>
    <t xml:space="preserve">Computer Operator</t>
  </si>
  <si>
    <t xml:space="preserve">ID0399</t>
  </si>
  <si>
    <t xml:space="preserve">ENGINEER</t>
  </si>
  <si>
    <t xml:space="preserve">ID0400</t>
  </si>
  <si>
    <t xml:space="preserve">Sr Management Analytst 2</t>
  </si>
  <si>
    <t xml:space="preserve">ID0401</t>
  </si>
  <si>
    <t xml:space="preserve">Accounting Manager</t>
  </si>
  <si>
    <t xml:space="preserve">ID0402</t>
  </si>
  <si>
    <t xml:space="preserve">ID0403</t>
  </si>
  <si>
    <t xml:space="preserve">ID0404</t>
  </si>
  <si>
    <t xml:space="preserve">Information Research Technician II</t>
  </si>
  <si>
    <t xml:space="preserve">ID0405</t>
  </si>
  <si>
    <t xml:space="preserve">ID0406</t>
  </si>
  <si>
    <t xml:space="preserve">Sr. Systems Engineer</t>
  </si>
  <si>
    <t xml:space="preserve">ID0407</t>
  </si>
  <si>
    <t xml:space="preserve">ID0408</t>
  </si>
  <si>
    <t xml:space="preserve">Senior Purchasing Officer</t>
  </si>
  <si>
    <t xml:space="preserve">ID0409</t>
  </si>
  <si>
    <t xml:space="preserve">Mgmt Accountant</t>
  </si>
  <si>
    <t xml:space="preserve">ID0410</t>
  </si>
  <si>
    <t xml:space="preserve">Sr financial analyst </t>
  </si>
  <si>
    <t xml:space="preserve">ID0411</t>
  </si>
  <si>
    <t xml:space="preserve">Department Manager</t>
  </si>
  <si>
    <t xml:space="preserve">ID0412</t>
  </si>
  <si>
    <t xml:space="preserve">Â¢ 14.000.000,00</t>
  </si>
  <si>
    <t xml:space="preserve">Businees Adminstratot</t>
  </si>
  <si>
    <t xml:space="preserve">ID0413</t>
  </si>
  <si>
    <t xml:space="preserve">Staff assistant </t>
  </si>
  <si>
    <t xml:space="preserve">ID0414</t>
  </si>
  <si>
    <t xml:space="preserve">Sr. Accountant</t>
  </si>
  <si>
    <t xml:space="preserve">ID0415</t>
  </si>
  <si>
    <t xml:space="preserve">Air Planning Analyst</t>
  </si>
  <si>
    <t xml:space="preserve">ID0416</t>
  </si>
  <si>
    <t xml:space="preserve">Credit Analyst</t>
  </si>
  <si>
    <t xml:space="preserve">ID0417</t>
  </si>
  <si>
    <t xml:space="preserve">financial management consultant</t>
  </si>
  <si>
    <t xml:space="preserve">ID0418</t>
  </si>
  <si>
    <t xml:space="preserve">US$115000</t>
  </si>
  <si>
    <t xml:space="preserve">ID0419</t>
  </si>
  <si>
    <t xml:space="preserve">Â£66000</t>
  </si>
  <si>
    <t xml:space="preserve">IT Project Manager, EMEA</t>
  </si>
  <si>
    <t xml:space="preserve">ID0420</t>
  </si>
  <si>
    <t xml:space="preserve">INR 200000</t>
  </si>
  <si>
    <t xml:space="preserve">ID0421</t>
  </si>
  <si>
    <t xml:space="preserve">IS Director</t>
  </si>
  <si>
    <t xml:space="preserve">ID0422</t>
  </si>
  <si>
    <t xml:space="preserve">ID0423</t>
  </si>
  <si>
    <t xml:space="preserve">8500 USD</t>
  </si>
  <si>
    <t xml:space="preserve">ID0424</t>
  </si>
  <si>
    <t xml:space="preserve">teacher</t>
  </si>
  <si>
    <t xml:space="preserve">ID0425</t>
  </si>
  <si>
    <t xml:space="preserve">250000 to 270000</t>
  </si>
  <si>
    <t xml:space="preserve">ID0426</t>
  </si>
  <si>
    <t xml:space="preserve">Excel trainer</t>
  </si>
  <si>
    <t xml:space="preserve">ID0427</t>
  </si>
  <si>
    <t xml:space="preserve">20000 RS</t>
  </si>
  <si>
    <t xml:space="preserve">WFM Team Lead</t>
  </si>
  <si>
    <t xml:space="preserve">ID0428</t>
  </si>
  <si>
    <t xml:space="preserve">US $30,000.00 </t>
  </si>
  <si>
    <t xml:space="preserve">Supervisor</t>
  </si>
  <si>
    <t xml:space="preserve">ID0429</t>
  </si>
  <si>
    <t xml:space="preserve">30000 $</t>
  </si>
  <si>
    <t xml:space="preserve">BI Developer</t>
  </si>
  <si>
    <t xml:space="preserve">ID0430</t>
  </si>
  <si>
    <t xml:space="preserve">engineer</t>
  </si>
  <si>
    <t xml:space="preserve">ID0431</t>
  </si>
  <si>
    <t xml:space="preserve">Planner</t>
  </si>
  <si>
    <t xml:space="preserve">ID0432</t>
  </si>
  <si>
    <t xml:space="preserve">ID0433</t>
  </si>
  <si>
    <t xml:space="preserve">Â£65000</t>
  </si>
  <si>
    <t xml:space="preserve">ID0434</t>
  </si>
  <si>
    <t xml:space="preserve">US $6,629.00</t>
  </si>
  <si>
    <t xml:space="preserve">ID0435</t>
  </si>
  <si>
    <t xml:space="preserve">senior analyst</t>
  </si>
  <si>
    <t xml:space="preserve">ID0436</t>
  </si>
  <si>
    <t xml:space="preserve">Assesor</t>
  </si>
  <si>
    <t xml:space="preserve">ID0437</t>
  </si>
  <si>
    <t xml:space="preserve">Financial Analys</t>
  </si>
  <si>
    <t xml:space="preserve">ID0438</t>
  </si>
  <si>
    <t xml:space="preserve">Sr. Information Systems Analyst</t>
  </si>
  <si>
    <t xml:space="preserve">ID0439</t>
  </si>
  <si>
    <t xml:space="preserve">Senior Claims Analyst</t>
  </si>
  <si>
    <t xml:space="preserve">ID0440</t>
  </si>
  <si>
    <t xml:space="preserve">ID0441</t>
  </si>
  <si>
    <t xml:space="preserve">INR 40L</t>
  </si>
  <si>
    <t xml:space="preserve">Sr Mgr Finance</t>
  </si>
  <si>
    <t xml:space="preserve">ID0442</t>
  </si>
  <si>
    <t xml:space="preserve">Rs. 300000</t>
  </si>
  <si>
    <t xml:space="preserve">Web Portal Manager</t>
  </si>
  <si>
    <t xml:space="preserve">ID0443</t>
  </si>
  <si>
    <t xml:space="preserve">manager - MIS &amp; operations planning</t>
  </si>
  <si>
    <t xml:space="preserve">ID0444</t>
  </si>
  <si>
    <t xml:space="preserve">web analyst</t>
  </si>
  <si>
    <t xml:space="preserve">ID0445</t>
  </si>
  <si>
    <t xml:space="preserve">INR 30,00,000</t>
  </si>
  <si>
    <t xml:space="preserve">Management Consultant</t>
  </si>
  <si>
    <t xml:space="preserve">ID0446</t>
  </si>
  <si>
    <t xml:space="preserve">Continuos improvment</t>
  </si>
  <si>
    <t xml:space="preserve">ID0447</t>
  </si>
  <si>
    <t xml:space="preserve">Direct marketing manager</t>
  </si>
  <si>
    <t xml:space="preserve">ID0448</t>
  </si>
  <si>
    <t xml:space="preserve">5000 $</t>
  </si>
  <si>
    <t xml:space="preserve">mis</t>
  </si>
  <si>
    <t xml:space="preserve">ID0449</t>
  </si>
  <si>
    <t xml:space="preserve">ID0450</t>
  </si>
  <si>
    <t xml:space="preserve">ID0451</t>
  </si>
  <si>
    <t xml:space="preserve">Wine Analyst</t>
  </si>
  <si>
    <t xml:space="preserve">ID0452</t>
  </si>
  <si>
    <t xml:space="preserve">500000 rupees</t>
  </si>
  <si>
    <t xml:space="preserve">ID0453</t>
  </si>
  <si>
    <t xml:space="preserve">FinanceManager</t>
  </si>
  <si>
    <t xml:space="preserve">ID0454</t>
  </si>
  <si>
    <t xml:space="preserve">Regional Manager</t>
  </si>
  <si>
    <t xml:space="preserve">ID0455</t>
  </si>
  <si>
    <t xml:space="preserve">7500 USD</t>
  </si>
  <si>
    <t xml:space="preserve">HR reporting analyst</t>
  </si>
  <si>
    <t xml:space="preserve">ID0456</t>
  </si>
  <si>
    <t xml:space="preserve">Finalcial Reporting Analyst</t>
  </si>
  <si>
    <t xml:space="preserve">ID0457</t>
  </si>
  <si>
    <t xml:space="preserve">800000 rupees</t>
  </si>
  <si>
    <t xml:space="preserve">Partner</t>
  </si>
  <si>
    <t xml:space="preserve">ID0458</t>
  </si>
  <si>
    <t xml:space="preserve">operations tech</t>
  </si>
  <si>
    <t xml:space="preserve">ID0459</t>
  </si>
  <si>
    <t xml:space="preserve">Â£38000</t>
  </si>
  <si>
    <t xml:space="preserve">Commercial Accountant</t>
  </si>
  <si>
    <t xml:space="preserve">ID0460</t>
  </si>
  <si>
    <t xml:space="preserve">52,000 Cdn</t>
  </si>
  <si>
    <t xml:space="preserve">Office Manager</t>
  </si>
  <si>
    <t xml:space="preserve">ID0461</t>
  </si>
  <si>
    <t xml:space="preserve">Prod Mgr</t>
  </si>
  <si>
    <t xml:space="preserve">ID0462</t>
  </si>
  <si>
    <t xml:space="preserve">Graphics/Web Document Designer</t>
  </si>
  <si>
    <t xml:space="preserve">ID0463</t>
  </si>
  <si>
    <t xml:space="preserve">ID0464</t>
  </si>
  <si>
    <t xml:space="preserve">ID0465</t>
  </si>
  <si>
    <t xml:space="preserve">Business intelligence manager</t>
  </si>
  <si>
    <t xml:space="preserve">ID0466</t>
  </si>
  <si>
    <t xml:space="preserve">CDN $70,000</t>
  </si>
  <si>
    <t xml:space="preserve">Program Manager</t>
  </si>
  <si>
    <t xml:space="preserve">ID0467</t>
  </si>
  <si>
    <t xml:space="preserve">5250 $</t>
  </si>
  <si>
    <t xml:space="preserve">Treasure Specialist</t>
  </si>
  <si>
    <t xml:space="preserve">ID0468</t>
  </si>
  <si>
    <t xml:space="preserve">Business Manager</t>
  </si>
  <si>
    <t xml:space="preserve">ID0469</t>
  </si>
  <si>
    <t xml:space="preserve">clerk</t>
  </si>
  <si>
    <t xml:space="preserve">ID0470</t>
  </si>
  <si>
    <t xml:space="preserve">ID0471</t>
  </si>
  <si>
    <t xml:space="preserve">Researcher &amp; Data Analyst</t>
  </si>
  <si>
    <t xml:space="preserve">ID0472</t>
  </si>
  <si>
    <t xml:space="preserve">ID0473</t>
  </si>
  <si>
    <t xml:space="preserve">Â£28500</t>
  </si>
  <si>
    <t xml:space="preserve">Data Quality &amp; Analysis Manager</t>
  </si>
  <si>
    <t xml:space="preserve">ID0474</t>
  </si>
  <si>
    <t xml:space="preserve">ID0476</t>
  </si>
  <si>
    <t xml:space="preserve">Resource managment Analyst</t>
  </si>
  <si>
    <t xml:space="preserve">ID0477</t>
  </si>
  <si>
    <t xml:space="preserve">Account Executive</t>
  </si>
  <si>
    <t xml:space="preserve">ID0478</t>
  </si>
  <si>
    <t xml:space="preserve">video production</t>
  </si>
  <si>
    <t xml:space="preserve">ID0479</t>
  </si>
  <si>
    <t xml:space="preserve">ID0480</t>
  </si>
  <si>
    <t xml:space="preserve">principal engineer</t>
  </si>
  <si>
    <t xml:space="preserve">ID0481</t>
  </si>
  <si>
    <t xml:space="preserve">budget analyst</t>
  </si>
  <si>
    <t xml:space="preserve">ID0482</t>
  </si>
  <si>
    <t xml:space="preserve">US$169,000</t>
  </si>
  <si>
    <t xml:space="preserve">Category Director (Marketing)</t>
  </si>
  <si>
    <t xml:space="preserve">ID0484</t>
  </si>
  <si>
    <t xml:space="preserve">Senior consultant accounting</t>
  </si>
  <si>
    <t xml:space="preserve">ID0485</t>
  </si>
  <si>
    <t xml:space="preserve">Zar 1080000</t>
  </si>
  <si>
    <t xml:space="preserve">Finance manager</t>
  </si>
  <si>
    <t xml:space="preserve">South africa</t>
  </si>
  <si>
    <t xml:space="preserve">ID0486</t>
  </si>
  <si>
    <t xml:space="preserve">GB Sterling 59k</t>
  </si>
  <si>
    <t xml:space="preserve">Health and safety advisor</t>
  </si>
  <si>
    <t xml:space="preserve">ID0487</t>
  </si>
  <si>
    <t xml:space="preserve">Workforce Analyst</t>
  </si>
  <si>
    <t xml:space="preserve">ID0488</t>
  </si>
  <si>
    <t xml:space="preserve">ID0489</t>
  </si>
  <si>
    <t xml:space="preserve">Sr. Marketing Solutions Analyst</t>
  </si>
  <si>
    <t xml:space="preserve">ID0490</t>
  </si>
  <si>
    <t xml:space="preserve">ID0491</t>
  </si>
  <si>
    <t xml:space="preserve">20000 US$</t>
  </si>
  <si>
    <t xml:space="preserve">ID0492</t>
  </si>
  <si>
    <t xml:space="preserve">ID0493</t>
  </si>
  <si>
    <t xml:space="preserve">Managing Partner</t>
  </si>
  <si>
    <t xml:space="preserve">ID0494</t>
  </si>
  <si>
    <t xml:space="preserve">Administration Officer</t>
  </si>
  <si>
    <t xml:space="preserve">ID0495</t>
  </si>
  <si>
    <t xml:space="preserve">BAS</t>
  </si>
  <si>
    <t xml:space="preserve">ID0496</t>
  </si>
  <si>
    <t xml:space="preserve">USD 108,000</t>
  </si>
  <si>
    <t xml:space="preserve">ID0497</t>
  </si>
  <si>
    <t xml:space="preserve">200000 Rupees</t>
  </si>
  <si>
    <t xml:space="preserve">chemist</t>
  </si>
  <si>
    <t xml:space="preserve">ID0498</t>
  </si>
  <si>
    <t xml:space="preserve">ID0499</t>
  </si>
  <si>
    <t xml:space="preserve">LOGISTIC MANAGER</t>
  </si>
  <si>
    <t xml:space="preserve">ID0500</t>
  </si>
  <si>
    <t xml:space="preserve">Rs. 7,20,000/-</t>
  </si>
  <si>
    <t xml:space="preserve">Manager Finance</t>
  </si>
  <si>
    <t xml:space="preserve">ID0501</t>
  </si>
  <si>
    <t xml:space="preserve">ID0502</t>
  </si>
  <si>
    <t xml:space="preserve">23000 USD</t>
  </si>
  <si>
    <t xml:space="preserve">IT solutions coordinator</t>
  </si>
  <si>
    <t xml:space="preserve">ID0503</t>
  </si>
  <si>
    <t xml:space="preserve">Business Modeller</t>
  </si>
  <si>
    <t xml:space="preserve">ID0504</t>
  </si>
  <si>
    <t xml:space="preserve">ID0505</t>
  </si>
  <si>
    <t xml:space="preserve">ID0506</t>
  </si>
  <si>
    <t xml:space="preserve">Sr QS</t>
  </si>
  <si>
    <t xml:space="preserve">ID0507</t>
  </si>
  <si>
    <t xml:space="preserve">15000 â‚¬</t>
  </si>
  <si>
    <t xml:space="preserve">Report Analyst</t>
  </si>
  <si>
    <t xml:space="preserve">ID0508</t>
  </si>
  <si>
    <t xml:space="preserve">Rs 6L</t>
  </si>
  <si>
    <t xml:space="preserve">Business Co ordinator</t>
  </si>
  <si>
    <t xml:space="preserve">ID0509</t>
  </si>
  <si>
    <t xml:space="preserve">ID0510</t>
  </si>
  <si>
    <t xml:space="preserve">Rs 500000</t>
  </si>
  <si>
    <t xml:space="preserve">duty manager</t>
  </si>
  <si>
    <t xml:space="preserve">ID0511</t>
  </si>
  <si>
    <t xml:space="preserve">ID0512</t>
  </si>
  <si>
    <t xml:space="preserve">Retail Store Manager</t>
  </si>
  <si>
    <t xml:space="preserve">ID0513</t>
  </si>
  <si>
    <t xml:space="preserve">Â£16400</t>
  </si>
  <si>
    <t xml:space="preserve">Job Build analyst</t>
  </si>
  <si>
    <t xml:space="preserve">ID0514</t>
  </si>
  <si>
    <t xml:space="preserve">Associate</t>
  </si>
  <si>
    <t xml:space="preserve">ID0515</t>
  </si>
  <si>
    <t xml:space="preserve">ID0516</t>
  </si>
  <si>
    <t xml:space="preserve">$150000pa</t>
  </si>
  <si>
    <t xml:space="preserve">ID0517</t>
  </si>
  <si>
    <t xml:space="preserve">ID0518</t>
  </si>
  <si>
    <t xml:space="preserve">57000 USD</t>
  </si>
  <si>
    <t xml:space="preserve">project finance manager</t>
  </si>
  <si>
    <t xml:space="preserve">israel</t>
  </si>
  <si>
    <t xml:space="preserve">ID0519</t>
  </si>
  <si>
    <t xml:space="preserve">ID0520</t>
  </si>
  <si>
    <t xml:space="preserve">Metrics Analyst</t>
  </si>
  <si>
    <t xml:space="preserve">ID0521</t>
  </si>
  <si>
    <t xml:space="preserve">Asst.Manager</t>
  </si>
  <si>
    <t xml:space="preserve">ID0522</t>
  </si>
  <si>
    <t xml:space="preserve">ID0523</t>
  </si>
  <si>
    <t xml:space="preserve">Accounting Operations Manager</t>
  </si>
  <si>
    <t xml:space="preserve">ID0524</t>
  </si>
  <si>
    <t xml:space="preserve">ID0525</t>
  </si>
  <si>
    <t xml:space="preserve">Vice President, Analyst</t>
  </si>
  <si>
    <t xml:space="preserve">ID0526</t>
  </si>
  <si>
    <t xml:space="preserve">ID0527</t>
  </si>
  <si>
    <t xml:space="preserve">COO</t>
  </si>
  <si>
    <t xml:space="preserve">ID0528</t>
  </si>
  <si>
    <t xml:space="preserve">EUR 49248</t>
  </si>
  <si>
    <t xml:space="preserve">Financial Advisor</t>
  </si>
  <si>
    <t xml:space="preserve">ID0529</t>
  </si>
  <si>
    <t xml:space="preserve">Production Manager</t>
  </si>
  <si>
    <t xml:space="preserve">ID0530</t>
  </si>
  <si>
    <t xml:space="preserve">Manager - Finance</t>
  </si>
  <si>
    <t xml:space="preserve">ID0531</t>
  </si>
  <si>
    <t xml:space="preserve">Process Design Consultant</t>
  </si>
  <si>
    <t xml:space="preserve">ID0532</t>
  </si>
  <si>
    <t xml:space="preserve">vba specialist</t>
  </si>
  <si>
    <t xml:space="preserve">ID0533</t>
  </si>
  <si>
    <t xml:space="preserve">Analytical Department Director </t>
  </si>
  <si>
    <t xml:space="preserve">ID0534</t>
  </si>
  <si>
    <t xml:space="preserve">ID0535</t>
  </si>
  <si>
    <t xml:space="preserve">120k</t>
  </si>
  <si>
    <t xml:space="preserve">manager</t>
  </si>
  <si>
    <t xml:space="preserve">ID0536</t>
  </si>
  <si>
    <t xml:space="preserve">US$95K</t>
  </si>
  <si>
    <t xml:space="preserve">Director of Supply Chain</t>
  </si>
  <si>
    <t xml:space="preserve">ID0537</t>
  </si>
  <si>
    <t xml:space="preserve">Research Assistant</t>
  </si>
  <si>
    <t xml:space="preserve">ID0538</t>
  </si>
  <si>
    <t xml:space="preserve">73,000 GBP</t>
  </si>
  <si>
    <t xml:space="preserve">Finance Manager</t>
  </si>
  <si>
    <t xml:space="preserve">ID0539</t>
  </si>
  <si>
    <t xml:space="preserve">Excel professional</t>
  </si>
  <si>
    <t xml:space="preserve">ID0540</t>
  </si>
  <si>
    <t xml:space="preserve">ID0541</t>
  </si>
  <si>
    <t xml:space="preserve">PKR 50,000</t>
  </si>
  <si>
    <t xml:space="preserve">Trainer</t>
  </si>
  <si>
    <t xml:space="preserve">ID0543</t>
  </si>
  <si>
    <t xml:space="preserve">Business analyst</t>
  </si>
  <si>
    <t xml:space="preserve">ID0544</t>
  </si>
  <si>
    <t xml:space="preserve">deputy manager</t>
  </si>
  <si>
    <t xml:space="preserve">ID0545</t>
  </si>
  <si>
    <t xml:space="preserve">ID0546</t>
  </si>
  <si>
    <t xml:space="preserve">ID0547</t>
  </si>
  <si>
    <t xml:space="preserve">ID0548</t>
  </si>
  <si>
    <t xml:space="preserve">Research Associate</t>
  </si>
  <si>
    <t xml:space="preserve">ID0549</t>
  </si>
  <si>
    <t xml:space="preserve">Reports Coordinator</t>
  </si>
  <si>
    <t xml:space="preserve">ID0550</t>
  </si>
  <si>
    <t xml:space="preserve">Quality Compliance Manager</t>
  </si>
  <si>
    <t xml:space="preserve">ID0551</t>
  </si>
  <si>
    <t xml:space="preserve">80,000 USD</t>
  </si>
  <si>
    <t xml:space="preserve">Cost Analyst</t>
  </si>
  <si>
    <t xml:space="preserve">ID0552</t>
  </si>
  <si>
    <t xml:space="preserve">ID0553</t>
  </si>
  <si>
    <t xml:space="preserve">ID0554</t>
  </si>
  <si>
    <t xml:space="preserve">ID0555</t>
  </si>
  <si>
    <t xml:space="preserve">Â£20000</t>
  </si>
  <si>
    <t xml:space="preserve">IT Consultant</t>
  </si>
  <si>
    <t xml:space="preserve">ID0556</t>
  </si>
  <si>
    <t xml:space="preserve">Intelligence Analyst</t>
  </si>
  <si>
    <t xml:space="preserve">ID0557</t>
  </si>
  <si>
    <t xml:space="preserve">Marketing Specialist</t>
  </si>
  <si>
    <t xml:space="preserve">ID0558</t>
  </si>
  <si>
    <t xml:space="preserve">ID0559</t>
  </si>
  <si>
    <t xml:space="preserve">Proyect Manager</t>
  </si>
  <si>
    <t xml:space="preserve">ID0560</t>
  </si>
  <si>
    <t xml:space="preserve">IT Specialist</t>
  </si>
  <si>
    <t xml:space="preserve">ID0561</t>
  </si>
  <si>
    <t xml:space="preserve">CONTROLLER</t>
  </si>
  <si>
    <t xml:space="preserve">ID0562</t>
  </si>
  <si>
    <t xml:space="preserve">Technical Support Technician</t>
  </si>
  <si>
    <t xml:space="preserve">ID0563</t>
  </si>
  <si>
    <t xml:space="preserve">Director, Supply Chain Operations</t>
  </si>
  <si>
    <t xml:space="preserve">ID0564</t>
  </si>
  <si>
    <t xml:space="preserve">ID0565</t>
  </si>
  <si>
    <t xml:space="preserve">ID0566</t>
  </si>
  <si>
    <t xml:space="preserve">ID0567</t>
  </si>
  <si>
    <t xml:space="preserve">Workflow Analyst</t>
  </si>
  <si>
    <t xml:space="preserve">ID0568</t>
  </si>
  <si>
    <t xml:space="preserve">95000 USD</t>
  </si>
  <si>
    <t xml:space="preserve">ID0569</t>
  </si>
  <si>
    <t xml:space="preserve">AUD $155,000</t>
  </si>
  <si>
    <t xml:space="preserve">Finance Manager Business Services</t>
  </si>
  <si>
    <t xml:space="preserve">ID0570</t>
  </si>
  <si>
    <t xml:space="preserve">NZ $80,000</t>
  </si>
  <si>
    <t xml:space="preserve">Accountant/Analyst</t>
  </si>
  <si>
    <t xml:space="preserve">ID0572</t>
  </si>
  <si>
    <t xml:space="preserve">Costing Analysis</t>
  </si>
  <si>
    <t xml:space="preserve">ID0573</t>
  </si>
  <si>
    <t xml:space="preserve">Sales Operations Supervisor</t>
  </si>
  <si>
    <t xml:space="preserve">ID0574</t>
  </si>
  <si>
    <t xml:space="preserve">Â£28800</t>
  </si>
  <si>
    <t xml:space="preserve">ID0575</t>
  </si>
  <si>
    <t xml:space="preserve">Â£21000</t>
  </si>
  <si>
    <t xml:space="preserve">ID0576</t>
  </si>
  <si>
    <t xml:space="preserve">USD 4285.00</t>
  </si>
  <si>
    <t xml:space="preserve">Assistant</t>
  </si>
  <si>
    <t xml:space="preserve">ID0577</t>
  </si>
  <si>
    <t xml:space="preserve">In Charge</t>
  </si>
  <si>
    <t xml:space="preserve">ID0578</t>
  </si>
  <si>
    <t xml:space="preserve">$22,000 AUD</t>
  </si>
  <si>
    <t xml:space="preserve">ID0579</t>
  </si>
  <si>
    <t xml:space="preserve">ID0580</t>
  </si>
  <si>
    <t xml:space="preserve">ID0581</t>
  </si>
  <si>
    <t xml:space="preserve">ID0582</t>
  </si>
  <si>
    <t xml:space="preserve">ID0583</t>
  </si>
  <si>
    <t xml:space="preserve">ID0584</t>
  </si>
  <si>
    <t xml:space="preserve">CEO</t>
  </si>
  <si>
    <t xml:space="preserve">ID0585</t>
  </si>
  <si>
    <t xml:space="preserve">coordinator lismore regional airport</t>
  </si>
  <si>
    <t xml:space="preserve">ID0586</t>
  </si>
  <si>
    <t xml:space="preserve">Mgr Op Excellence</t>
  </si>
  <si>
    <t xml:space="preserve">ID0587</t>
  </si>
  <si>
    <t xml:space="preserve">ID0588</t>
  </si>
  <si>
    <t xml:space="preserve">Pricing and Strategy Specialist</t>
  </si>
  <si>
    <t xml:space="preserve">ID0589</t>
  </si>
  <si>
    <t xml:space="preserve">Sr. Human Resources Analyst</t>
  </si>
  <si>
    <t xml:space="preserve">ID0590</t>
  </si>
  <si>
    <t xml:space="preserve">Performance Improvement Analyst</t>
  </si>
  <si>
    <t xml:space="preserve">ID0591</t>
  </si>
  <si>
    <t xml:space="preserve">ID0592</t>
  </si>
  <si>
    <t xml:space="preserve">Sr. Analyst</t>
  </si>
  <si>
    <t xml:space="preserve">ID0593</t>
  </si>
  <si>
    <t xml:space="preserve">finance</t>
  </si>
  <si>
    <t xml:space="preserve">ID0594</t>
  </si>
  <si>
    <t xml:space="preserve">$36 000</t>
  </si>
  <si>
    <t xml:space="preserve">Consulting</t>
  </si>
  <si>
    <t xml:space="preserve">ID0595</t>
  </si>
  <si>
    <t xml:space="preserve">ID0596</t>
  </si>
  <si>
    <t xml:space="preserve">Technology consultant </t>
  </si>
  <si>
    <t xml:space="preserve">ID0597</t>
  </si>
  <si>
    <t xml:space="preserve">ID0598</t>
  </si>
  <si>
    <t xml:space="preserve">4,00,000</t>
  </si>
  <si>
    <t xml:space="preserve">BPO</t>
  </si>
  <si>
    <t xml:space="preserve">ID0599</t>
  </si>
  <si>
    <t xml:space="preserve">General manager</t>
  </si>
  <si>
    <t xml:space="preserve">ID0600</t>
  </si>
  <si>
    <t xml:space="preserve">Technical Analyst</t>
  </si>
  <si>
    <t xml:space="preserve">ID0601</t>
  </si>
  <si>
    <t xml:space="preserve">Head Accounts</t>
  </si>
  <si>
    <t xml:space="preserve">ID0602</t>
  </si>
  <si>
    <t xml:space="preserve">90 k</t>
  </si>
  <si>
    <t xml:space="preserve">Operations</t>
  </si>
  <si>
    <t xml:space="preserve">ID0603</t>
  </si>
  <si>
    <t xml:space="preserve">Rs. 20000</t>
  </si>
  <si>
    <t xml:space="preserve">Talati</t>
  </si>
  <si>
    <t xml:space="preserve">ID0604</t>
  </si>
  <si>
    <t xml:space="preserve">Product manager</t>
  </si>
  <si>
    <t xml:space="preserve">ID0605</t>
  </si>
  <si>
    <t xml:space="preserve">Helicopter Mechanic</t>
  </si>
  <si>
    <t xml:space="preserve">ID0606</t>
  </si>
  <si>
    <t xml:space="preserve">Program/Mgt Analyst</t>
  </si>
  <si>
    <t xml:space="preserve">ID0608</t>
  </si>
  <si>
    <t xml:space="preserve">Director, Analytics</t>
  </si>
  <si>
    <t xml:space="preserve">ID0609</t>
  </si>
  <si>
    <t xml:space="preserve">Purchasing Manager</t>
  </si>
  <si>
    <t xml:space="preserve">ID0611</t>
  </si>
  <si>
    <t xml:space="preserve">Incharge</t>
  </si>
  <si>
    <t xml:space="preserve">ID0612</t>
  </si>
  <si>
    <t xml:space="preserve">Sales Assistant</t>
  </si>
  <si>
    <t xml:space="preserve">ID0613</t>
  </si>
  <si>
    <t xml:space="preserve">INR 420000</t>
  </si>
  <si>
    <t xml:space="preserve">Assistant EDP</t>
  </si>
  <si>
    <t xml:space="preserve">ID0614</t>
  </si>
  <si>
    <t xml:space="preserve">Sales ops</t>
  </si>
  <si>
    <t xml:space="preserve">ID0615</t>
  </si>
  <si>
    <t xml:space="preserve">1150 $</t>
  </si>
  <si>
    <t xml:space="preserve">QS</t>
  </si>
  <si>
    <t xml:space="preserve">ID0616</t>
  </si>
  <si>
    <t xml:space="preserve">INR 850,000</t>
  </si>
  <si>
    <t xml:space="preserve">ID0617</t>
  </si>
  <si>
    <t xml:space="preserve">AGM Finance</t>
  </si>
  <si>
    <t xml:space="preserve">ID0618</t>
  </si>
  <si>
    <t xml:space="preserve">Sales Controller</t>
  </si>
  <si>
    <t xml:space="preserve">ID0619</t>
  </si>
  <si>
    <t xml:space="preserve">ID0620</t>
  </si>
  <si>
    <t xml:space="preserve">ID0621</t>
  </si>
  <si>
    <t xml:space="preserve">1 lakh 60 thousand INR/Year</t>
  </si>
  <si>
    <t xml:space="preserve">MIS Executive</t>
  </si>
  <si>
    <t xml:space="preserve">ID0622</t>
  </si>
  <si>
    <t xml:space="preserve">SYSTEM MANAGER</t>
  </si>
  <si>
    <t xml:space="preserve">ID0623</t>
  </si>
  <si>
    <t xml:space="preserve">A$85000</t>
  </si>
  <si>
    <t xml:space="preserve">ID0624</t>
  </si>
  <si>
    <t xml:space="preserve">Project coordinator</t>
  </si>
  <si>
    <t xml:space="preserve">ID0625</t>
  </si>
  <si>
    <t xml:space="preserve">ID0626</t>
  </si>
  <si>
    <t xml:space="preserve">ID0627</t>
  </si>
  <si>
    <t xml:space="preserve">ID0628</t>
  </si>
  <si>
    <t xml:space="preserve">executive</t>
  </si>
  <si>
    <t xml:space="preserve">ID0629</t>
  </si>
  <si>
    <t xml:space="preserve">ID0630</t>
  </si>
  <si>
    <t xml:space="preserve">Rs60000</t>
  </si>
  <si>
    <t xml:space="preserve">Quantity Surveyor</t>
  </si>
  <si>
    <t xml:space="preserve">ID0631</t>
  </si>
  <si>
    <t xml:space="preserve">Content Analyst </t>
  </si>
  <si>
    <t xml:space="preserve">ID0632</t>
  </si>
  <si>
    <t xml:space="preserve">ID0633</t>
  </si>
  <si>
    <t xml:space="preserve">A$170000</t>
  </si>
  <si>
    <t xml:space="preserve">senior business analyst</t>
  </si>
  <si>
    <t xml:space="preserve">ID0634</t>
  </si>
  <si>
    <t xml:space="preserve">ID0635</t>
  </si>
  <si>
    <t xml:space="preserve">Corporate Accountant</t>
  </si>
  <si>
    <t xml:space="preserve">ID0636</t>
  </si>
  <si>
    <t xml:space="preserve">Rs. 200000</t>
  </si>
  <si>
    <t xml:space="preserve">Auditor</t>
  </si>
  <si>
    <t xml:space="preserve">ID0637</t>
  </si>
  <si>
    <t xml:space="preserve">program coordinator - automotive</t>
  </si>
  <si>
    <t xml:space="preserve">ID0638</t>
  </si>
  <si>
    <t xml:space="preserve">ID0639</t>
  </si>
  <si>
    <t xml:space="preserve">Rs 300000</t>
  </si>
  <si>
    <t xml:space="preserve">Planning Engineer</t>
  </si>
  <si>
    <t xml:space="preserve">ID0640</t>
  </si>
  <si>
    <t xml:space="preserve">4000000 INR</t>
  </si>
  <si>
    <t xml:space="preserve">Senior Executive</t>
  </si>
  <si>
    <t xml:space="preserve">ID0641</t>
  </si>
  <si>
    <t xml:space="preserve">4500000 inr/pa</t>
  </si>
  <si>
    <t xml:space="preserve">cmo</t>
  </si>
  <si>
    <t xml:space="preserve">ID0642</t>
  </si>
  <si>
    <t xml:space="preserve">ID0643</t>
  </si>
  <si>
    <t xml:space="preserve">ID0644</t>
  </si>
  <si>
    <t xml:space="preserve">25000 INR</t>
  </si>
  <si>
    <t xml:space="preserve">ID0645</t>
  </si>
  <si>
    <t xml:space="preserve">Rs 4,00,000</t>
  </si>
  <si>
    <t xml:space="preserve">Sr Processor</t>
  </si>
  <si>
    <t xml:space="preserve">ID0646</t>
  </si>
  <si>
    <t xml:space="preserve">6,00,000</t>
  </si>
  <si>
    <t xml:space="preserve">Organiser</t>
  </si>
  <si>
    <t xml:space="preserve">ID0647</t>
  </si>
  <si>
    <t xml:space="preserve">ID0648</t>
  </si>
  <si>
    <t xml:space="preserve">Quality officer</t>
  </si>
  <si>
    <t xml:space="preserve">ID0649</t>
  </si>
  <si>
    <t xml:space="preserve">Executive</t>
  </si>
  <si>
    <t xml:space="preserve">ID0650</t>
  </si>
  <si>
    <t xml:space="preserve">Rs 800000</t>
  </si>
  <si>
    <t xml:space="preserve">ID0651</t>
  </si>
  <si>
    <t xml:space="preserve">BI Consultant</t>
  </si>
  <si>
    <t xml:space="preserve">ID0652</t>
  </si>
  <si>
    <t xml:space="preserve">Rs. 4.32 Lakhs</t>
  </si>
  <si>
    <t xml:space="preserve">Assistant Manager - IT</t>
  </si>
  <si>
    <t xml:space="preserve">ID0653</t>
  </si>
  <si>
    <t xml:space="preserve">Coordinator</t>
  </si>
  <si>
    <t xml:space="preserve">ID0654</t>
  </si>
  <si>
    <t xml:space="preserve">ID0655</t>
  </si>
  <si>
    <t xml:space="preserve">MANAGER</t>
  </si>
  <si>
    <t xml:space="preserve">ID0657</t>
  </si>
  <si>
    <t xml:space="preserve">Asst Mgr</t>
  </si>
  <si>
    <t xml:space="preserve">ID0658</t>
  </si>
  <si>
    <t xml:space="preserve">ID0659</t>
  </si>
  <si>
    <t xml:space="preserve">Accounts Officer</t>
  </si>
  <si>
    <t xml:space="preserve">ID0660</t>
  </si>
  <si>
    <t xml:space="preserve">INR 9,50,000</t>
  </si>
  <si>
    <t xml:space="preserve">Investment Banker</t>
  </si>
  <si>
    <t xml:space="preserve">ID0661</t>
  </si>
  <si>
    <t xml:space="preserve">INR 165000</t>
  </si>
  <si>
    <t xml:space="preserve">Co-operative bank</t>
  </si>
  <si>
    <t xml:space="preserve">ID0662</t>
  </si>
  <si>
    <t xml:space="preserve">ID0663</t>
  </si>
  <si>
    <t xml:space="preserve">Cad Engineer</t>
  </si>
  <si>
    <t xml:space="preserve">ID0664</t>
  </si>
  <si>
    <t xml:space="preserve">Mis Analyst</t>
  </si>
  <si>
    <t xml:space="preserve">ID0665</t>
  </si>
  <si>
    <t xml:space="preserve">INR 2 l;acks</t>
  </si>
  <si>
    <t xml:space="preserve">MIS EXECUTIVE</t>
  </si>
  <si>
    <t xml:space="preserve">ID0666</t>
  </si>
  <si>
    <t xml:space="preserve">Rs 480000</t>
  </si>
  <si>
    <t xml:space="preserve">PMO</t>
  </si>
  <si>
    <t xml:space="preserve">ID0667</t>
  </si>
  <si>
    <t xml:space="preserve">Asst. Manager(Commercial)</t>
  </si>
  <si>
    <t xml:space="preserve">ID0668</t>
  </si>
  <si>
    <t xml:space="preserve">230000 INR</t>
  </si>
  <si>
    <t xml:space="preserve">ID0669</t>
  </si>
  <si>
    <t xml:space="preserve">23000 Rupees</t>
  </si>
  <si>
    <t xml:space="preserve">Education Officer</t>
  </si>
  <si>
    <t xml:space="preserve">ID0670</t>
  </si>
  <si>
    <t xml:space="preserve">Management Accountant</t>
  </si>
  <si>
    <t xml:space="preserve">ID0671</t>
  </si>
  <si>
    <t xml:space="preserve">Us$24000</t>
  </si>
  <si>
    <t xml:space="preserve">ID0672</t>
  </si>
  <si>
    <t xml:space="preserve">Sales Coordinator</t>
  </si>
  <si>
    <t xml:space="preserve">ID0673</t>
  </si>
  <si>
    <t xml:space="preserve">TA</t>
  </si>
  <si>
    <t xml:space="preserve">ID0674</t>
  </si>
  <si>
    <t xml:space="preserve">ID0675</t>
  </si>
  <si>
    <t xml:space="preserve">ID0676</t>
  </si>
  <si>
    <t xml:space="preserve">ID0677</t>
  </si>
  <si>
    <t xml:space="preserve">ID0678</t>
  </si>
  <si>
    <t xml:space="preserve">2.5lakh</t>
  </si>
  <si>
    <t xml:space="preserve">ASM</t>
  </si>
  <si>
    <t xml:space="preserve">ID0679</t>
  </si>
  <si>
    <t xml:space="preserve">ID0680</t>
  </si>
  <si>
    <t xml:space="preserve">ID0681</t>
  </si>
  <si>
    <t xml:space="preserve">principal developer</t>
  </si>
  <si>
    <t xml:space="preserve">ID0682</t>
  </si>
  <si>
    <t xml:space="preserve">220000 in INR</t>
  </si>
  <si>
    <t xml:space="preserve">Accounts Payable Analyst</t>
  </si>
  <si>
    <t xml:space="preserve">ID0683</t>
  </si>
  <si>
    <t xml:space="preserve">Maint Sys Support Specialist</t>
  </si>
  <si>
    <t xml:space="preserve">ID0684</t>
  </si>
  <si>
    <t xml:space="preserve">Rs. 260000</t>
  </si>
  <si>
    <t xml:space="preserve">ID0685</t>
  </si>
  <si>
    <t xml:space="preserve">1,20,000 INR</t>
  </si>
  <si>
    <t xml:space="preserve">ID0686</t>
  </si>
  <si>
    <t xml:space="preserve">ID0687</t>
  </si>
  <si>
    <t xml:space="preserve">Rs. 144000</t>
  </si>
  <si>
    <t xml:space="preserve">Team Leader</t>
  </si>
  <si>
    <t xml:space="preserve">ID0688</t>
  </si>
  <si>
    <t xml:space="preserve">inr 11.5</t>
  </si>
  <si>
    <t xml:space="preserve">manager portfolio monitoring</t>
  </si>
  <si>
    <t xml:space="preserve">ID0689</t>
  </si>
  <si>
    <t xml:space="preserve">33,500 US $</t>
  </si>
  <si>
    <t xml:space="preserve">Sr. Executive Finance &amp; Accounts</t>
  </si>
  <si>
    <t xml:space="preserve">ID0690</t>
  </si>
  <si>
    <t xml:space="preserve">AREA SALES MANAGER</t>
  </si>
  <si>
    <t xml:space="preserve">ID0691</t>
  </si>
  <si>
    <t xml:space="preserve">govt</t>
  </si>
  <si>
    <t xml:space="preserve">ID0692</t>
  </si>
  <si>
    <t xml:space="preserve">4500 rs. per month</t>
  </si>
  <si>
    <t xml:space="preserve">COMPUTER OPERATOR</t>
  </si>
  <si>
    <t xml:space="preserve">ID0693</t>
  </si>
  <si>
    <t xml:space="preserve">Business Executive</t>
  </si>
  <si>
    <t xml:space="preserve">ID0694</t>
  </si>
  <si>
    <t xml:space="preserve">Team Lead Mis</t>
  </si>
  <si>
    <t xml:space="preserve">ID0695</t>
  </si>
  <si>
    <t xml:space="preserve">3000 $</t>
  </si>
  <si>
    <t xml:space="preserve">Call Centre Consultant</t>
  </si>
  <si>
    <t xml:space="preserve">ID0696</t>
  </si>
  <si>
    <t xml:space="preserve">250000 rupees</t>
  </si>
  <si>
    <t xml:space="preserve">MIS executive</t>
  </si>
  <si>
    <t xml:space="preserve">ID0697</t>
  </si>
  <si>
    <t xml:space="preserve">Rs. 150000</t>
  </si>
  <si>
    <t xml:space="preserve">Oprations head</t>
  </si>
  <si>
    <t xml:space="preserve">ID0698</t>
  </si>
  <si>
    <t xml:space="preserve">Asst. Manager</t>
  </si>
  <si>
    <t xml:space="preserve">ID0699</t>
  </si>
  <si>
    <t xml:space="preserve">accounts</t>
  </si>
  <si>
    <t xml:space="preserve">ID0700</t>
  </si>
  <si>
    <t xml:space="preserve">ID0701</t>
  </si>
  <si>
    <t xml:space="preserve">25000 rupess</t>
  </si>
  <si>
    <t xml:space="preserve">ID0702</t>
  </si>
  <si>
    <t xml:space="preserve">370000 inr</t>
  </si>
  <si>
    <t xml:space="preserve">ID0703</t>
  </si>
  <si>
    <t xml:space="preserve">ID0704</t>
  </si>
  <si>
    <t xml:space="preserve">ID0705</t>
  </si>
  <si>
    <t xml:space="preserve">Cost Accountant</t>
  </si>
  <si>
    <t xml:space="preserve">ID0706</t>
  </si>
  <si>
    <t xml:space="preserve">senior executive</t>
  </si>
  <si>
    <t xml:space="preserve">ID0707</t>
  </si>
  <si>
    <t xml:space="preserve">ID0708</t>
  </si>
  <si>
    <t xml:space="preserve">Rs 10000</t>
  </si>
  <si>
    <t xml:space="preserve">Intern</t>
  </si>
  <si>
    <t xml:space="preserve">ID0709</t>
  </si>
  <si>
    <t xml:space="preserve">4,80,000 Ruppes</t>
  </si>
  <si>
    <t xml:space="preserve">ID0710</t>
  </si>
  <si>
    <t xml:space="preserve">Re. 4.5 Lacs Per Annum</t>
  </si>
  <si>
    <t xml:space="preserve">ID0711</t>
  </si>
  <si>
    <t xml:space="preserve">ID0712</t>
  </si>
  <si>
    <t xml:space="preserve">inr 2300000</t>
  </si>
  <si>
    <t xml:space="preserve">ID0713</t>
  </si>
  <si>
    <t xml:space="preserve">Audit Manager</t>
  </si>
  <si>
    <t xml:space="preserve">ID0714</t>
  </si>
  <si>
    <t xml:space="preserve">15000 USD</t>
  </si>
  <si>
    <t xml:space="preserve">Audit - senior assistant</t>
  </si>
  <si>
    <t xml:space="preserve">ID0715</t>
  </si>
  <si>
    <t xml:space="preserve">tech operator (oil)</t>
  </si>
  <si>
    <t xml:space="preserve">uae</t>
  </si>
  <si>
    <t xml:space="preserve">ID0716</t>
  </si>
  <si>
    <t xml:space="preserve">mis </t>
  </si>
  <si>
    <t xml:space="preserve">ID0717</t>
  </si>
  <si>
    <t xml:space="preserve">ID0718</t>
  </si>
  <si>
    <t xml:space="preserve">Inr 60000</t>
  </si>
  <si>
    <t xml:space="preserve">Asstt manager</t>
  </si>
  <si>
    <t xml:space="preserve">ID0719</t>
  </si>
  <si>
    <t xml:space="preserve">Rs 15000</t>
  </si>
  <si>
    <t xml:space="preserve">Import &amp; Export Documentation Executive</t>
  </si>
  <si>
    <t xml:space="preserve">ID0720</t>
  </si>
  <si>
    <t xml:space="preserve">ID0721</t>
  </si>
  <si>
    <t xml:space="preserve">Systems Manager</t>
  </si>
  <si>
    <t xml:space="preserve">ID0722</t>
  </si>
  <si>
    <t xml:space="preserve">Program management</t>
  </si>
  <si>
    <t xml:space="preserve">ID0723</t>
  </si>
  <si>
    <t xml:space="preserve">PKR 17000</t>
  </si>
  <si>
    <t xml:space="preserve">Accounts Manager</t>
  </si>
  <si>
    <t xml:space="preserve">ID0724</t>
  </si>
  <si>
    <t xml:space="preserve">Rs.4lk </t>
  </si>
  <si>
    <t xml:space="preserve">sr. mis executive</t>
  </si>
  <si>
    <t xml:space="preserve">ID0725</t>
  </si>
  <si>
    <t xml:space="preserve">USD130000</t>
  </si>
  <si>
    <t xml:space="preserve">Modeller</t>
  </si>
  <si>
    <t xml:space="preserve">ID0726</t>
  </si>
  <si>
    <t xml:space="preserve">Rs. 250000</t>
  </si>
  <si>
    <t xml:space="preserve">ID0727</t>
  </si>
  <si>
    <t xml:space="preserve">ID0728</t>
  </si>
  <si>
    <t xml:space="preserve">INR 390000 PA</t>
  </si>
  <si>
    <t xml:space="preserve">ID0729</t>
  </si>
  <si>
    <t xml:space="preserve">Sr Financial Execative</t>
  </si>
  <si>
    <t xml:space="preserve">ID0730</t>
  </si>
  <si>
    <t xml:space="preserve">Asst Mngr</t>
  </si>
  <si>
    <t xml:space="preserve">ID0731</t>
  </si>
  <si>
    <t xml:space="preserve">ID0732</t>
  </si>
  <si>
    <t xml:space="preserve">Ind Rs.10,00,000.00</t>
  </si>
  <si>
    <t xml:space="preserve">Sr Associate</t>
  </si>
  <si>
    <t xml:space="preserve">ID0733</t>
  </si>
  <si>
    <t xml:space="preserve">ID0734</t>
  </si>
  <si>
    <t xml:space="preserve">ID0735</t>
  </si>
  <si>
    <t xml:space="preserve">8 Lakhs</t>
  </si>
  <si>
    <t xml:space="preserve">ID0736</t>
  </si>
  <si>
    <t xml:space="preserve">6 Lac Rs</t>
  </si>
  <si>
    <t xml:space="preserve">ERP Co-Ordinator</t>
  </si>
  <si>
    <t xml:space="preserve">ID0737</t>
  </si>
  <si>
    <t xml:space="preserve">Revenue Manager</t>
  </si>
  <si>
    <t xml:space="preserve">ID0738</t>
  </si>
  <si>
    <t xml:space="preserve">Accounts analyst</t>
  </si>
  <si>
    <t xml:space="preserve">ID0739</t>
  </si>
  <si>
    <t xml:space="preserve">ID0740</t>
  </si>
  <si>
    <t xml:space="preserve">Estimator</t>
  </si>
  <si>
    <t xml:space="preserve">ID0741</t>
  </si>
  <si>
    <t xml:space="preserve">50 k per month</t>
  </si>
  <si>
    <t xml:space="preserve">ID0742</t>
  </si>
  <si>
    <t xml:space="preserve">4800 $</t>
  </si>
  <si>
    <t xml:space="preserve">Data Analysis</t>
  </si>
  <si>
    <t xml:space="preserve">ID0743</t>
  </si>
  <si>
    <t xml:space="preserve">66000 â‚¬</t>
  </si>
  <si>
    <t xml:space="preserve">Logistics Analyst</t>
  </si>
  <si>
    <t xml:space="preserve">ID0744</t>
  </si>
  <si>
    <t xml:space="preserve">PROCSS ASOCIATE</t>
  </si>
  <si>
    <t xml:space="preserve">ID0745</t>
  </si>
  <si>
    <t xml:space="preserve">Reporting Analyst</t>
  </si>
  <si>
    <t xml:space="preserve">ID0746</t>
  </si>
  <si>
    <t xml:space="preserve">Corporate Finance Manager</t>
  </si>
  <si>
    <t xml:space="preserve">ID0747</t>
  </si>
  <si>
    <t xml:space="preserve">GBP21798</t>
  </si>
  <si>
    <t xml:space="preserve">ID0748</t>
  </si>
  <si>
    <t xml:space="preserve">compliance manager</t>
  </si>
  <si>
    <t xml:space="preserve">ID0749</t>
  </si>
  <si>
    <t xml:space="preserve">ID0750</t>
  </si>
  <si>
    <t xml:space="preserve">Merchandiser</t>
  </si>
  <si>
    <t xml:space="preserve">ID0751</t>
  </si>
  <si>
    <t xml:space="preserve">INR 30000</t>
  </si>
  <si>
    <t xml:space="preserve">Project Lead</t>
  </si>
  <si>
    <t xml:space="preserve">ID0752</t>
  </si>
  <si>
    <t xml:space="preserve">ID0753</t>
  </si>
  <si>
    <t xml:space="preserve">ID0754</t>
  </si>
  <si>
    <t xml:space="preserve">INR240000</t>
  </si>
  <si>
    <t xml:space="preserve">SR. ACCOUNTS EXECUTIVE</t>
  </si>
  <si>
    <t xml:space="preserve">ID0755</t>
  </si>
  <si>
    <t xml:space="preserve">Â£ 24000</t>
  </si>
  <si>
    <t xml:space="preserve">Business Support Specialist</t>
  </si>
  <si>
    <t xml:space="preserve">ID0756</t>
  </si>
  <si>
    <t xml:space="preserve">US $ 11,000</t>
  </si>
  <si>
    <t xml:space="preserve">Assistant Manager - Group MIS</t>
  </si>
  <si>
    <t xml:space="preserve">ID0757</t>
  </si>
  <si>
    <t xml:space="preserve">ID0758</t>
  </si>
  <si>
    <t xml:space="preserve">Rs. 225000</t>
  </si>
  <si>
    <t xml:space="preserve">ID0759</t>
  </si>
  <si>
    <t xml:space="preserve">Company Systems Integration Manager</t>
  </si>
  <si>
    <t xml:space="preserve">ID0760</t>
  </si>
  <si>
    <t xml:space="preserve">INR 20000</t>
  </si>
  <si>
    <t xml:space="preserve">EXECUTIVE</t>
  </si>
  <si>
    <t xml:space="preserve">ID0761</t>
  </si>
  <si>
    <t xml:space="preserve">INR 700000</t>
  </si>
  <si>
    <t xml:space="preserve">Sales Management Analyst</t>
  </si>
  <si>
    <t xml:space="preserve">ID0762</t>
  </si>
  <si>
    <t xml:space="preserve">Asst Production Planner</t>
  </si>
  <si>
    <t xml:space="preserve">ID0763</t>
  </si>
  <si>
    <t xml:space="preserve">Consultat</t>
  </si>
  <si>
    <t xml:space="preserve">ID0764</t>
  </si>
  <si>
    <t xml:space="preserve">System Analyst </t>
  </si>
  <si>
    <t xml:space="preserve">ID0765</t>
  </si>
  <si>
    <t xml:space="preserve">14960 $</t>
  </si>
  <si>
    <t xml:space="preserve">Stock Controller</t>
  </si>
  <si>
    <t xml:space="preserve">ID0766</t>
  </si>
  <si>
    <t xml:space="preserve">ACCOUNTANT</t>
  </si>
  <si>
    <t xml:space="preserve">ID0767</t>
  </si>
  <si>
    <t xml:space="preserve">Accounts Supervisor</t>
  </si>
  <si>
    <t xml:space="preserve">KSA</t>
  </si>
  <si>
    <t xml:space="preserve">ID0768</t>
  </si>
  <si>
    <t xml:space="preserve">ID0769</t>
  </si>
  <si>
    <t xml:space="preserve">95000 AUD</t>
  </si>
  <si>
    <t xml:space="preserve">Data Analyst - Report Writer</t>
  </si>
  <si>
    <t xml:space="preserve">ID0770</t>
  </si>
  <si>
    <t xml:space="preserve">Rs 1200000</t>
  </si>
  <si>
    <t xml:space="preserve">Regional Formwork Head </t>
  </si>
  <si>
    <t xml:space="preserve">ID0771</t>
  </si>
  <si>
    <t xml:space="preserve">BRANCH ACCOUNTANT</t>
  </si>
  <si>
    <t xml:space="preserve">ID0772</t>
  </si>
  <si>
    <t xml:space="preserve">$1,589.00/per month</t>
  </si>
  <si>
    <t xml:space="preserve">Accounting Head</t>
  </si>
  <si>
    <t xml:space="preserve">ID0773</t>
  </si>
  <si>
    <t xml:space="preserve">OPEX CONTROL</t>
  </si>
  <si>
    <t xml:space="preserve">ID0774</t>
  </si>
  <si>
    <t xml:space="preserve">ID0775</t>
  </si>
  <si>
    <t xml:space="preserve">2.2 lakhs per annum</t>
  </si>
  <si>
    <t xml:space="preserve">Associate Software Engineer</t>
  </si>
  <si>
    <t xml:space="preserve">ID0776</t>
  </si>
  <si>
    <t xml:space="preserve">ID0777</t>
  </si>
  <si>
    <t xml:space="preserve">45000 $</t>
  </si>
  <si>
    <t xml:space="preserve">ID0778</t>
  </si>
  <si>
    <t xml:space="preserve">ID0779</t>
  </si>
  <si>
    <t xml:space="preserve">Rs 40000</t>
  </si>
  <si>
    <t xml:space="preserve">Banker</t>
  </si>
  <si>
    <t xml:space="preserve">ID0780</t>
  </si>
  <si>
    <t xml:space="preserve">Dhs 2800 + Accomodation</t>
  </si>
  <si>
    <t xml:space="preserve">ID0781</t>
  </si>
  <si>
    <t xml:space="preserve">ID0782</t>
  </si>
  <si>
    <t xml:space="preserve">ID0783</t>
  </si>
  <si>
    <t xml:space="preserve">180000 PKR</t>
  </si>
  <si>
    <t xml:space="preserve">S&amp;D Reporting &amp; Analysis Team Leader</t>
  </si>
  <si>
    <t xml:space="preserve">ID0784</t>
  </si>
  <si>
    <t xml:space="preserve">AUS$36000</t>
  </si>
  <si>
    <t xml:space="preserve">Key Expert User</t>
  </si>
  <si>
    <t xml:space="preserve">ID0785</t>
  </si>
  <si>
    <t xml:space="preserve">2.25 lakhs per year(prof income)</t>
  </si>
  <si>
    <t xml:space="preserve">company secretary</t>
  </si>
  <si>
    <t xml:space="preserve">ID0786</t>
  </si>
  <si>
    <t xml:space="preserve">Mis executiv</t>
  </si>
  <si>
    <t xml:space="preserve">ID0787</t>
  </si>
  <si>
    <t xml:space="preserve">ID0788</t>
  </si>
  <si>
    <t xml:space="preserve">INR 400000</t>
  </si>
  <si>
    <t xml:space="preserve">ID0789</t>
  </si>
  <si>
    <t xml:space="preserve">BDM</t>
  </si>
  <si>
    <t xml:space="preserve">ID0790</t>
  </si>
  <si>
    <t xml:space="preserve">CA$66000</t>
  </si>
  <si>
    <t xml:space="preserve">Programmer-analyst</t>
  </si>
  <si>
    <t xml:space="preserve">ID0791</t>
  </si>
  <si>
    <t xml:space="preserve">security analyst</t>
  </si>
  <si>
    <t xml:space="preserve">ID0792</t>
  </si>
  <si>
    <t xml:space="preserve">Rs 450000</t>
  </si>
  <si>
    <t xml:space="preserve">Material Planner</t>
  </si>
  <si>
    <t xml:space="preserve">ID0793</t>
  </si>
  <si>
    <t xml:space="preserve">VP Infrastructure</t>
  </si>
  <si>
    <t xml:space="preserve">ID0794</t>
  </si>
  <si>
    <t xml:space="preserve">ONE LACK FIFTY THOUSAND(INR)</t>
  </si>
  <si>
    <t xml:space="preserve">WORKING WITH PRODUCT TEAM OF MAKEMYTRIP.COM</t>
  </si>
  <si>
    <t xml:space="preserve">ID0795</t>
  </si>
  <si>
    <t xml:space="preserve">ID0796</t>
  </si>
  <si>
    <t xml:space="preserve">Rs. 8000</t>
  </si>
  <si>
    <t xml:space="preserve">Cashier</t>
  </si>
  <si>
    <t xml:space="preserve">ID0797</t>
  </si>
  <si>
    <t xml:space="preserve">Technician</t>
  </si>
  <si>
    <t xml:space="preserve">ID0798</t>
  </si>
  <si>
    <t xml:space="preserve">Aud 65000</t>
  </si>
  <si>
    <t xml:space="preserve">Market analyst</t>
  </si>
  <si>
    <t xml:space="preserve">ID0799</t>
  </si>
  <si>
    <t xml:space="preserve">Rs. 377000</t>
  </si>
  <si>
    <t xml:space="preserve">Team Developer</t>
  </si>
  <si>
    <t xml:space="preserve">ID0800</t>
  </si>
  <si>
    <t xml:space="preserve">Reporting Assistant</t>
  </si>
  <si>
    <t xml:space="preserve">ID0801</t>
  </si>
  <si>
    <t xml:space="preserve">Loss Prevention Finance Coordinator</t>
  </si>
  <si>
    <t xml:space="preserve">ID0802</t>
  </si>
  <si>
    <t xml:space="preserve">ID0803</t>
  </si>
  <si>
    <t xml:space="preserve">ID0804</t>
  </si>
  <si>
    <t xml:space="preserve">ZAR900,000</t>
  </si>
  <si>
    <t xml:space="preserve">ID0805</t>
  </si>
  <si>
    <t xml:space="preserve">Senior Research Analyst</t>
  </si>
  <si>
    <t xml:space="preserve">ID0806</t>
  </si>
  <si>
    <t xml:space="preserve">Director, IT/Operations</t>
  </si>
  <si>
    <t xml:space="preserve">ID0807</t>
  </si>
  <si>
    <t xml:space="preserve">Rs. 450000</t>
  </si>
  <si>
    <t xml:space="preserve">Sr. Executive</t>
  </si>
  <si>
    <t xml:space="preserve">ID0808</t>
  </si>
  <si>
    <t xml:space="preserve">Operations Support Coordinator</t>
  </si>
  <si>
    <t xml:space="preserve">ID0809</t>
  </si>
  <si>
    <t xml:space="preserve">Sr. Executive MIS</t>
  </si>
  <si>
    <t xml:space="preserve">ID0810</t>
  </si>
  <si>
    <t xml:space="preserve">accountant</t>
  </si>
  <si>
    <t xml:space="preserve">ID0811</t>
  </si>
  <si>
    <t xml:space="preserve">ID0812</t>
  </si>
  <si>
    <t xml:space="preserve">24000 $</t>
  </si>
  <si>
    <t xml:space="preserve">Logistic KA Manager</t>
  </si>
  <si>
    <t xml:space="preserve">ID0813</t>
  </si>
  <si>
    <t xml:space="preserve">Rs 20000</t>
  </si>
  <si>
    <t xml:space="preserve">ID0814</t>
  </si>
  <si>
    <t xml:space="preserve">INR 650000</t>
  </si>
  <si>
    <t xml:space="preserve">Deputy Manager</t>
  </si>
  <si>
    <t xml:space="preserve">ID0815</t>
  </si>
  <si>
    <t xml:space="preserve">ID0816</t>
  </si>
  <si>
    <t xml:space="preserve">Management Trainee</t>
  </si>
  <si>
    <t xml:space="preserve">ID0817</t>
  </si>
  <si>
    <t xml:space="preserve">3500 Rs</t>
  </si>
  <si>
    <t xml:space="preserve">MNR</t>
  </si>
  <si>
    <t xml:space="preserve">ID0818</t>
  </si>
  <si>
    <t xml:space="preserve">BPO information process enabler</t>
  </si>
  <si>
    <t xml:space="preserve">ID0820</t>
  </si>
  <si>
    <t xml:space="preserve">Â£55000</t>
  </si>
  <si>
    <t xml:space="preserve">Financial controller</t>
  </si>
  <si>
    <t xml:space="preserve">ID0821</t>
  </si>
  <si>
    <t xml:space="preserve">ID0822</t>
  </si>
  <si>
    <t xml:space="preserve">R$3.000,00</t>
  </si>
  <si>
    <t xml:space="preserve">Market Intelligence Analyst</t>
  </si>
  <si>
    <t xml:space="preserve">ID0823</t>
  </si>
  <si>
    <t xml:space="preserve">ID0824</t>
  </si>
  <si>
    <t xml:space="preserve">sr financial analyst</t>
  </si>
  <si>
    <t xml:space="preserve">ID0825</t>
  </si>
  <si>
    <t xml:space="preserve">12000 $</t>
  </si>
  <si>
    <t xml:space="preserve">Investment manager</t>
  </si>
  <si>
    <t xml:space="preserve">ID0826</t>
  </si>
  <si>
    <t xml:space="preserve">INR 1700000</t>
  </si>
  <si>
    <t xml:space="preserve">Operations Lead</t>
  </si>
  <si>
    <t xml:space="preserve">ID0827</t>
  </si>
  <si>
    <t xml:space="preserve">US$30,000</t>
  </si>
  <si>
    <t xml:space="preserve">Financial Control Section Headm</t>
  </si>
  <si>
    <t xml:space="preserve">ID0828</t>
  </si>
  <si>
    <t xml:space="preserve">Application Developer</t>
  </si>
  <si>
    <t xml:space="preserve">ID0829</t>
  </si>
  <si>
    <t xml:space="preserve">ID0830</t>
  </si>
  <si>
    <t xml:space="preserve">ID0831</t>
  </si>
  <si>
    <t xml:space="preserve">High School Teacher</t>
  </si>
  <si>
    <t xml:space="preserve">ID0832</t>
  </si>
  <si>
    <t xml:space="preserve">5.5 lakhs</t>
  </si>
  <si>
    <t xml:space="preserve">ID0833</t>
  </si>
  <si>
    <t xml:space="preserve">65000 ron</t>
  </si>
  <si>
    <t xml:space="preserve">HR Planning Specialist</t>
  </si>
  <si>
    <t xml:space="preserve">ID0834</t>
  </si>
  <si>
    <t xml:space="preserve">15600 â‚¬</t>
  </si>
  <si>
    <t xml:space="preserve">Managment controller</t>
  </si>
  <si>
    <t xml:space="preserve">ID0835</t>
  </si>
  <si>
    <t xml:space="preserve">Rs.6,00,000/-</t>
  </si>
  <si>
    <t xml:space="preserve">AO</t>
  </si>
  <si>
    <t xml:space="preserve">ID0836</t>
  </si>
  <si>
    <t xml:space="preserve">Rs. 6,00,000</t>
  </si>
  <si>
    <t xml:space="preserve">ID0837</t>
  </si>
  <si>
    <t xml:space="preserve">business analyist</t>
  </si>
  <si>
    <t xml:space="preserve">ID0838</t>
  </si>
  <si>
    <t xml:space="preserve">13000 USD</t>
  </si>
  <si>
    <t xml:space="preserve">ID0839</t>
  </si>
  <si>
    <t xml:space="preserve">900000 Rs</t>
  </si>
  <si>
    <t xml:space="preserve">ID0840</t>
  </si>
  <si>
    <t xml:space="preserve">actuary</t>
  </si>
  <si>
    <t xml:space="preserve">ID0841</t>
  </si>
  <si>
    <t xml:space="preserve">Analysis Quality</t>
  </si>
  <si>
    <t xml:space="preserve">ID0842</t>
  </si>
  <si>
    <t xml:space="preserve">ID0844</t>
  </si>
  <si>
    <t xml:space="preserve">ID0845</t>
  </si>
  <si>
    <t xml:space="preserve">1200000 Rs</t>
  </si>
  <si>
    <t xml:space="preserve">ID0846</t>
  </si>
  <si>
    <t xml:space="preserve">2 lac</t>
  </si>
  <si>
    <t xml:space="preserve">Bio-Statiscian</t>
  </si>
  <si>
    <t xml:space="preserve">ID0847</t>
  </si>
  <si>
    <t xml:space="preserve">Management Intern</t>
  </si>
  <si>
    <t xml:space="preserve">ID0848</t>
  </si>
  <si>
    <t xml:space="preserve">INR 2,00,000</t>
  </si>
  <si>
    <t xml:space="preserve">ID0849</t>
  </si>
  <si>
    <t xml:space="preserve">30000 eur</t>
  </si>
  <si>
    <t xml:space="preserve">financialcotroller</t>
  </si>
  <si>
    <t xml:space="preserve">portugal</t>
  </si>
  <si>
    <t xml:space="preserve">ID0850</t>
  </si>
  <si>
    <t xml:space="preserve">Rs. 10,00,000</t>
  </si>
  <si>
    <t xml:space="preserve">ID0851</t>
  </si>
  <si>
    <t xml:space="preserve">Financial Analyist</t>
  </si>
  <si>
    <t xml:space="preserve">ID0852</t>
  </si>
  <si>
    <t xml:space="preserve">Marketing Manager</t>
  </si>
  <si>
    <t xml:space="preserve">ID0854</t>
  </si>
  <si>
    <t xml:space="preserve">Dir of Analytics</t>
  </si>
  <si>
    <t xml:space="preserve">ID0855</t>
  </si>
  <si>
    <t xml:space="preserve">Rs. 550000</t>
  </si>
  <si>
    <t xml:space="preserve">ID0856</t>
  </si>
  <si>
    <t xml:space="preserve">Reporting Manager</t>
  </si>
  <si>
    <t xml:space="preserve">ID0857</t>
  </si>
  <si>
    <t xml:space="preserve">ID0858</t>
  </si>
  <si>
    <t xml:space="preserve">Data Research Assistant</t>
  </si>
  <si>
    <t xml:space="preserve">ID0859</t>
  </si>
  <si>
    <t xml:space="preserve">ID0860</t>
  </si>
  <si>
    <t xml:space="preserve">ID0861</t>
  </si>
  <si>
    <t xml:space="preserve">Rs. 45000</t>
  </si>
  <si>
    <t xml:space="preserve">ID0862</t>
  </si>
  <si>
    <t xml:space="preserve">ID0863</t>
  </si>
  <si>
    <t xml:space="preserve">Guide for About.com</t>
  </si>
  <si>
    <t xml:space="preserve">ID0864</t>
  </si>
  <si>
    <t xml:space="preserve">Policy advisor</t>
  </si>
  <si>
    <t xml:space="preserve">ID0865</t>
  </si>
  <si>
    <t xml:space="preserve">R134000</t>
  </si>
  <si>
    <t xml:space="preserve">ID0866</t>
  </si>
  <si>
    <t xml:space="preserve">Security Access Governance Analyst</t>
  </si>
  <si>
    <t xml:space="preserve">ID0867</t>
  </si>
  <si>
    <t xml:space="preserve">IT Capacity Planner</t>
  </si>
  <si>
    <t xml:space="preserve">ID0868</t>
  </si>
  <si>
    <t xml:space="preserve">supply chain manager</t>
  </si>
  <si>
    <t xml:space="preserve">indonesia</t>
  </si>
  <si>
    <t xml:space="preserve">ID0869</t>
  </si>
  <si>
    <t xml:space="preserve">Boss</t>
  </si>
  <si>
    <t xml:space="preserve">ID0870</t>
  </si>
  <si>
    <t xml:space="preserve">Director, P&amp;A</t>
  </si>
  <si>
    <t xml:space="preserve">ID0871</t>
  </si>
  <si>
    <t xml:space="preserve">125 $</t>
  </si>
  <si>
    <t xml:space="preserve">Project controls manager</t>
  </si>
  <si>
    <t xml:space="preserve">ID0872</t>
  </si>
  <si>
    <t xml:space="preserve">senior associate</t>
  </si>
  <si>
    <t xml:space="preserve">ID0873</t>
  </si>
  <si>
    <t xml:space="preserve">Principal Financial Analyst</t>
  </si>
  <si>
    <t xml:space="preserve">ID0874</t>
  </si>
  <si>
    <t xml:space="preserve">ID0875</t>
  </si>
  <si>
    <t xml:space="preserve">Store keeper</t>
  </si>
  <si>
    <t xml:space="preserve">ID0876</t>
  </si>
  <si>
    <t xml:space="preserve">qa team supervisor </t>
  </si>
  <si>
    <t xml:space="preserve">ID0877</t>
  </si>
  <si>
    <t xml:space="preserve">Supply Chain Administrator</t>
  </si>
  <si>
    <t xml:space="preserve">ID0878</t>
  </si>
  <si>
    <t xml:space="preserve">sup</t>
  </si>
  <si>
    <t xml:space="preserve">ID0879</t>
  </si>
  <si>
    <t xml:space="preserve">Cost Trainee</t>
  </si>
  <si>
    <t xml:space="preserve">ID0880</t>
  </si>
  <si>
    <t xml:space="preserve">62000 USD</t>
  </si>
  <si>
    <t xml:space="preserve">Deputy Manager Finance</t>
  </si>
  <si>
    <t xml:space="preserve">ID0881</t>
  </si>
  <si>
    <t xml:space="preserve">3 lacs P.A</t>
  </si>
  <si>
    <t xml:space="preserve">Sales</t>
  </si>
  <si>
    <t xml:space="preserve">ID0882</t>
  </si>
  <si>
    <t xml:space="preserve">Medical information analist</t>
  </si>
  <si>
    <t xml:space="preserve">ID0883</t>
  </si>
  <si>
    <t xml:space="preserve">US 2130</t>
  </si>
  <si>
    <t xml:space="preserve">Training Coordinator</t>
  </si>
  <si>
    <t xml:space="preserve">saudi arabia</t>
  </si>
  <si>
    <t xml:space="preserve">ID0884</t>
  </si>
  <si>
    <t xml:space="preserve">Rs.60000/-</t>
  </si>
  <si>
    <t xml:space="preserve">Article (Internship) - CA</t>
  </si>
  <si>
    <t xml:space="preserve">ID0885</t>
  </si>
  <si>
    <t xml:space="preserve">Asst Manager</t>
  </si>
  <si>
    <t xml:space="preserve">ID0886</t>
  </si>
  <si>
    <t xml:space="preserve">Rs. 35000</t>
  </si>
  <si>
    <t xml:space="preserve">Assistant Manager</t>
  </si>
  <si>
    <t xml:space="preserve">ID0887</t>
  </si>
  <si>
    <t xml:space="preserve">$125000 / a excl bonus</t>
  </si>
  <si>
    <t xml:space="preserve">Commercial Director</t>
  </si>
  <si>
    <t xml:space="preserve">ID0888</t>
  </si>
  <si>
    <t xml:space="preserve">ID0889</t>
  </si>
  <si>
    <t xml:space="preserve">400000 Rs</t>
  </si>
  <si>
    <t xml:space="preserve">ID0890</t>
  </si>
  <si>
    <t xml:space="preserve">Finance Staff</t>
  </si>
  <si>
    <t xml:space="preserve">ID0891</t>
  </si>
  <si>
    <t xml:space="preserve">inr 500000</t>
  </si>
  <si>
    <t xml:space="preserve">team coach</t>
  </si>
  <si>
    <t xml:space="preserve">ID0892</t>
  </si>
  <si>
    <t xml:space="preserve">ID0893</t>
  </si>
  <si>
    <t xml:space="preserve">100,000 usd</t>
  </si>
  <si>
    <t xml:space="preserve">ID0894</t>
  </si>
  <si>
    <t xml:space="preserve">Accountancy</t>
  </si>
  <si>
    <t xml:space="preserve">ID0895</t>
  </si>
  <si>
    <t xml:space="preserve">INR 23 L</t>
  </si>
  <si>
    <t xml:space="preserve">Manager - Business Planning &amp; Reporting</t>
  </si>
  <si>
    <t xml:space="preserve">ID0896</t>
  </si>
  <si>
    <t xml:space="preserve">rs 100000</t>
  </si>
  <si>
    <t xml:space="preserve">ASST VICE PREDISDENT</t>
  </si>
  <si>
    <t xml:space="preserve">ID0897</t>
  </si>
  <si>
    <t xml:space="preserve">co ordinator</t>
  </si>
  <si>
    <t xml:space="preserve">ID0898</t>
  </si>
  <si>
    <t xml:space="preserve">5,00,000 INR</t>
  </si>
  <si>
    <t xml:space="preserve">ID0899</t>
  </si>
  <si>
    <t xml:space="preserve">Engagement Lead</t>
  </si>
  <si>
    <t xml:space="preserve">ID0900</t>
  </si>
  <si>
    <t xml:space="preserve">ID0901</t>
  </si>
  <si>
    <t xml:space="preserve">PhP168000</t>
  </si>
  <si>
    <t xml:space="preserve">Clerk</t>
  </si>
  <si>
    <t xml:space="preserve">ID0903</t>
  </si>
  <si>
    <t xml:space="preserve">Document controller </t>
  </si>
  <si>
    <t xml:space="preserve">ID0904</t>
  </si>
  <si>
    <t xml:space="preserve">180000 INR</t>
  </si>
  <si>
    <t xml:space="preserve">ID0905</t>
  </si>
  <si>
    <t xml:space="preserve">ID0906</t>
  </si>
  <si>
    <t xml:space="preserve">ID0907</t>
  </si>
  <si>
    <t xml:space="preserve">Rs 600000/-</t>
  </si>
  <si>
    <t xml:space="preserve">ID0908</t>
  </si>
  <si>
    <t xml:space="preserve">ID0909</t>
  </si>
  <si>
    <t xml:space="preserve">Financial Modeller</t>
  </si>
  <si>
    <t xml:space="preserve">ID0910</t>
  </si>
  <si>
    <t xml:space="preserve">Cost accountant</t>
  </si>
  <si>
    <t xml:space="preserve">ID0911</t>
  </si>
  <si>
    <t xml:space="preserve">banker</t>
  </si>
  <si>
    <t xml:space="preserve">ID0912</t>
  </si>
  <si>
    <t xml:space="preserve">ID0913</t>
  </si>
  <si>
    <t xml:space="preserve">1050000 INR</t>
  </si>
  <si>
    <t xml:space="preserve">Manager Market Reesrach</t>
  </si>
  <si>
    <t xml:space="preserve">ID0914</t>
  </si>
  <si>
    <t xml:space="preserve">QA Supervisor</t>
  </si>
  <si>
    <t xml:space="preserve">ID0915</t>
  </si>
  <si>
    <t xml:space="preserve">486000 INR</t>
  </si>
  <si>
    <t xml:space="preserve">Assistant manager</t>
  </si>
  <si>
    <t xml:space="preserve">ID0916</t>
  </si>
  <si>
    <t xml:space="preserve">ID0917</t>
  </si>
  <si>
    <t xml:space="preserve">ID0918</t>
  </si>
  <si>
    <t xml:space="preserve">HR Advisor - Systems &amp; MI</t>
  </si>
  <si>
    <t xml:space="preserve">ID0919</t>
  </si>
  <si>
    <t xml:space="preserve">300000RS</t>
  </si>
  <si>
    <t xml:space="preserve">ANALYST</t>
  </si>
  <si>
    <t xml:space="preserve">ID0920</t>
  </si>
  <si>
    <t xml:space="preserve">ID0921</t>
  </si>
  <si>
    <t xml:space="preserve">C&amp;B Manager</t>
  </si>
  <si>
    <t xml:space="preserve">ID0922</t>
  </si>
  <si>
    <t xml:space="preserve">Senior Marketing Analyst</t>
  </si>
  <si>
    <t xml:space="preserve">ID0923</t>
  </si>
  <si>
    <t xml:space="preserve">operation supervisor</t>
  </si>
  <si>
    <t xml:space="preserve">ID0924</t>
  </si>
  <si>
    <t xml:space="preserve">MIS TEAM MEMBER</t>
  </si>
  <si>
    <t xml:space="preserve">ID0925</t>
  </si>
  <si>
    <t xml:space="preserve">ID0927</t>
  </si>
  <si>
    <t xml:space="preserve">ID0928</t>
  </si>
  <si>
    <t xml:space="preserve">7 Lakhs</t>
  </si>
  <si>
    <t xml:space="preserve">Business Support Executive</t>
  </si>
  <si>
    <t xml:space="preserve">ID0929</t>
  </si>
  <si>
    <t xml:space="preserve">analytic</t>
  </si>
  <si>
    <t xml:space="preserve">ID0930</t>
  </si>
  <si>
    <t xml:space="preserve">ID0931</t>
  </si>
  <si>
    <t xml:space="preserve">ID0932</t>
  </si>
  <si>
    <t xml:space="preserve">50000 GBP</t>
  </si>
  <si>
    <t xml:space="preserve">Finance Analyst</t>
  </si>
  <si>
    <t xml:space="preserve">ID0933</t>
  </si>
  <si>
    <t xml:space="preserve">Credit Controller</t>
  </si>
  <si>
    <t xml:space="preserve">ID0934</t>
  </si>
  <si>
    <t xml:space="preserve">R$ 19.200,00</t>
  </si>
  <si>
    <t xml:space="preserve">Programmer</t>
  </si>
  <si>
    <t xml:space="preserve">ID0935</t>
  </si>
  <si>
    <t xml:space="preserve">ID0936</t>
  </si>
  <si>
    <t xml:space="preserve">business</t>
  </si>
  <si>
    <t xml:space="preserve">ID0937</t>
  </si>
  <si>
    <t xml:space="preserve">Rs.7,00,000</t>
  </si>
  <si>
    <t xml:space="preserve">ID0938</t>
  </si>
  <si>
    <t xml:space="preserve">ID0939</t>
  </si>
  <si>
    <t xml:space="preserve">Reconciliation Manager in Textile Mill</t>
  </si>
  <si>
    <t xml:space="preserve">ID0940</t>
  </si>
  <si>
    <t xml:space="preserve">Reporting Supervisor</t>
  </si>
  <si>
    <t xml:space="preserve">ID0941</t>
  </si>
  <si>
    <t xml:space="preserve">Financial Expert</t>
  </si>
  <si>
    <t xml:space="preserve">ID0943</t>
  </si>
  <si>
    <t xml:space="preserve">usd 2000 per month</t>
  </si>
  <si>
    <t xml:space="preserve">sr manager</t>
  </si>
  <si>
    <t xml:space="preserve">ID0944</t>
  </si>
  <si>
    <t xml:space="preserve">ID0945</t>
  </si>
  <si>
    <t xml:space="preserve">Client Manager</t>
  </si>
  <si>
    <t xml:space="preserve">ID0946</t>
  </si>
  <si>
    <t xml:space="preserve">ID0948</t>
  </si>
  <si>
    <t xml:space="preserve">INR 600K</t>
  </si>
  <si>
    <t xml:space="preserve">Asst. Mgr. Finance</t>
  </si>
  <si>
    <t xml:space="preserve">ID0949</t>
  </si>
  <si>
    <t xml:space="preserve">600000 INR</t>
  </si>
  <si>
    <t xml:space="preserve">ID0950</t>
  </si>
  <si>
    <t xml:space="preserve">ID0951</t>
  </si>
  <si>
    <t xml:space="preserve">42000 â‚¬</t>
  </si>
  <si>
    <t xml:space="preserve">ID0952</t>
  </si>
  <si>
    <t xml:space="preserve">ID0953</t>
  </si>
  <si>
    <t xml:space="preserve">Construction Engineer</t>
  </si>
  <si>
    <t xml:space="preserve">ID0954</t>
  </si>
  <si>
    <t xml:space="preserve">Marketing Insights Manager</t>
  </si>
  <si>
    <t xml:space="preserve">ID0955</t>
  </si>
  <si>
    <t xml:space="preserve">Risk analyst</t>
  </si>
  <si>
    <t xml:space="preserve">ID0957</t>
  </si>
  <si>
    <t xml:space="preserve">data analist</t>
  </si>
  <si>
    <t xml:space="preserve">netherlands</t>
  </si>
  <si>
    <t xml:space="preserve">ID0958</t>
  </si>
  <si>
    <t xml:space="preserve">2,000,000 Naira</t>
  </si>
  <si>
    <t xml:space="preserve">Head Business Advisory</t>
  </si>
  <si>
    <t xml:space="preserve">ID0959</t>
  </si>
  <si>
    <t xml:space="preserve">ID0960</t>
  </si>
  <si>
    <t xml:space="preserve">48000 $</t>
  </si>
  <si>
    <t xml:space="preserve">Merchandise planner</t>
  </si>
  <si>
    <t xml:space="preserve">ID0961</t>
  </si>
  <si>
    <t xml:space="preserve">NZ</t>
  </si>
  <si>
    <t xml:space="preserve">ID0962</t>
  </si>
  <si>
    <t xml:space="preserve">NZ$ 75000</t>
  </si>
  <si>
    <t xml:space="preserve">ID0963</t>
  </si>
  <si>
    <t xml:space="preserve">Software Tester</t>
  </si>
  <si>
    <t xml:space="preserve">ID0964</t>
  </si>
  <si>
    <t xml:space="preserve">Billing manager</t>
  </si>
  <si>
    <t xml:space="preserve">ID0965</t>
  </si>
  <si>
    <t xml:space="preserve">ID0966</t>
  </si>
  <si>
    <t xml:space="preserve">AUD90000</t>
  </si>
  <si>
    <t xml:space="preserve">ID0967</t>
  </si>
  <si>
    <t xml:space="preserve">Quality Executive</t>
  </si>
  <si>
    <t xml:space="preserve">ID0968</t>
  </si>
  <si>
    <t xml:space="preserve">AU$65</t>
  </si>
  <si>
    <t xml:space="preserve">Business Support </t>
  </si>
  <si>
    <t xml:space="preserve">ID0969</t>
  </si>
  <si>
    <t xml:space="preserve">ID0970</t>
  </si>
  <si>
    <t xml:space="preserve">Sales Manager</t>
  </si>
  <si>
    <t xml:space="preserve">ID0971</t>
  </si>
  <si>
    <t xml:space="preserve">Finance Officer</t>
  </si>
  <si>
    <t xml:space="preserve">ID0972</t>
  </si>
  <si>
    <t xml:space="preserve">Assistant Fleet Analyst</t>
  </si>
  <si>
    <t xml:space="preserve">ID0973</t>
  </si>
  <si>
    <t xml:space="preserve">ID0974</t>
  </si>
  <si>
    <t xml:space="preserve">Operations Coordinator</t>
  </si>
  <si>
    <t xml:space="preserve">ID0975</t>
  </si>
  <si>
    <t xml:space="preserve">ID0976</t>
  </si>
  <si>
    <t xml:space="preserve">AUD$200,000</t>
  </si>
  <si>
    <t xml:space="preserve">ID0977</t>
  </si>
  <si>
    <t xml:space="preserve">ID0978</t>
  </si>
  <si>
    <t xml:space="preserve">Director, Informatics</t>
  </si>
  <si>
    <t xml:space="preserve">ID0979</t>
  </si>
  <si>
    <t xml:space="preserve">ID0980</t>
  </si>
  <si>
    <t xml:space="preserve">ID0981</t>
  </si>
  <si>
    <t xml:space="preserve">ID0983</t>
  </si>
  <si>
    <t xml:space="preserve">Sustainability Strategy Advisor</t>
  </si>
  <si>
    <t xml:space="preserve">ID0984</t>
  </si>
  <si>
    <t xml:space="preserve">AUD$70,000</t>
  </si>
  <si>
    <t xml:space="preserve">ID0985</t>
  </si>
  <si>
    <t xml:space="preserve">USD 85000.00</t>
  </si>
  <si>
    <t xml:space="preserve">Reporting and DB Analyist</t>
  </si>
  <si>
    <t xml:space="preserve">ID0986</t>
  </si>
  <si>
    <t xml:space="preserve">ID0987</t>
  </si>
  <si>
    <t xml:space="preserve">A$107000</t>
  </si>
  <si>
    <t xml:space="preserve">ID0988</t>
  </si>
  <si>
    <t xml:space="preserve">ID0989</t>
  </si>
  <si>
    <t xml:space="preserve">ID0990</t>
  </si>
  <si>
    <t xml:space="preserve">AU$52.000</t>
  </si>
  <si>
    <t xml:space="preserve">Shipping Administrator</t>
  </si>
  <si>
    <t xml:space="preserve">ID0991</t>
  </si>
  <si>
    <t xml:space="preserve">VP, Operational Analytics</t>
  </si>
  <si>
    <t xml:space="preserve">ID0992</t>
  </si>
  <si>
    <t xml:space="preserve">Finance analyst</t>
  </si>
  <si>
    <t xml:space="preserve">ID0993</t>
  </si>
  <si>
    <t xml:space="preserve">ID0994</t>
  </si>
  <si>
    <t xml:space="preserve">ID0995</t>
  </si>
  <si>
    <t xml:space="preserve">HSLP Data Analyst</t>
  </si>
  <si>
    <t xml:space="preserve">ID0996</t>
  </si>
  <si>
    <t xml:space="preserve">ID0997</t>
  </si>
  <si>
    <t xml:space="preserve">US$12,000/year</t>
  </si>
  <si>
    <t xml:space="preserve">ID0998</t>
  </si>
  <si>
    <t xml:space="preserve">Retired Government Officer, having knowledge in excel.</t>
  </si>
  <si>
    <t xml:space="preserve">ID0999</t>
  </si>
  <si>
    <t xml:space="preserve">1200000 INR</t>
  </si>
  <si>
    <t xml:space="preserve">ID1000</t>
  </si>
  <si>
    <t xml:space="preserve">ID1001</t>
  </si>
  <si>
    <t xml:space="preserve">RM48,000</t>
  </si>
  <si>
    <t xml:space="preserve">Credit Risk Manager</t>
  </si>
  <si>
    <t xml:space="preserve">ID1002</t>
  </si>
  <si>
    <t xml:space="preserve">NZD 180000</t>
  </si>
  <si>
    <t xml:space="preserve">ID1003</t>
  </si>
  <si>
    <t xml:space="preserve">Rs.5,45,000</t>
  </si>
  <si>
    <t xml:space="preserve">ID1004</t>
  </si>
  <si>
    <t xml:space="preserve">Rs.10,00,000</t>
  </si>
  <si>
    <t xml:space="preserve">Credit Manager - Loans</t>
  </si>
  <si>
    <t xml:space="preserve">ID1005</t>
  </si>
  <si>
    <t xml:space="preserve">Audit executive</t>
  </si>
  <si>
    <t xml:space="preserve">INDIA</t>
  </si>
  <si>
    <t xml:space="preserve">ID1006</t>
  </si>
  <si>
    <t xml:space="preserve">$45,000  USD</t>
  </si>
  <si>
    <t xml:space="preserve">Staff accountant -- Auditing</t>
  </si>
  <si>
    <t xml:space="preserve">ID1007</t>
  </si>
  <si>
    <t xml:space="preserve">Asst Manager - Quality</t>
  </si>
  <si>
    <t xml:space="preserve">ID1008</t>
  </si>
  <si>
    <t xml:space="preserve">Principal Analyst</t>
  </si>
  <si>
    <t xml:space="preserve">ID1009</t>
  </si>
  <si>
    <t xml:space="preserve">Business Consultant</t>
  </si>
  <si>
    <t xml:space="preserve">ID1010</t>
  </si>
  <si>
    <t xml:space="preserve">Ass Research  Manager</t>
  </si>
  <si>
    <t xml:space="preserve">ID1011</t>
  </si>
  <si>
    <t xml:space="preserve">Data Specialist</t>
  </si>
  <si>
    <t xml:space="preserve">ID1012</t>
  </si>
  <si>
    <t xml:space="preserve">ID1013</t>
  </si>
  <si>
    <t xml:space="preserve">350000 Rs</t>
  </si>
  <si>
    <t xml:space="preserve">ID1014</t>
  </si>
  <si>
    <t xml:space="preserve">LKR 240000</t>
  </si>
  <si>
    <t xml:space="preserve">ID1015</t>
  </si>
  <si>
    <t xml:space="preserve">Rs.6.4 lakhs</t>
  </si>
  <si>
    <t xml:space="preserve">Sr.Analyst - Process Excellence</t>
  </si>
  <si>
    <t xml:space="preserve">ID1016</t>
  </si>
  <si>
    <t xml:space="preserve">Operations Management</t>
  </si>
  <si>
    <t xml:space="preserve">ID1017</t>
  </si>
  <si>
    <t xml:space="preserve">R308 500</t>
  </si>
  <si>
    <t xml:space="preserve">Management Information Consultant</t>
  </si>
  <si>
    <t xml:space="preserve">ID1018</t>
  </si>
  <si>
    <t xml:space="preserve">associate analyst</t>
  </si>
  <si>
    <t xml:space="preserve">ID1019</t>
  </si>
  <si>
    <t xml:space="preserve">usd 20.000</t>
  </si>
  <si>
    <t xml:space="preserve">Head of Financial Reporting</t>
  </si>
  <si>
    <t xml:space="preserve">ID1020</t>
  </si>
  <si>
    <t xml:space="preserve">Softwar Engineer</t>
  </si>
  <si>
    <t xml:space="preserve">ID1021</t>
  </si>
  <si>
    <t xml:space="preserve">SGD92,000</t>
  </si>
  <si>
    <t xml:space="preserve">ID1023</t>
  </si>
  <si>
    <t xml:space="preserve">INR 4.5 Lac</t>
  </si>
  <si>
    <t xml:space="preserve">ID1024</t>
  </si>
  <si>
    <t xml:space="preserve">Rs.5.7 lacs</t>
  </si>
  <si>
    <t xml:space="preserve">MIS &amp; Analysis</t>
  </si>
  <si>
    <t xml:space="preserve">ID1025</t>
  </si>
  <si>
    <t xml:space="preserve">ID1026</t>
  </si>
  <si>
    <t xml:space="preserve">ID1027</t>
  </si>
  <si>
    <t xml:space="preserve">Net- 56000Rs, Gross - 61000Rs</t>
  </si>
  <si>
    <t xml:space="preserve">Asst. Manager </t>
  </si>
  <si>
    <t xml:space="preserve">ID1028</t>
  </si>
  <si>
    <t xml:space="preserve">Project Managment Office</t>
  </si>
  <si>
    <t xml:space="preserve">ID1029</t>
  </si>
  <si>
    <t xml:space="preserve">Audit Assistant</t>
  </si>
  <si>
    <t xml:space="preserve">ID1030</t>
  </si>
  <si>
    <t xml:space="preserve">singapore</t>
  </si>
  <si>
    <t xml:space="preserve">ID1031</t>
  </si>
  <si>
    <t xml:space="preserve">Rs. 4,00,000/-</t>
  </si>
  <si>
    <t xml:space="preserve">ID1032</t>
  </si>
  <si>
    <t xml:space="preserve">3 Lakh </t>
  </si>
  <si>
    <t xml:space="preserve">ACCOUNTS</t>
  </si>
  <si>
    <t xml:space="preserve">ID1033</t>
  </si>
  <si>
    <t xml:space="preserve">Area Sales Manager</t>
  </si>
  <si>
    <t xml:space="preserve">ID1034</t>
  </si>
  <si>
    <t xml:space="preserve">PK RS 456000</t>
  </si>
  <si>
    <t xml:space="preserve">Strategic Planning Executive</t>
  </si>
  <si>
    <t xml:space="preserve">ID1035</t>
  </si>
  <si>
    <t xml:space="preserve">Rs 4,20,000 </t>
  </si>
  <si>
    <t xml:space="preserve">ID1036</t>
  </si>
  <si>
    <t xml:space="preserve">ID1037</t>
  </si>
  <si>
    <t xml:space="preserve">Category Operations Supv.</t>
  </si>
  <si>
    <t xml:space="preserve">ID1038</t>
  </si>
  <si>
    <t xml:space="preserve">BI</t>
  </si>
  <si>
    <t xml:space="preserve">ID1039</t>
  </si>
  <si>
    <t xml:space="preserve">ID1040</t>
  </si>
  <si>
    <t xml:space="preserve">ID1041</t>
  </si>
  <si>
    <t xml:space="preserve">10 Lakh</t>
  </si>
  <si>
    <t xml:space="preserve">Teaching</t>
  </si>
  <si>
    <t xml:space="preserve">ID1042</t>
  </si>
  <si>
    <t xml:space="preserve">ID1043</t>
  </si>
  <si>
    <t xml:space="preserve">USD 60000</t>
  </si>
  <si>
    <t xml:space="preserve">Excel Developer</t>
  </si>
  <si>
    <t xml:space="preserve">ID1044</t>
  </si>
  <si>
    <t xml:space="preserve">Report Specialist</t>
  </si>
  <si>
    <t xml:space="preserve">ID1045</t>
  </si>
  <si>
    <t xml:space="preserve">Project Controlling (MIS Reports)</t>
  </si>
  <si>
    <t xml:space="preserve">ID1046</t>
  </si>
  <si>
    <t xml:space="preserve">2,00,000 INR</t>
  </si>
  <si>
    <t xml:space="preserve">Monitoring &amp; evaluation officer</t>
  </si>
  <si>
    <t xml:space="preserve">ID1047</t>
  </si>
  <si>
    <t xml:space="preserve">ID1048</t>
  </si>
  <si>
    <t xml:space="preserve">Accounts Exec</t>
  </si>
  <si>
    <t xml:space="preserve">ID1049</t>
  </si>
  <si>
    <t xml:space="preserve">Rs. 700000</t>
  </si>
  <si>
    <t xml:space="preserve">ID1050</t>
  </si>
  <si>
    <t xml:space="preserve">ID1051</t>
  </si>
  <si>
    <t xml:space="preserve">55000 usd</t>
  </si>
  <si>
    <t xml:space="preserve">ID1052</t>
  </si>
  <si>
    <t xml:space="preserve">planning &amp; Sales Control emploee</t>
  </si>
  <si>
    <t xml:space="preserve">ID1053</t>
  </si>
  <si>
    <t xml:space="preserve">RRHH</t>
  </si>
  <si>
    <t xml:space="preserve">SPAIN</t>
  </si>
  <si>
    <t xml:space="preserve">ID1054</t>
  </si>
  <si>
    <t xml:space="preserve">Rs. 1200000</t>
  </si>
  <si>
    <t xml:space="preserve">ID1055</t>
  </si>
  <si>
    <t xml:space="preserve">ID1056</t>
  </si>
  <si>
    <t xml:space="preserve">BA</t>
  </si>
  <si>
    <t xml:space="preserve">ID1057</t>
  </si>
  <si>
    <t xml:space="preserve">16000 euro</t>
  </si>
  <si>
    <t xml:space="preserve">Management Information Systems</t>
  </si>
  <si>
    <t xml:space="preserve">ID1058</t>
  </si>
  <si>
    <t xml:space="preserve">ID1059</t>
  </si>
  <si>
    <t xml:space="preserve">ZAR240000</t>
  </si>
  <si>
    <t xml:space="preserve">Bookkeeper</t>
  </si>
  <si>
    <t xml:space="preserve">ID1060</t>
  </si>
  <si>
    <t xml:space="preserve">ID1061</t>
  </si>
  <si>
    <t xml:space="preserve">Sr Exec - Finance</t>
  </si>
  <si>
    <t xml:space="preserve">ID1062</t>
  </si>
  <si>
    <t xml:space="preserve">ID1063</t>
  </si>
  <si>
    <t xml:space="preserve">INR 530000 </t>
  </si>
  <si>
    <t xml:space="preserve">Project Administrator</t>
  </si>
  <si>
    <t xml:space="preserve">ID1064</t>
  </si>
  <si>
    <t xml:space="preserve">1500 $</t>
  </si>
  <si>
    <t xml:space="preserve">ID1065</t>
  </si>
  <si>
    <t xml:space="preserve">Rs 200000</t>
  </si>
  <si>
    <t xml:space="preserve">Business Development Executive</t>
  </si>
  <si>
    <t xml:space="preserve">ID1066</t>
  </si>
  <si>
    <t xml:space="preserve">2LAKHS</t>
  </si>
  <si>
    <t xml:space="preserve">ID1067</t>
  </si>
  <si>
    <t xml:space="preserve">ID1068</t>
  </si>
  <si>
    <t xml:space="preserve">ID1069</t>
  </si>
  <si>
    <t xml:space="preserve">Rs. 25000</t>
  </si>
  <si>
    <t xml:space="preserve">Professional consultant-Finance</t>
  </si>
  <si>
    <t xml:space="preserve">ID1070</t>
  </si>
  <si>
    <t xml:space="preserve">ID1071</t>
  </si>
  <si>
    <t xml:space="preserve">1600000Rs</t>
  </si>
  <si>
    <t xml:space="preserve">Manager Fin</t>
  </si>
  <si>
    <t xml:space="preserve">ID1072</t>
  </si>
  <si>
    <t xml:space="preserve">business data analyst</t>
  </si>
  <si>
    <t xml:space="preserve">ID1074</t>
  </si>
  <si>
    <t xml:space="preserve">ID1075</t>
  </si>
  <si>
    <t xml:space="preserve">Rs. 438000</t>
  </si>
  <si>
    <t xml:space="preserve">Assistant Professor</t>
  </si>
  <si>
    <t xml:space="preserve">ID1076</t>
  </si>
  <si>
    <t xml:space="preserve">Â£50</t>
  </si>
  <si>
    <t xml:space="preserve">Production manager</t>
  </si>
  <si>
    <t xml:space="preserve">ID1077</t>
  </si>
  <si>
    <t xml:space="preserve">ID1078</t>
  </si>
  <si>
    <t xml:space="preserve">INR 2.5 Lakh</t>
  </si>
  <si>
    <t xml:space="preserve">SR. MIS </t>
  </si>
  <si>
    <t xml:space="preserve">ID1079</t>
  </si>
  <si>
    <t xml:space="preserve">ID1080</t>
  </si>
  <si>
    <t xml:space="preserve">Data Entry Operator</t>
  </si>
  <si>
    <t xml:space="preserve">ID1081</t>
  </si>
  <si>
    <t xml:space="preserve">INR 2500000</t>
  </si>
  <si>
    <t xml:space="preserve">Vice President</t>
  </si>
  <si>
    <t xml:space="preserve">ID1082</t>
  </si>
  <si>
    <t xml:space="preserve">ID1083</t>
  </si>
  <si>
    <t xml:space="preserve">finance assistant</t>
  </si>
  <si>
    <t xml:space="preserve">ID1084</t>
  </si>
  <si>
    <t xml:space="preserve">finance controller</t>
  </si>
  <si>
    <t xml:space="preserve">ID1085</t>
  </si>
  <si>
    <t xml:space="preserve">Manufacturing consultant</t>
  </si>
  <si>
    <t xml:space="preserve">ID1086</t>
  </si>
  <si>
    <t xml:space="preserve">Â£63000</t>
  </si>
  <si>
    <t xml:space="preserve">Business Improvement Specialist</t>
  </si>
  <si>
    <t xml:space="preserve">ID1087</t>
  </si>
  <si>
    <t xml:space="preserve">ID1088</t>
  </si>
  <si>
    <t xml:space="preserve">50000 US $ per year</t>
  </si>
  <si>
    <t xml:space="preserve">Sr. Manager MIS</t>
  </si>
  <si>
    <t xml:space="preserve">ID1089</t>
  </si>
  <si>
    <t xml:space="preserve">ID1090</t>
  </si>
  <si>
    <t xml:space="preserve">ID1091</t>
  </si>
  <si>
    <t xml:space="preserve">50000 INR</t>
  </si>
  <si>
    <t xml:space="preserve">Sr.Supervisor</t>
  </si>
  <si>
    <t xml:space="preserve">ID1092</t>
  </si>
  <si>
    <t xml:space="preserve">Policy, Performance and Research Officer</t>
  </si>
  <si>
    <t xml:space="preserve">ID1093</t>
  </si>
  <si>
    <t xml:space="preserve">Â£23000</t>
  </si>
  <si>
    <t xml:space="preserve">ID1094</t>
  </si>
  <si>
    <t xml:space="preserve">ID1095</t>
  </si>
  <si>
    <t xml:space="preserve">Rs500000</t>
  </si>
  <si>
    <t xml:space="preserve">ID1096</t>
  </si>
  <si>
    <t xml:space="preserve">40000 euro</t>
  </si>
  <si>
    <t xml:space="preserve">Accounting analyst</t>
  </si>
  <si>
    <t xml:space="preserve">ID1097</t>
  </si>
  <si>
    <t xml:space="preserve">ID1098</t>
  </si>
  <si>
    <t xml:space="preserve">Business Operations Co-ordinator</t>
  </si>
  <si>
    <t xml:space="preserve">ID1099</t>
  </si>
  <si>
    <t xml:space="preserve">ID1100</t>
  </si>
  <si>
    <t xml:space="preserve">Project Control Analyst</t>
  </si>
  <si>
    <t xml:space="preserve">ID1101</t>
  </si>
  <si>
    <t xml:space="preserve">MDM Executive (Business Analyst)</t>
  </si>
  <si>
    <t xml:space="preserve">ID1102</t>
  </si>
  <si>
    <t xml:space="preserve">Data analyst</t>
  </si>
  <si>
    <t xml:space="preserve">ID1103</t>
  </si>
  <si>
    <t xml:space="preserve">ID1104</t>
  </si>
  <si>
    <t xml:space="preserve">ID1105</t>
  </si>
  <si>
    <t xml:space="preserve">OFFICER</t>
  </si>
  <si>
    <t xml:space="preserve">PAKISTAN</t>
  </si>
  <si>
    <t xml:space="preserve">ID1107</t>
  </si>
  <si>
    <t xml:space="preserve">Â£40000</t>
  </si>
  <si>
    <t xml:space="preserve">ID1108</t>
  </si>
  <si>
    <t xml:space="preserve">Spare Part Coordinator</t>
  </si>
  <si>
    <t xml:space="preserve">ID1109</t>
  </si>
  <si>
    <t xml:space="preserve">ID1110</t>
  </si>
  <si>
    <t xml:space="preserve">coordinator</t>
  </si>
  <si>
    <t xml:space="preserve">ID1111</t>
  </si>
  <si>
    <t xml:space="preserve">Systems Analyst</t>
  </si>
  <si>
    <t xml:space="preserve">ID1112</t>
  </si>
  <si>
    <t xml:space="preserve">Rs. 15000</t>
  </si>
  <si>
    <t xml:space="preserve">Logistics Operation Analyst</t>
  </si>
  <si>
    <t xml:space="preserve">ID1113</t>
  </si>
  <si>
    <t xml:space="preserve">Rs. 600000</t>
  </si>
  <si>
    <t xml:space="preserve">Company Secretary</t>
  </si>
  <si>
    <t xml:space="preserve">ID1114</t>
  </si>
  <si>
    <t xml:space="preserve">INR 300000</t>
  </si>
  <si>
    <t xml:space="preserve">ID1115</t>
  </si>
  <si>
    <t xml:space="preserve">ID1116</t>
  </si>
  <si>
    <t xml:space="preserve">R100,000</t>
  </si>
  <si>
    <t xml:space="preserve">Q.A.Officer</t>
  </si>
  <si>
    <t xml:space="preserve">ID1117</t>
  </si>
  <si>
    <t xml:space="preserve">Â£45000</t>
  </si>
  <si>
    <t xml:space="preserve">Assistant Director - Performance Information</t>
  </si>
  <si>
    <t xml:space="preserve">ID1118</t>
  </si>
  <si>
    <t xml:space="preserve">Â£25000</t>
  </si>
  <si>
    <t xml:space="preserve">Developer</t>
  </si>
  <si>
    <t xml:space="preserve">ID1119</t>
  </si>
  <si>
    <t xml:space="preserve">ID1120</t>
  </si>
  <si>
    <t xml:space="preserve">Development (Project &amp; Planning) Manager</t>
  </si>
  <si>
    <t xml:space="preserve">ID1121</t>
  </si>
  <si>
    <t xml:space="preserve">ID1122</t>
  </si>
  <si>
    <t xml:space="preserve">GBP Â£45200</t>
  </si>
  <si>
    <t xml:space="preserve">Clinical audit manager</t>
  </si>
  <si>
    <t xml:space="preserve">ID1123</t>
  </si>
  <si>
    <t xml:space="preserve">252000 INR</t>
  </si>
  <si>
    <t xml:space="preserve">Inventory Manager</t>
  </si>
  <si>
    <t xml:space="preserve">ID1124</t>
  </si>
  <si>
    <t xml:space="preserve">ID1125</t>
  </si>
  <si>
    <t xml:space="preserve">information Analyst</t>
  </si>
  <si>
    <t xml:space="preserve">ID1126</t>
  </si>
  <si>
    <t xml:space="preserve">Development Manager</t>
  </si>
  <si>
    <t xml:space="preserve">ID1127</t>
  </si>
  <si>
    <t xml:space="preserve">AED 120000</t>
  </si>
  <si>
    <t xml:space="preserve">ID1128</t>
  </si>
  <si>
    <t xml:space="preserve">MI Specialist</t>
  </si>
  <si>
    <t xml:space="preserve">ID1129</t>
  </si>
  <si>
    <t xml:space="preserve">Network Enginer</t>
  </si>
  <si>
    <t xml:space="preserve">ID1130</t>
  </si>
  <si>
    <t xml:space="preserve">Rs. 900000</t>
  </si>
  <si>
    <t xml:space="preserve">officer</t>
  </si>
  <si>
    <t xml:space="preserve">ID1131</t>
  </si>
  <si>
    <t xml:space="preserve">Sr. Team Lead - MIS</t>
  </si>
  <si>
    <t xml:space="preserve">ID1132</t>
  </si>
  <si>
    <t xml:space="preserve">KEY</t>
  </si>
  <si>
    <t xml:space="preserve">ID1133</t>
  </si>
  <si>
    <t xml:space="preserve">Â£15000</t>
  </si>
  <si>
    <t xml:space="preserve">ID1134</t>
  </si>
  <si>
    <t xml:space="preserve">â‚¬ 45000</t>
  </si>
  <si>
    <t xml:space="preserve">Sales Planning</t>
  </si>
  <si>
    <t xml:space="preserve">ID1135</t>
  </si>
  <si>
    <t xml:space="preserve">Rs 2400000</t>
  </si>
  <si>
    <t xml:space="preserve">GM Finance</t>
  </si>
  <si>
    <t xml:space="preserve">ID1136</t>
  </si>
  <si>
    <t xml:space="preserve">PhP 216,000</t>
  </si>
  <si>
    <t xml:space="preserve">ID1137</t>
  </si>
  <si>
    <t xml:space="preserve">ID1138</t>
  </si>
  <si>
    <t xml:space="preserve">Performance manager</t>
  </si>
  <si>
    <t xml:space="preserve">ID1139</t>
  </si>
  <si>
    <t xml:space="preserve">software engineer</t>
  </si>
  <si>
    <t xml:space="preserve">ID1140</t>
  </si>
  <si>
    <t xml:space="preserve">ID1141</t>
  </si>
  <si>
    <t xml:space="preserve">ID1142</t>
  </si>
  <si>
    <t xml:space="preserve">200000 rupees</t>
  </si>
  <si>
    <t xml:space="preserve">MIS Sr. Executive</t>
  </si>
  <si>
    <t xml:space="preserve">ID1143</t>
  </si>
  <si>
    <t xml:space="preserve">Translator</t>
  </si>
  <si>
    <t xml:space="preserve">ID1144</t>
  </si>
  <si>
    <t xml:space="preserve">Business Anaylyst</t>
  </si>
  <si>
    <t xml:space="preserve">ID1145</t>
  </si>
  <si>
    <t xml:space="preserve">ID1146</t>
  </si>
  <si>
    <t xml:space="preserve">INR 853000</t>
  </si>
  <si>
    <t xml:space="preserve">Lead Research Analyst</t>
  </si>
  <si>
    <t xml:space="preserve">ID1147</t>
  </si>
  <si>
    <t xml:space="preserve">Management Information Manager</t>
  </si>
  <si>
    <t xml:space="preserve">ID1148</t>
  </si>
  <si>
    <t xml:space="preserve">Data Management Officer</t>
  </si>
  <si>
    <t xml:space="preserve">ID1149</t>
  </si>
  <si>
    <t xml:space="preserve">Reporting Accountant</t>
  </si>
  <si>
    <t xml:space="preserve">ID1150</t>
  </si>
  <si>
    <t xml:space="preserve">â‚¬70k</t>
  </si>
  <si>
    <t xml:space="preserve">Construction Planner</t>
  </si>
  <si>
    <t xml:space="preserve">ID1151</t>
  </si>
  <si>
    <t xml:space="preserve">Assistant Accountant</t>
  </si>
  <si>
    <t xml:space="preserve">ID1152</t>
  </si>
  <si>
    <t xml:space="preserve">BI Analyst</t>
  </si>
  <si>
    <t xml:space="preserve">ID1153</t>
  </si>
  <si>
    <t xml:space="preserve">MI Analyst</t>
  </si>
  <si>
    <t xml:space="preserve">ID1154</t>
  </si>
  <si>
    <t xml:space="preserve">Accounts Assistant</t>
  </si>
  <si>
    <t xml:space="preserve">ID1155</t>
  </si>
  <si>
    <t xml:space="preserve">ID1156</t>
  </si>
  <si>
    <t xml:space="preserve">Â£37500</t>
  </si>
  <si>
    <t xml:space="preserve">Corporate Finance Executive</t>
  </si>
  <si>
    <t xml:space="preserve">ID1157</t>
  </si>
  <si>
    <t xml:space="preserve">Rs. 59,000 (Per Month)</t>
  </si>
  <si>
    <t xml:space="preserve">Manager-Operation</t>
  </si>
  <si>
    <t xml:space="preserve">ID1158</t>
  </si>
  <si>
    <t xml:space="preserve">R366252</t>
  </si>
  <si>
    <t xml:space="preserve">ID1159</t>
  </si>
  <si>
    <t xml:space="preserve">Financial Analysist</t>
  </si>
  <si>
    <t xml:space="preserve">ID1160</t>
  </si>
  <si>
    <t xml:space="preserve">AM Ops</t>
  </si>
  <si>
    <t xml:space="preserve">ID1161</t>
  </si>
  <si>
    <t xml:space="preserve">Rs.5,00,000</t>
  </si>
  <si>
    <t xml:space="preserve">ID1162</t>
  </si>
  <si>
    <t xml:space="preserve">pricing and cost manager</t>
  </si>
  <si>
    <t xml:space="preserve">mexico</t>
  </si>
  <si>
    <t xml:space="preserve">ID1163</t>
  </si>
  <si>
    <t xml:space="preserve">Catlog associates</t>
  </si>
  <si>
    <t xml:space="preserve">ID1164</t>
  </si>
  <si>
    <t xml:space="preserve">Â£51,000/$81,600</t>
  </si>
  <si>
    <t xml:space="preserve">Business Analyst - Central Finance</t>
  </si>
  <si>
    <t xml:space="preserve">ID1165</t>
  </si>
  <si>
    <t xml:space="preserve">Analista de Produccion</t>
  </si>
  <si>
    <t xml:space="preserve">ID1166</t>
  </si>
  <si>
    <t xml:space="preserve">CAD$65000</t>
  </si>
  <si>
    <t xml:space="preserve">IT Analyst (Reporting)</t>
  </si>
  <si>
    <t xml:space="preserve">ID1167</t>
  </si>
  <si>
    <t xml:space="preserve">ID1168</t>
  </si>
  <si>
    <t xml:space="preserve">ID1169</t>
  </si>
  <si>
    <t xml:space="preserve">$50,000 U.S.</t>
  </si>
  <si>
    <t xml:space="preserve">ID1170</t>
  </si>
  <si>
    <t xml:space="preserve">Â£80000</t>
  </si>
  <si>
    <t xml:space="preserve">ID1171</t>
  </si>
  <si>
    <t xml:space="preserve">R$ 54000</t>
  </si>
  <si>
    <t xml:space="preserve">Logistics Coordinator</t>
  </si>
  <si>
    <t xml:space="preserve">ID1172</t>
  </si>
  <si>
    <t xml:space="preserve">ID1173</t>
  </si>
  <si>
    <t xml:space="preserve">8725 $</t>
  </si>
  <si>
    <t xml:space="preserve">ID1175</t>
  </si>
  <si>
    <t xml:space="preserve">Â£32000</t>
  </si>
  <si>
    <t xml:space="preserve">Service Analyst</t>
  </si>
  <si>
    <t xml:space="preserve">ID1176</t>
  </si>
  <si>
    <t xml:space="preserve">Â£43000</t>
  </si>
  <si>
    <t xml:space="preserve">Head of Finance</t>
  </si>
  <si>
    <t xml:space="preserve">ID1177</t>
  </si>
  <si>
    <t xml:space="preserve">CAD $53,000/-</t>
  </si>
  <si>
    <t xml:space="preserve">ID1178</t>
  </si>
  <si>
    <t xml:space="preserve">INR 20 Lakhs p.a.</t>
  </si>
  <si>
    <t xml:space="preserve">ID1179</t>
  </si>
  <si>
    <t xml:space="preserve">4.5 laks</t>
  </si>
  <si>
    <t xml:space="preserve">ID1180</t>
  </si>
  <si>
    <t xml:space="preserve">Business Intelligence Manager</t>
  </si>
  <si>
    <t xml:space="preserve">ID1181</t>
  </si>
  <si>
    <t xml:space="preserve">Network Administrator</t>
  </si>
  <si>
    <t xml:space="preserve">ID1182</t>
  </si>
  <si>
    <t xml:space="preserve">GBPÂ£32000</t>
  </si>
  <si>
    <t xml:space="preserve">Performance Analyst</t>
  </si>
  <si>
    <t xml:space="preserve">ID1183</t>
  </si>
  <si>
    <t xml:space="preserve">Data Entry Clerk III</t>
  </si>
  <si>
    <t xml:space="preserve">ID1184</t>
  </si>
  <si>
    <t xml:space="preserve">Rs. 350000</t>
  </si>
  <si>
    <t xml:space="preserve">officer accounts</t>
  </si>
  <si>
    <t xml:space="preserve">ID1185</t>
  </si>
  <si>
    <t xml:space="preserve">S$50000</t>
  </si>
  <si>
    <t xml:space="preserve">ID1186</t>
  </si>
  <si>
    <t xml:space="preserve">Cost Controlling Executive</t>
  </si>
  <si>
    <t xml:space="preserve">ID1187</t>
  </si>
  <si>
    <t xml:space="preserve">Administration Manager</t>
  </si>
  <si>
    <t xml:space="preserve">ID1188</t>
  </si>
  <si>
    <t xml:space="preserve">ID1189</t>
  </si>
  <si>
    <t xml:space="preserve">216000 AED</t>
  </si>
  <si>
    <t xml:space="preserve">ID1190</t>
  </si>
  <si>
    <t xml:space="preserve">Rupees : 2,000,000</t>
  </si>
  <si>
    <t xml:space="preserve">Excel Corporate Trainer</t>
  </si>
  <si>
    <t xml:space="preserve">ID1191</t>
  </si>
  <si>
    <t xml:space="preserve">Quality Management</t>
  </si>
  <si>
    <t xml:space="preserve">ID1192</t>
  </si>
  <si>
    <t xml:space="preserve">5000  PLN   net</t>
  </si>
  <si>
    <t xml:space="preserve">ID1193</t>
  </si>
  <si>
    <t xml:space="preserve">US$ 7,200</t>
  </si>
  <si>
    <t xml:space="preserve">Supervisor MIS</t>
  </si>
  <si>
    <t xml:space="preserve">ID1194</t>
  </si>
  <si>
    <t xml:space="preserve">ID1195</t>
  </si>
  <si>
    <t xml:space="preserve">Rs 5,40,000</t>
  </si>
  <si>
    <t xml:space="preserve">Business Analyst - Solutions</t>
  </si>
  <si>
    <t xml:space="preserve">ID1196</t>
  </si>
  <si>
    <t xml:space="preserve">KES 4.3 million</t>
  </si>
  <si>
    <t xml:space="preserve">ID1197</t>
  </si>
  <si>
    <t xml:space="preserve">82.000 Euro (pre-tax)</t>
  </si>
  <si>
    <t xml:space="preserve">Finance Project Manager</t>
  </si>
  <si>
    <t xml:space="preserve">ID1198</t>
  </si>
  <si>
    <t xml:space="preserve">Manager, Strategy &amp; Insights</t>
  </si>
  <si>
    <t xml:space="preserve">ID1199</t>
  </si>
  <si>
    <t xml:space="preserve">Financial/Data Analyst</t>
  </si>
  <si>
    <t xml:space="preserve">ID1200</t>
  </si>
  <si>
    <t xml:space="preserve">ID1201</t>
  </si>
  <si>
    <t xml:space="preserve">Euro 15.000</t>
  </si>
  <si>
    <t xml:space="preserve">business consultant</t>
  </si>
  <si>
    <t xml:space="preserve">ID1202</t>
  </si>
  <si>
    <t xml:space="preserve">Documentation Consultant</t>
  </si>
  <si>
    <t xml:space="preserve">ID1203</t>
  </si>
  <si>
    <t xml:space="preserve">Sr. Consultant</t>
  </si>
  <si>
    <t xml:space="preserve">ID1204</t>
  </si>
  <si>
    <t xml:space="preserve">ID1205</t>
  </si>
  <si>
    <t xml:space="preserve">investment accountant</t>
  </si>
  <si>
    <t xml:space="preserve">ID1206</t>
  </si>
  <si>
    <t xml:space="preserve">ID1207</t>
  </si>
  <si>
    <t xml:space="preserve">Officer Production</t>
  </si>
  <si>
    <t xml:space="preserve">ID1208</t>
  </si>
  <si>
    <t xml:space="preserve">warehouse management</t>
  </si>
  <si>
    <t xml:space="preserve">GREECE</t>
  </si>
  <si>
    <t xml:space="preserve">ID1209</t>
  </si>
  <si>
    <t xml:space="preserve">Chief Accountant</t>
  </si>
  <si>
    <t xml:space="preserve">ID1210</t>
  </si>
  <si>
    <t xml:space="preserve">Manager F &amp; A</t>
  </si>
  <si>
    <t xml:space="preserve">ID1211</t>
  </si>
  <si>
    <t xml:space="preserve">Quality Assurance Engineer</t>
  </si>
  <si>
    <t xml:space="preserve">ID1212</t>
  </si>
  <si>
    <t xml:space="preserve">ID1213</t>
  </si>
  <si>
    <t xml:space="preserve">DKK 625000</t>
  </si>
  <si>
    <t xml:space="preserve">Manager Business Controlling</t>
  </si>
  <si>
    <t xml:space="preserve">ID1214</t>
  </si>
  <si>
    <t xml:space="preserve">ID1215</t>
  </si>
  <si>
    <t xml:space="preserve">sample manager</t>
  </si>
  <si>
    <t xml:space="preserve">ID1216</t>
  </si>
  <si>
    <t xml:space="preserve">Practice Manager</t>
  </si>
  <si>
    <t xml:space="preserve">ID1217</t>
  </si>
  <si>
    <t xml:space="preserve">INR 750,000</t>
  </si>
  <si>
    <t xml:space="preserve">ID1218</t>
  </si>
  <si>
    <t xml:space="preserve">marketing specialist</t>
  </si>
  <si>
    <t xml:space="preserve">ID1219</t>
  </si>
  <si>
    <t xml:space="preserve">ID1220</t>
  </si>
  <si>
    <t xml:space="preserve">40,000 US</t>
  </si>
  <si>
    <t xml:space="preserve">Staff Accountant</t>
  </si>
  <si>
    <t xml:space="preserve">ID1221</t>
  </si>
  <si>
    <t xml:space="preserve">Manager Corporate Finance</t>
  </si>
  <si>
    <t xml:space="preserve">ID1222</t>
  </si>
  <si>
    <t xml:space="preserve">ID1223</t>
  </si>
  <si>
    <t xml:space="preserve">INR 450000</t>
  </si>
  <si>
    <t xml:space="preserve">ASSISTANT MANAGER</t>
  </si>
  <si>
    <t xml:space="preserve">ID1224</t>
  </si>
  <si>
    <t xml:space="preserve">ID1225</t>
  </si>
  <si>
    <t xml:space="preserve">700000 INR</t>
  </si>
  <si>
    <t xml:space="preserve">Lead Executive MIS</t>
  </si>
  <si>
    <t xml:space="preserve">ID1226</t>
  </si>
  <si>
    <t xml:space="preserve">Snr Business Analyst</t>
  </si>
  <si>
    <t xml:space="preserve">ID1227</t>
  </si>
  <si>
    <t xml:space="preserve">ID1228</t>
  </si>
  <si>
    <t xml:space="preserve">QATAR</t>
  </si>
  <si>
    <t xml:space="preserve">ID1229</t>
  </si>
  <si>
    <t xml:space="preserve">assurance manager</t>
  </si>
  <si>
    <t xml:space="preserve">ID1230</t>
  </si>
  <si>
    <t xml:space="preserve">ID1231</t>
  </si>
  <si>
    <t xml:space="preserve">$40K</t>
  </si>
  <si>
    <t xml:space="preserve">SOX,SAP, Insurance Coordinator</t>
  </si>
  <si>
    <t xml:space="preserve">ID1232</t>
  </si>
  <si>
    <t xml:space="preserve">Â£26000</t>
  </si>
  <si>
    <t xml:space="preserve">ID1233</t>
  </si>
  <si>
    <t xml:space="preserve">Financial Accountant</t>
  </si>
  <si>
    <t xml:space="preserve">ID1234</t>
  </si>
  <si>
    <t xml:space="preserve">Pmo</t>
  </si>
  <si>
    <t xml:space="preserve">ID1235</t>
  </si>
  <si>
    <t xml:space="preserve">ID1236</t>
  </si>
  <si>
    <t xml:space="preserve">62.000 euro</t>
  </si>
  <si>
    <t xml:space="preserve">Stafmember</t>
  </si>
  <si>
    <t xml:space="preserve">ID1237</t>
  </si>
  <si>
    <t xml:space="preserve">ID1238</t>
  </si>
  <si>
    <t xml:space="preserve">â‚¬35,000 / â‚¬44,000</t>
  </si>
  <si>
    <t xml:space="preserve">ID1239</t>
  </si>
  <si>
    <t xml:space="preserve">education advisor</t>
  </si>
  <si>
    <t xml:space="preserve">the Netherlands</t>
  </si>
  <si>
    <t xml:space="preserve">ID1240</t>
  </si>
  <si>
    <t xml:space="preserve">ID1241</t>
  </si>
  <si>
    <t xml:space="preserve">Senior Accounts Clerk</t>
  </si>
  <si>
    <t xml:space="preserve">ID1242</t>
  </si>
  <si>
    <t xml:space="preserve">ID1243</t>
  </si>
  <si>
    <t xml:space="preserve">Infection Prevention Surveillance Specialist</t>
  </si>
  <si>
    <t xml:space="preserve">ID1244</t>
  </si>
  <si>
    <t xml:space="preserve">ID1245</t>
  </si>
  <si>
    <t xml:space="preserve">IDR 4000000</t>
  </si>
  <si>
    <t xml:space="preserve">Office Instructor</t>
  </si>
  <si>
    <t xml:space="preserve">ID1246</t>
  </si>
  <si>
    <t xml:space="preserve">GBP 34000</t>
  </si>
  <si>
    <t xml:space="preserve">Investment Accountant</t>
  </si>
  <si>
    <t xml:space="preserve">ID1247</t>
  </si>
  <si>
    <t xml:space="preserve">dkk 450000</t>
  </si>
  <si>
    <t xml:space="preserve">owner</t>
  </si>
  <si>
    <t xml:space="preserve">ID1248</t>
  </si>
  <si>
    <t xml:space="preserve">85000 USD</t>
  </si>
  <si>
    <t xml:space="preserve">Senior Executive Compensation Analyst </t>
  </si>
  <si>
    <t xml:space="preserve">ID1249</t>
  </si>
  <si>
    <t xml:space="preserve">USD72000</t>
  </si>
  <si>
    <t xml:space="preserve">Markets Adviser</t>
  </si>
  <si>
    <t xml:space="preserve">ID1250</t>
  </si>
  <si>
    <t xml:space="preserve">ID1251</t>
  </si>
  <si>
    <t xml:space="preserve">GBP 43,000</t>
  </si>
  <si>
    <t xml:space="preserve">ID1252</t>
  </si>
  <si>
    <t xml:space="preserve">Â£25750</t>
  </si>
  <si>
    <t xml:space="preserve">ID1253</t>
  </si>
  <si>
    <t xml:space="preserve">Program &amp; Policy Analyst-Advanced</t>
  </si>
  <si>
    <t xml:space="preserve">ID1254</t>
  </si>
  <si>
    <t xml:space="preserve">ID1255</t>
  </si>
  <si>
    <t xml:space="preserve">systems accountant</t>
  </si>
  <si>
    <t xml:space="preserve">ID1256</t>
  </si>
  <si>
    <t xml:space="preserve">Sr. Systems Analyst</t>
  </si>
  <si>
    <t xml:space="preserve">ID1257</t>
  </si>
  <si>
    <t xml:space="preserve">Environmental Information Analyst</t>
  </si>
  <si>
    <t xml:space="preserve">ID1258</t>
  </si>
  <si>
    <t xml:space="preserve">Develope</t>
  </si>
  <si>
    <t xml:space="preserve">ID1259</t>
  </si>
  <si>
    <t xml:space="preserve">it manager</t>
  </si>
  <si>
    <t xml:space="preserve">ID1260</t>
  </si>
  <si>
    <t xml:space="preserve">ID1261</t>
  </si>
  <si>
    <t xml:space="preserve">RM3000</t>
  </si>
  <si>
    <t xml:space="preserve">Process Engineering</t>
  </si>
  <si>
    <t xml:space="preserve">ID1262</t>
  </si>
  <si>
    <t xml:space="preserve">120,000  US$</t>
  </si>
  <si>
    <t xml:space="preserve">Consultant - Process Improvement</t>
  </si>
  <si>
    <t xml:space="preserve">ID1263</t>
  </si>
  <si>
    <t xml:space="preserve">ID1264</t>
  </si>
  <si>
    <t xml:space="preserve">ID1265</t>
  </si>
  <si>
    <t xml:space="preserve">Senior Materials Handler</t>
  </si>
  <si>
    <t xml:space="preserve">ID1266</t>
  </si>
  <si>
    <t xml:space="preserve">Certified Public Accountant</t>
  </si>
  <si>
    <t xml:space="preserve">ID1267</t>
  </si>
  <si>
    <t xml:space="preserve">Manager - Marketing Analytics</t>
  </si>
  <si>
    <t xml:space="preserve">ID1268</t>
  </si>
  <si>
    <t xml:space="preserve">Contractor/Consultant</t>
  </si>
  <si>
    <t xml:space="preserve">ID1270</t>
  </si>
  <si>
    <t xml:space="preserve">AUD $43000</t>
  </si>
  <si>
    <t xml:space="preserve">Operations Support Officer</t>
  </si>
  <si>
    <t xml:space="preserve">ID1271</t>
  </si>
  <si>
    <t xml:space="preserve">master scheduler</t>
  </si>
  <si>
    <t xml:space="preserve">ID1273</t>
  </si>
  <si>
    <t xml:space="preserve">Practice Manager - Business Operations</t>
  </si>
  <si>
    <t xml:space="preserve">ID1274</t>
  </si>
  <si>
    <t xml:space="preserve">48000 $AUD</t>
  </si>
  <si>
    <t xml:space="preserve">ID1275</t>
  </si>
  <si>
    <t xml:space="preserve">ID1276</t>
  </si>
  <si>
    <t xml:space="preserve">Staff Assistant</t>
  </si>
  <si>
    <t xml:space="preserve">ID1277</t>
  </si>
  <si>
    <t xml:space="preserve">AVP Securitisation</t>
  </si>
  <si>
    <t xml:space="preserve">ID1278</t>
  </si>
  <si>
    <t xml:space="preserve">Asstt. Manager</t>
  </si>
  <si>
    <t xml:space="preserve">ID1279</t>
  </si>
  <si>
    <t xml:space="preserve">MYR89500</t>
  </si>
  <si>
    <t xml:space="preserve">ID1280</t>
  </si>
  <si>
    <t xml:space="preserve">USD 11800 (INR 650000)</t>
  </si>
  <si>
    <t xml:space="preserve">Assistant Data Analyst</t>
  </si>
  <si>
    <t xml:space="preserve">ID1281</t>
  </si>
  <si>
    <t xml:space="preserve">Rs.3.6 Lakhs pa</t>
  </si>
  <si>
    <t xml:space="preserve">Team Leader WFM</t>
  </si>
  <si>
    <t xml:space="preserve">ID1282</t>
  </si>
  <si>
    <t xml:space="preserve">ID1283</t>
  </si>
  <si>
    <t xml:space="preserve">manager operation</t>
  </si>
  <si>
    <t xml:space="preserve">ID1284</t>
  </si>
  <si>
    <t xml:space="preserve">Indian Rs 10 Lakhs</t>
  </si>
  <si>
    <t xml:space="preserve">ID1285</t>
  </si>
  <si>
    <t xml:space="preserve">INR 900000</t>
  </si>
  <si>
    <t xml:space="preserve">RENTAL INVENTORY CONTROLLER</t>
  </si>
  <si>
    <t xml:space="preserve">ID1286</t>
  </si>
  <si>
    <t xml:space="preserve">Publisher</t>
  </si>
  <si>
    <t xml:space="preserve">ID1287</t>
  </si>
  <si>
    <t xml:space="preserve">Resource Planning Analyst</t>
  </si>
  <si>
    <t xml:space="preserve">ID1288</t>
  </si>
  <si>
    <t xml:space="preserve">ID1289</t>
  </si>
  <si>
    <t xml:space="preserve">3,00,000.00</t>
  </si>
  <si>
    <t xml:space="preserve">MIS OFFICER</t>
  </si>
  <si>
    <t xml:space="preserve">ID1290</t>
  </si>
  <si>
    <t xml:space="preserve">400000INR</t>
  </si>
  <si>
    <t xml:space="preserve">ID1291</t>
  </si>
  <si>
    <t xml:space="preserve">Monitoring &amp; Evaluation officer</t>
  </si>
  <si>
    <t xml:space="preserve">ID1292</t>
  </si>
  <si>
    <t xml:space="preserve">us $ 14000</t>
  </si>
  <si>
    <t xml:space="preserve">Pricing Analyst</t>
  </si>
  <si>
    <t xml:space="preserve">ID1294</t>
  </si>
  <si>
    <t xml:space="preserve">ID1295</t>
  </si>
  <si>
    <t xml:space="preserve">ID1296</t>
  </si>
  <si>
    <t xml:space="preserve">ID1297</t>
  </si>
  <si>
    <t xml:space="preserve">excel prof</t>
  </si>
  <si>
    <t xml:space="preserve">pakistan</t>
  </si>
  <si>
    <t xml:space="preserve">ID1298</t>
  </si>
  <si>
    <t xml:space="preserve">30000 EUR</t>
  </si>
  <si>
    <t xml:space="preserve">Employee</t>
  </si>
  <si>
    <t xml:space="preserve">ID1299</t>
  </si>
  <si>
    <t xml:space="preserve">6,00,000 INR</t>
  </si>
  <si>
    <t xml:space="preserve">Senior Business Executive</t>
  </si>
  <si>
    <t xml:space="preserve">ID1301</t>
  </si>
  <si>
    <t xml:space="preserve">3.5 lakhs p.a</t>
  </si>
  <si>
    <t xml:space="preserve">I dont know</t>
  </si>
  <si>
    <t xml:space="preserve">ID1302</t>
  </si>
  <si>
    <t xml:space="preserve">Financial Analysis</t>
  </si>
  <si>
    <t xml:space="preserve">ID1303</t>
  </si>
  <si>
    <t xml:space="preserve">ID1304</t>
  </si>
  <si>
    <t xml:space="preserve">Rs 1500000</t>
  </si>
  <si>
    <t xml:space="preserve">ID1305</t>
  </si>
  <si>
    <t xml:space="preserve">US$ 100,000</t>
  </si>
  <si>
    <t xml:space="preserve">ID1306</t>
  </si>
  <si>
    <t xml:space="preserve">Project Support Officer</t>
  </si>
  <si>
    <t xml:space="preserve">ID1307</t>
  </si>
  <si>
    <t xml:space="preserve">AUS 49,000</t>
  </si>
  <si>
    <t xml:space="preserve">Document Control</t>
  </si>
  <si>
    <t xml:space="preserve">ID1308</t>
  </si>
  <si>
    <t xml:space="preserve">5,75,000</t>
  </si>
  <si>
    <t xml:space="preserve">Asst Manager HR</t>
  </si>
  <si>
    <t xml:space="preserve">ID1309</t>
  </si>
  <si>
    <t xml:space="preserve">500000 Rupees</t>
  </si>
  <si>
    <t xml:space="preserve">Senior software engineer</t>
  </si>
  <si>
    <t xml:space="preserve">ID1310</t>
  </si>
  <si>
    <t xml:space="preserve">36K</t>
  </si>
  <si>
    <t xml:space="preserve">ID1311</t>
  </si>
  <si>
    <t xml:space="preserve">210000 per annum</t>
  </si>
  <si>
    <t xml:space="preserve">MIS cum Purchase Executive</t>
  </si>
  <si>
    <t xml:space="preserve">ID1312</t>
  </si>
  <si>
    <t xml:space="preserve">â‚¬ 48500</t>
  </si>
  <si>
    <t xml:space="preserve">Information analyst</t>
  </si>
  <si>
    <t xml:space="preserve">ID1313</t>
  </si>
  <si>
    <t xml:space="preserve">2 LPA</t>
  </si>
  <si>
    <t xml:space="preserve">ID1314</t>
  </si>
  <si>
    <t xml:space="preserve">INR360000</t>
  </si>
  <si>
    <t xml:space="preserve">Sr. Executive -HR</t>
  </si>
  <si>
    <t xml:space="preserve">ID1315</t>
  </si>
  <si>
    <t xml:space="preserve">â‚¬ 28500</t>
  </si>
  <si>
    <t xml:space="preserve">Salary Professsional</t>
  </si>
  <si>
    <t xml:space="preserve">ID1316</t>
  </si>
  <si>
    <t xml:space="preserve">ID1317</t>
  </si>
  <si>
    <t xml:space="preserve">FANANCE</t>
  </si>
  <si>
    <t xml:space="preserve">SRI LANKA</t>
  </si>
  <si>
    <t xml:space="preserve">ID1318</t>
  </si>
  <si>
    <t xml:space="preserve">Manager - Corporate strategy and Planning</t>
  </si>
  <si>
    <t xml:space="preserve">ID1319</t>
  </si>
  <si>
    <t xml:space="preserve">6lakhs</t>
  </si>
  <si>
    <t xml:space="preserve">ID1320</t>
  </si>
  <si>
    <t xml:space="preserve">NAF Support Manager</t>
  </si>
  <si>
    <t xml:space="preserve">ID1322</t>
  </si>
  <si>
    <t xml:space="preserve">43000 EUR</t>
  </si>
  <si>
    <t xml:space="preserve">Project manager of IT infrastructure</t>
  </si>
  <si>
    <t xml:space="preserve">ID1323</t>
  </si>
  <si>
    <t xml:space="preserve">about 24.000 â‚¬</t>
  </si>
  <si>
    <t xml:space="preserve">ID1324</t>
  </si>
  <si>
    <t xml:space="preserve">relationship manager</t>
  </si>
  <si>
    <t xml:space="preserve">ID1325</t>
  </si>
  <si>
    <t xml:space="preserve">82000 USD</t>
  </si>
  <si>
    <t xml:space="preserve">ID1326</t>
  </si>
  <si>
    <t xml:space="preserve">ID1327</t>
  </si>
  <si>
    <t xml:space="preserve">ID1328</t>
  </si>
  <si>
    <t xml:space="preserve">ID1329</t>
  </si>
  <si>
    <t xml:space="preserve">6.6 Lacs</t>
  </si>
  <si>
    <t xml:space="preserve">AM business Intelligence</t>
  </si>
  <si>
    <t xml:space="preserve">ID1330</t>
  </si>
  <si>
    <t xml:space="preserve">17000 Rs</t>
  </si>
  <si>
    <t xml:space="preserve">MIS Associate</t>
  </si>
  <si>
    <t xml:space="preserve">ID1331</t>
  </si>
  <si>
    <t xml:space="preserve">ID1332</t>
  </si>
  <si>
    <t xml:space="preserve">ID1333</t>
  </si>
  <si>
    <t xml:space="preserve">41000 â‚¬</t>
  </si>
  <si>
    <t xml:space="preserve">ID1334</t>
  </si>
  <si>
    <t xml:space="preserve">TL WFM</t>
  </si>
  <si>
    <t xml:space="preserve">ID1335</t>
  </si>
  <si>
    <t xml:space="preserve">new zealand</t>
  </si>
  <si>
    <t xml:space="preserve">ID1336</t>
  </si>
  <si>
    <t xml:space="preserve">Dir. Revenue Mgt</t>
  </si>
  <si>
    <t xml:space="preserve">ID1337</t>
  </si>
  <si>
    <t xml:space="preserve">60000 USD p.a.</t>
  </si>
  <si>
    <t xml:space="preserve">Controlling Manager</t>
  </si>
  <si>
    <t xml:space="preserve">ID1338</t>
  </si>
  <si>
    <t xml:space="preserve">Financial Modelling Analyst</t>
  </si>
  <si>
    <t xml:space="preserve">ID1339</t>
  </si>
  <si>
    <t xml:space="preserve">support manager</t>
  </si>
  <si>
    <t xml:space="preserve">ID1340</t>
  </si>
  <si>
    <t xml:space="preserve">Web Analyst</t>
  </si>
  <si>
    <t xml:space="preserve">ID1341</t>
  </si>
  <si>
    <t xml:space="preserve">Rs.6,00,000</t>
  </si>
  <si>
    <t xml:space="preserve">ID1342</t>
  </si>
  <si>
    <t xml:space="preserve">ID1343</t>
  </si>
  <si>
    <t xml:space="preserve">liquidity manager</t>
  </si>
  <si>
    <t xml:space="preserve">ID1344</t>
  </si>
  <si>
    <t xml:space="preserve">41000 $</t>
  </si>
  <si>
    <t xml:space="preserve">PO/PMO/Planner/PM</t>
  </si>
  <si>
    <t xml:space="preserve">ID1345</t>
  </si>
  <si>
    <t xml:space="preserve">16,00,000</t>
  </si>
  <si>
    <t xml:space="preserve">Senior Associate </t>
  </si>
  <si>
    <t xml:space="preserve">ID1346</t>
  </si>
  <si>
    <t xml:space="preserve">ID1347</t>
  </si>
  <si>
    <t xml:space="preserve">MIS HR,HRIS</t>
  </si>
  <si>
    <t xml:space="preserve">ID1348</t>
  </si>
  <si>
    <t xml:space="preserve">Â£70000</t>
  </si>
  <si>
    <t xml:space="preserve">ID1349</t>
  </si>
  <si>
    <t xml:space="preserve">ID1350</t>
  </si>
  <si>
    <t xml:space="preserve">USD 5300</t>
  </si>
  <si>
    <t xml:space="preserve">Asst. Production Manager</t>
  </si>
  <si>
    <t xml:space="preserve">ID1351</t>
  </si>
  <si>
    <t xml:space="preserve">ID1352</t>
  </si>
  <si>
    <t xml:space="preserve">ID1353</t>
  </si>
  <si>
    <t xml:space="preserve">9 067</t>
  </si>
  <si>
    <t xml:space="preserve">assistant</t>
  </si>
  <si>
    <t xml:space="preserve">ID1354</t>
  </si>
  <si>
    <t xml:space="preserve">A$150000</t>
  </si>
  <si>
    <t xml:space="preserve">Bus Analyst</t>
  </si>
  <si>
    <t xml:space="preserve">ID1355</t>
  </si>
  <si>
    <t xml:space="preserve">Vice President of Performance Management</t>
  </si>
  <si>
    <t xml:space="preserve">ID1356</t>
  </si>
  <si>
    <t xml:space="preserve">Principal advisor</t>
  </si>
  <si>
    <t xml:space="preserve">ID1357</t>
  </si>
  <si>
    <t xml:space="preserve">Director of Technology</t>
  </si>
  <si>
    <t xml:space="preserve">ID1358</t>
  </si>
  <si>
    <t xml:space="preserve">ID1359</t>
  </si>
  <si>
    <t xml:space="preserve">ID1360</t>
  </si>
  <si>
    <t xml:space="preserve">2.5 per lacks</t>
  </si>
  <si>
    <t xml:space="preserve">Credit Executive</t>
  </si>
  <si>
    <t xml:space="preserve">ID1361</t>
  </si>
  <si>
    <t xml:space="preserve">Business Analytics Associate</t>
  </si>
  <si>
    <t xml:space="preserve">ID1362</t>
  </si>
  <si>
    <t xml:space="preserve">27,000.GBP 42,353 USD </t>
  </si>
  <si>
    <t xml:space="preserve">Engineering Tech</t>
  </si>
  <si>
    <t xml:space="preserve">ID1363</t>
  </si>
  <si>
    <t xml:space="preserve">Rs. 4.5 lakhs </t>
  </si>
  <si>
    <t xml:space="preserve">Mechanical Design engineer</t>
  </si>
  <si>
    <t xml:space="preserve">ID1364</t>
  </si>
  <si>
    <t xml:space="preserve">ID1365</t>
  </si>
  <si>
    <t xml:space="preserve">Business Information Analyst</t>
  </si>
  <si>
    <t xml:space="preserve">ID1366</t>
  </si>
  <si>
    <t xml:space="preserve">2.21Lac</t>
  </si>
  <si>
    <t xml:space="preserve">ID1367</t>
  </si>
  <si>
    <t xml:space="preserve">Junior Controller</t>
  </si>
  <si>
    <t xml:space="preserve">ID1368</t>
  </si>
  <si>
    <t xml:space="preserve">4000000 JPY</t>
  </si>
  <si>
    <t xml:space="preserve">System Analyst (Configuration Mgmt)</t>
  </si>
  <si>
    <t xml:space="preserve">ID1369</t>
  </si>
  <si>
    <t xml:space="preserve">Planning Supervisor</t>
  </si>
  <si>
    <t xml:space="preserve">ID1370</t>
  </si>
  <si>
    <t xml:space="preserve">ID1371</t>
  </si>
  <si>
    <t xml:space="preserve">$80,000 USD</t>
  </si>
  <si>
    <t xml:space="preserve">Manager of Data Analytics</t>
  </si>
  <si>
    <t xml:space="preserve">ID1372</t>
  </si>
  <si>
    <t xml:space="preserve">ID1373</t>
  </si>
  <si>
    <t xml:space="preserve">Quality Control Supervisor</t>
  </si>
  <si>
    <t xml:space="preserve">ID1374</t>
  </si>
  <si>
    <t xml:space="preserve">$100,000 US</t>
  </si>
  <si>
    <t xml:space="preserve">ID1375</t>
  </si>
  <si>
    <t xml:space="preserve">$60,000 USD</t>
  </si>
  <si>
    <t xml:space="preserve">ID1376</t>
  </si>
  <si>
    <t xml:space="preserve">ID1377</t>
  </si>
  <si>
    <t xml:space="preserve">clerk 24 hrs per week</t>
  </si>
  <si>
    <t xml:space="preserve">ID1378</t>
  </si>
  <si>
    <t xml:space="preserve">Engineering Intern</t>
  </si>
  <si>
    <t xml:space="preserve">ID1379</t>
  </si>
  <si>
    <t xml:space="preserve">ID1380</t>
  </si>
  <si>
    <t xml:space="preserve">ID1381</t>
  </si>
  <si>
    <t xml:space="preserve">ID1382</t>
  </si>
  <si>
    <t xml:space="preserve">Vice Head of Dpt in Education</t>
  </si>
  <si>
    <t xml:space="preserve">ID1383</t>
  </si>
  <si>
    <t xml:space="preserve">$83000 USD </t>
  </si>
  <si>
    <t xml:space="preserve">Senior Planning Analyst</t>
  </si>
  <si>
    <t xml:space="preserve">ID1384</t>
  </si>
  <si>
    <t xml:space="preserve">energy engineer</t>
  </si>
  <si>
    <t xml:space="preserve">ID1385</t>
  </si>
  <si>
    <t xml:space="preserve">ID1386</t>
  </si>
  <si>
    <t xml:space="preserve">Measurement &amp; Verification Engineer</t>
  </si>
  <si>
    <t xml:space="preserve">ID1387</t>
  </si>
  <si>
    <t xml:space="preserve">97,000 USD</t>
  </si>
  <si>
    <t xml:space="preserve">Sr. Manager of Finance</t>
  </si>
  <si>
    <t xml:space="preserve">ID1388</t>
  </si>
  <si>
    <t xml:space="preserve">60000 $</t>
  </si>
  <si>
    <t xml:space="preserve">ID1389</t>
  </si>
  <si>
    <t xml:space="preserve">I.T Manager</t>
  </si>
  <si>
    <t xml:space="preserve">ID1390</t>
  </si>
  <si>
    <t xml:space="preserve">Rs 250000</t>
  </si>
  <si>
    <t xml:space="preserve">ID1391</t>
  </si>
  <si>
    <t xml:space="preserve">Measurement Specialist</t>
  </si>
  <si>
    <t xml:space="preserve">ID1392</t>
  </si>
  <si>
    <t xml:space="preserve">Test engineer</t>
  </si>
  <si>
    <t xml:space="preserve">ID1393</t>
  </si>
  <si>
    <t xml:space="preserve">VP, Business Management</t>
  </si>
  <si>
    <t xml:space="preserve">ID1394</t>
  </si>
  <si>
    <t xml:space="preserve">MIS Controller</t>
  </si>
  <si>
    <t xml:space="preserve">ID1395</t>
  </si>
  <si>
    <t xml:space="preserve">Senior Underwriting Analyst</t>
  </si>
  <si>
    <t xml:space="preserve">ID1396</t>
  </si>
  <si>
    <t xml:space="preserve">ID1397</t>
  </si>
  <si>
    <t xml:space="preserve">Data Integrity &amp; Reporting Tool Analyst</t>
  </si>
  <si>
    <t xml:space="preserve">ID1398</t>
  </si>
  <si>
    <t xml:space="preserve">Manager FP and A</t>
  </si>
  <si>
    <t xml:space="preserve">ID1399</t>
  </si>
  <si>
    <t xml:space="preserve">Business Operation Specialist</t>
  </si>
  <si>
    <t xml:space="preserve">ID1400</t>
  </si>
  <si>
    <t xml:space="preserve">Stress Engineer</t>
  </si>
  <si>
    <t xml:space="preserve">ID1401</t>
  </si>
  <si>
    <t xml:space="preserve">ID1402</t>
  </si>
  <si>
    <t xml:space="preserve">eeo analyst</t>
  </si>
  <si>
    <t xml:space="preserve">ID1403</t>
  </si>
  <si>
    <t xml:space="preserve">Sr Process Consultant</t>
  </si>
  <si>
    <t xml:space="preserve">ID1404</t>
  </si>
  <si>
    <t xml:space="preserve">37K</t>
  </si>
  <si>
    <t xml:space="preserve">Credentialing Coordinator &amp; Productivity Reports "Guru"</t>
  </si>
  <si>
    <t xml:space="preserve">ID1405</t>
  </si>
  <si>
    <t xml:space="preserve">Transportation Planner</t>
  </si>
  <si>
    <t xml:space="preserve">ID1406</t>
  </si>
  <si>
    <t xml:space="preserve">ID1407</t>
  </si>
  <si>
    <t xml:space="preserve">ID1408</t>
  </si>
  <si>
    <t xml:space="preserve">Risk Analyst</t>
  </si>
  <si>
    <t xml:space="preserve">ID1409</t>
  </si>
  <si>
    <t xml:space="preserve">Project Coordinator</t>
  </si>
  <si>
    <t xml:space="preserve">ID1410</t>
  </si>
  <si>
    <t xml:space="preserve">ID1411</t>
  </si>
  <si>
    <t xml:space="preserve">36000 euros</t>
  </si>
  <si>
    <t xml:space="preserve">Data Analytics Consultant</t>
  </si>
  <si>
    <t xml:space="preserve">ID1412</t>
  </si>
  <si>
    <t xml:space="preserve">ID1413</t>
  </si>
  <si>
    <t xml:space="preserve">Manager, Financial Planning &amp; Analysis</t>
  </si>
  <si>
    <t xml:space="preserve">ID1414</t>
  </si>
  <si>
    <t xml:space="preserve">Lead Budget/Financial Analyst</t>
  </si>
  <si>
    <t xml:space="preserve">ID1415</t>
  </si>
  <si>
    <t xml:space="preserve">216000.00 Saudi Riyak</t>
  </si>
  <si>
    <t xml:space="preserve">Senior Electrical Engineer</t>
  </si>
  <si>
    <t xml:space="preserve">ID1416</t>
  </si>
  <si>
    <t xml:space="preserve">Accounting Supervisor</t>
  </si>
  <si>
    <t xml:space="preserve">ID1417</t>
  </si>
  <si>
    <t xml:space="preserve">ID1418</t>
  </si>
  <si>
    <t xml:space="preserve">Tax Manager</t>
  </si>
  <si>
    <t xml:space="preserve">ID1419</t>
  </si>
  <si>
    <t xml:space="preserve">ID1420</t>
  </si>
  <si>
    <t xml:space="preserve">Finance &amp; IT Manager</t>
  </si>
  <si>
    <t xml:space="preserve">ID1421</t>
  </si>
  <si>
    <t xml:space="preserve">Technical Support Specialist</t>
  </si>
  <si>
    <t xml:space="preserve">ID1422</t>
  </si>
  <si>
    <t xml:space="preserve">Clinical Data Specialist</t>
  </si>
  <si>
    <t xml:space="preserve">ID1423</t>
  </si>
  <si>
    <t xml:space="preserve">INR 750000</t>
  </si>
  <si>
    <t xml:space="preserve">Associate - Indirect Tax</t>
  </si>
  <si>
    <t xml:space="preserve">ID1424</t>
  </si>
  <si>
    <t xml:space="preserve">ID1425</t>
  </si>
  <si>
    <t xml:space="preserve">Digital Analyst</t>
  </si>
  <si>
    <t xml:space="preserve">ID1426</t>
  </si>
  <si>
    <t xml:space="preserve">ID1427</t>
  </si>
  <si>
    <t xml:space="preserve">Senior Budget Analyst</t>
  </si>
  <si>
    <t xml:space="preserve">ID1428</t>
  </si>
  <si>
    <t xml:space="preserve">HR Cordinator</t>
  </si>
  <si>
    <t xml:space="preserve">ID1429</t>
  </si>
  <si>
    <t xml:space="preserve">Treasury Analyst</t>
  </si>
  <si>
    <t xml:space="preserve">ID1430</t>
  </si>
  <si>
    <t xml:space="preserve">Assistant Engineer</t>
  </si>
  <si>
    <t xml:space="preserve">ID1431</t>
  </si>
  <si>
    <t xml:space="preserve">92000 USD</t>
  </si>
  <si>
    <t xml:space="preserve">ID1432</t>
  </si>
  <si>
    <t xml:space="preserve">sr. senior analyst</t>
  </si>
  <si>
    <t xml:space="preserve">ID1433</t>
  </si>
  <si>
    <t xml:space="preserve">ID1434</t>
  </si>
  <si>
    <t xml:space="preserve">Project Manager - Finance</t>
  </si>
  <si>
    <t xml:space="preserve">ID1435</t>
  </si>
  <si>
    <t xml:space="preserve">Senior analyst, ops support</t>
  </si>
  <si>
    <t xml:space="preserve">ID1436</t>
  </si>
  <si>
    <t xml:space="preserve">Rs 3.25 Lacs</t>
  </si>
  <si>
    <t xml:space="preserve">ISO TS Documentation</t>
  </si>
  <si>
    <t xml:space="preserve">ID1437</t>
  </si>
  <si>
    <t xml:space="preserve">ID1438</t>
  </si>
  <si>
    <t xml:space="preserve">24000 USD</t>
  </si>
  <si>
    <t xml:space="preserve">inventory controller</t>
  </si>
  <si>
    <t xml:space="preserve">ID1439</t>
  </si>
  <si>
    <t xml:space="preserve">Accounting manager</t>
  </si>
  <si>
    <t xml:space="preserve">ID1440</t>
  </si>
  <si>
    <t xml:space="preserve">AUD55,000</t>
  </si>
  <si>
    <t xml:space="preserve">PA</t>
  </si>
  <si>
    <t xml:space="preserve">ID1442</t>
  </si>
  <si>
    <t xml:space="preserve">ID1443</t>
  </si>
  <si>
    <t xml:space="preserve">Manager, Data Management</t>
  </si>
  <si>
    <t xml:space="preserve">ID1444</t>
  </si>
  <si>
    <t xml:space="preserve">ID1445</t>
  </si>
  <si>
    <t xml:space="preserve">ID1446</t>
  </si>
  <si>
    <t xml:space="preserve">MYR60000</t>
  </si>
  <si>
    <t xml:space="preserve">Liquidity Management Executive</t>
  </si>
  <si>
    <t xml:space="preserve">ID1447</t>
  </si>
  <si>
    <t xml:space="preserve">ID1448</t>
  </si>
  <si>
    <t xml:space="preserve">ID1449</t>
  </si>
  <si>
    <t xml:space="preserve">accounting systems manager </t>
  </si>
  <si>
    <t xml:space="preserve">ID1450</t>
  </si>
  <si>
    <t xml:space="preserve">ID1451</t>
  </si>
  <si>
    <t xml:space="preserve">Rs. 900000 per annum</t>
  </si>
  <si>
    <t xml:space="preserve">ID1452</t>
  </si>
  <si>
    <t xml:space="preserve">Rs  6 lakhs/annum</t>
  </si>
  <si>
    <t xml:space="preserve">ID1453</t>
  </si>
  <si>
    <t xml:space="preserve">Accounting Specialist</t>
  </si>
  <si>
    <t xml:space="preserve">ID1454</t>
  </si>
  <si>
    <t xml:space="preserve">Project Management</t>
  </si>
  <si>
    <t xml:space="preserve">ID1455</t>
  </si>
  <si>
    <t xml:space="preserve">ID1456</t>
  </si>
  <si>
    <t xml:space="preserve">ID1457</t>
  </si>
  <si>
    <t xml:space="preserve">project management</t>
  </si>
  <si>
    <t xml:space="preserve">ID1458</t>
  </si>
  <si>
    <t xml:space="preserve">ID1459</t>
  </si>
  <si>
    <t xml:space="preserve">Business Intelligence Supervisor</t>
  </si>
  <si>
    <t xml:space="preserve">ID1460</t>
  </si>
  <si>
    <t xml:space="preserve">zar22000</t>
  </si>
  <si>
    <t xml:space="preserve">ID1461</t>
  </si>
  <si>
    <t xml:space="preserve">stress engineer</t>
  </si>
  <si>
    <t xml:space="preserve">ID1462</t>
  </si>
  <si>
    <t xml:space="preserve">320000 INR</t>
  </si>
  <si>
    <t xml:space="preserve">ID1463</t>
  </si>
  <si>
    <t xml:space="preserve">4 Lakhs INR p.a</t>
  </si>
  <si>
    <t xml:space="preserve">ID1464</t>
  </si>
  <si>
    <t xml:space="preserve">Rs.2,50,000.00</t>
  </si>
  <si>
    <t xml:space="preserve">Manager Commercial</t>
  </si>
  <si>
    <t xml:space="preserve">ID1465</t>
  </si>
  <si>
    <t xml:space="preserve">ID1466</t>
  </si>
  <si>
    <t xml:space="preserve">Rs. 1150000/-</t>
  </si>
  <si>
    <t xml:space="preserve">ID1467</t>
  </si>
  <si>
    <t xml:space="preserve">Catalog Auditor</t>
  </si>
  <si>
    <t xml:space="preserve">ID1468</t>
  </si>
  <si>
    <t xml:space="preserve">Rs 10,00,000</t>
  </si>
  <si>
    <t xml:space="preserve">ID1469</t>
  </si>
  <si>
    <t xml:space="preserve">ID1470</t>
  </si>
  <si>
    <t xml:space="preserve">Â£17000</t>
  </si>
  <si>
    <t xml:space="preserve">Verification Agent</t>
  </si>
  <si>
    <t xml:space="preserve">ID1471</t>
  </si>
  <si>
    <t xml:space="preserve">M &amp; E Officer</t>
  </si>
  <si>
    <t xml:space="preserve">ID1472</t>
  </si>
  <si>
    <t xml:space="preserve">Assistant Financial Accountant</t>
  </si>
  <si>
    <t xml:space="preserve">ID1473</t>
  </si>
  <si>
    <t xml:space="preserve">Support</t>
  </si>
  <si>
    <t xml:space="preserve">ID1474</t>
  </si>
  <si>
    <t xml:space="preserve">Process Assocaite</t>
  </si>
  <si>
    <t xml:space="preserve">ID1475</t>
  </si>
  <si>
    <t xml:space="preserve">$AUD 125,000 +</t>
  </si>
  <si>
    <t xml:space="preserve">Financial Application Developer</t>
  </si>
  <si>
    <t xml:space="preserve">ID1476</t>
  </si>
  <si>
    <t xml:space="preserve">Â£37000</t>
  </si>
  <si>
    <t xml:space="preserve">Planning &amp; Scheduling Manager</t>
  </si>
  <si>
    <t xml:space="preserve">ID1477</t>
  </si>
  <si>
    <t xml:space="preserve">ZAR6500</t>
  </si>
  <si>
    <t xml:space="preserve">Online Stats Controller</t>
  </si>
  <si>
    <t xml:space="preserve">ID1478</t>
  </si>
  <si>
    <t xml:space="preserve">INR 60000</t>
  </si>
  <si>
    <t xml:space="preserve">DEO</t>
  </si>
  <si>
    <t xml:space="preserve">ID1479</t>
  </si>
  <si>
    <t xml:space="preserve">M I S Executive</t>
  </si>
  <si>
    <t xml:space="preserve">ID1480</t>
  </si>
  <si>
    <t xml:space="preserve">Service Solution Rep</t>
  </si>
  <si>
    <t xml:space="preserve">ID1481</t>
  </si>
  <si>
    <t xml:space="preserve">US $ 3200</t>
  </si>
  <si>
    <t xml:space="preserve">Regional Business Manager </t>
  </si>
  <si>
    <t xml:space="preserve">ID1482</t>
  </si>
  <si>
    <t xml:space="preserve">sales&amp;marketing</t>
  </si>
  <si>
    <t xml:space="preserve">turkey</t>
  </si>
  <si>
    <t xml:space="preserve">ID1483</t>
  </si>
  <si>
    <t xml:space="preserve">sr analyst</t>
  </si>
  <si>
    <t xml:space="preserve">ID1484</t>
  </si>
  <si>
    <t xml:space="preserve">Mgr Technology</t>
  </si>
  <si>
    <t xml:space="preserve">ID1485</t>
  </si>
  <si>
    <t xml:space="preserve">60000 Euros</t>
  </si>
  <si>
    <t xml:space="preserve">ID1486</t>
  </si>
  <si>
    <t xml:space="preserve">Chemical Engineer</t>
  </si>
  <si>
    <t xml:space="preserve">ID1487</t>
  </si>
  <si>
    <t xml:space="preserve">ID1488</t>
  </si>
  <si>
    <t xml:space="preserve">ID1489</t>
  </si>
  <si>
    <t xml:space="preserve">Senior Planning Engineer</t>
  </si>
  <si>
    <t xml:space="preserve">ID1490</t>
  </si>
  <si>
    <t xml:space="preserve">ID1491</t>
  </si>
  <si>
    <t xml:space="preserve">ID1492</t>
  </si>
  <si>
    <t xml:space="preserve">AUD 165000</t>
  </si>
  <si>
    <t xml:space="preserve">ID1493</t>
  </si>
  <si>
    <t xml:space="preserve">50000 US$</t>
  </si>
  <si>
    <t xml:space="preserve">ID1494</t>
  </si>
  <si>
    <t xml:space="preserve">7200 USD per year aprox</t>
  </si>
  <si>
    <t xml:space="preserve">control process auxiliary</t>
  </si>
  <si>
    <t xml:space="preserve">ID1495</t>
  </si>
  <si>
    <t xml:space="preserve">Business Intelligence Consultant</t>
  </si>
  <si>
    <t xml:space="preserve">ID1496</t>
  </si>
  <si>
    <t xml:space="preserve">ID1497</t>
  </si>
  <si>
    <t xml:space="preserve">Officer MIS</t>
  </si>
  <si>
    <t xml:space="preserve">ID1498</t>
  </si>
  <si>
    <t xml:space="preserve">operations Administrator</t>
  </si>
  <si>
    <t xml:space="preserve">ID1499</t>
  </si>
  <si>
    <t xml:space="preserve">ID1500</t>
  </si>
  <si>
    <t xml:space="preserve">33500 â‚¬</t>
  </si>
  <si>
    <t xml:space="preserve">Controller / VBA Developet</t>
  </si>
  <si>
    <t xml:space="preserve">ID1501</t>
  </si>
  <si>
    <t xml:space="preserve">61K</t>
  </si>
  <si>
    <t xml:space="preserve">ID1502</t>
  </si>
  <si>
    <t xml:space="preserve">Director of Business Analytics</t>
  </si>
  <si>
    <t xml:space="preserve">ID1503</t>
  </si>
  <si>
    <t xml:space="preserve">278000 PA</t>
  </si>
  <si>
    <t xml:space="preserve">ID1504</t>
  </si>
  <si>
    <t xml:space="preserve">Supplier Manager</t>
  </si>
  <si>
    <t xml:space="preserve">ID1505</t>
  </si>
  <si>
    <t xml:space="preserve">Reports Writer</t>
  </si>
  <si>
    <t xml:space="preserve">ID1506</t>
  </si>
  <si>
    <t xml:space="preserve">Process Associate</t>
  </si>
  <si>
    <t xml:space="preserve">ID1507</t>
  </si>
  <si>
    <t xml:space="preserve">6.5 LAKHS</t>
  </si>
  <si>
    <t xml:space="preserve">HR/ADMINISTRATION</t>
  </si>
  <si>
    <t xml:space="preserve">ID1508</t>
  </si>
  <si>
    <t xml:space="preserve">ID1509</t>
  </si>
  <si>
    <t xml:space="preserve">4.00 lac</t>
  </si>
  <si>
    <t xml:space="preserve">Operational Specialist</t>
  </si>
  <si>
    <t xml:space="preserve">ID1510</t>
  </si>
  <si>
    <t xml:space="preserve">US$ 10000</t>
  </si>
  <si>
    <t xml:space="preserve">Trainee</t>
  </si>
  <si>
    <t xml:space="preserve">ID1511</t>
  </si>
  <si>
    <t xml:space="preserve">Senior Business Research Analyst</t>
  </si>
  <si>
    <t xml:space="preserve">ID1512</t>
  </si>
  <si>
    <t xml:space="preserve">Senior Consultant - PMO</t>
  </si>
  <si>
    <t xml:space="preserve">ID1513</t>
  </si>
  <si>
    <t xml:space="preserve">Rs 5,36,000</t>
  </si>
  <si>
    <t xml:space="preserve">ID1514</t>
  </si>
  <si>
    <t xml:space="preserve">ID1515</t>
  </si>
  <si>
    <t xml:space="preserve">Financial Analst</t>
  </si>
  <si>
    <t xml:space="preserve">ID1516</t>
  </si>
  <si>
    <t xml:space="preserve">ID1519</t>
  </si>
  <si>
    <t xml:space="preserve">ID1520</t>
  </si>
  <si>
    <t xml:space="preserve">ID1521</t>
  </si>
  <si>
    <t xml:space="preserve">Excel Business Analyst</t>
  </si>
  <si>
    <t xml:space="preserve">ID1522</t>
  </si>
  <si>
    <t xml:space="preserve">SVP</t>
  </si>
  <si>
    <t xml:space="preserve">ID1523</t>
  </si>
  <si>
    <t xml:space="preserve">ID1524</t>
  </si>
  <si>
    <t xml:space="preserve">ID1525</t>
  </si>
  <si>
    <t xml:space="preserve">info analyst</t>
  </si>
  <si>
    <t xml:space="preserve">ID1526</t>
  </si>
  <si>
    <t xml:space="preserve">Data Manager</t>
  </si>
  <si>
    <t xml:space="preserve">ID1527</t>
  </si>
  <si>
    <t xml:space="preserve">ID1528</t>
  </si>
  <si>
    <t xml:space="preserve">ID1529</t>
  </si>
  <si>
    <t xml:space="preserve">ID1530</t>
  </si>
  <si>
    <t xml:space="preserve">ID1531</t>
  </si>
  <si>
    <t xml:space="preserve">ID1532</t>
  </si>
  <si>
    <t xml:space="preserve">ID1533</t>
  </si>
  <si>
    <t xml:space="preserve">10000 US$</t>
  </si>
  <si>
    <t xml:space="preserve">Project management</t>
  </si>
  <si>
    <t xml:space="preserve">ID1534</t>
  </si>
  <si>
    <t xml:space="preserve">Business Banker</t>
  </si>
  <si>
    <t xml:space="preserve">ID1535</t>
  </si>
  <si>
    <t xml:space="preserve">Associate Analyst</t>
  </si>
  <si>
    <t xml:space="preserve">ID1536</t>
  </si>
  <si>
    <t xml:space="preserve">Rs. 200000/-</t>
  </si>
  <si>
    <t xml:space="preserve">Accounts Executive</t>
  </si>
  <si>
    <t xml:space="preserve">ID1537</t>
  </si>
  <si>
    <t xml:space="preserve">85,000 AUD</t>
  </si>
  <si>
    <t xml:space="preserve">Demand Planner</t>
  </si>
  <si>
    <t xml:space="preserve">ID1539</t>
  </si>
  <si>
    <t xml:space="preserve">ID1540</t>
  </si>
  <si>
    <t xml:space="preserve">Rs. 380000</t>
  </si>
  <si>
    <t xml:space="preserve">reporting analyst</t>
  </si>
  <si>
    <t xml:space="preserve">ID1541</t>
  </si>
  <si>
    <t xml:space="preserve">Â£30500</t>
  </si>
  <si>
    <t xml:space="preserve">Construction Estimator</t>
  </si>
  <si>
    <t xml:space="preserve">ID1542</t>
  </si>
  <si>
    <t xml:space="preserve">60K â‚¬</t>
  </si>
  <si>
    <t xml:space="preserve">Trade Marketing</t>
  </si>
  <si>
    <t xml:space="preserve">ID1543</t>
  </si>
  <si>
    <t xml:space="preserve">Merchandise Planning Manager</t>
  </si>
  <si>
    <t xml:space="preserve">ID1544</t>
  </si>
  <si>
    <t xml:space="preserve">pricing manager</t>
  </si>
  <si>
    <t xml:space="preserve">ID1545</t>
  </si>
  <si>
    <t xml:space="preserve">Marketing Services Manager</t>
  </si>
  <si>
    <t xml:space="preserve">ID1546</t>
  </si>
  <si>
    <t xml:space="preserve">Sr Analyst</t>
  </si>
  <si>
    <t xml:space="preserve">ID1547</t>
  </si>
  <si>
    <t xml:space="preserve">Rs. 180000</t>
  </si>
  <si>
    <t xml:space="preserve">Asst Store Manager</t>
  </si>
  <si>
    <t xml:space="preserve">ID1548</t>
  </si>
  <si>
    <t xml:space="preserve">45.000 USD</t>
  </si>
  <si>
    <t xml:space="preserve">Junior Reporting Manager</t>
  </si>
  <si>
    <t xml:space="preserve">ID1549</t>
  </si>
  <si>
    <t xml:space="preserve">Brand manager</t>
  </si>
  <si>
    <t xml:space="preserve">ID1550</t>
  </si>
  <si>
    <t xml:space="preserve">ID1551</t>
  </si>
  <si>
    <t xml:space="preserve">ID1552</t>
  </si>
  <si>
    <t xml:space="preserve">ID1553</t>
  </si>
  <si>
    <t xml:space="preserve">55000 EUR</t>
  </si>
  <si>
    <t xml:space="preserve">Risk Officer</t>
  </si>
  <si>
    <t xml:space="preserve">ID1554</t>
  </si>
  <si>
    <t xml:space="preserve">Sr. Risk Analyst</t>
  </si>
  <si>
    <t xml:space="preserve">ID1555</t>
  </si>
  <si>
    <t xml:space="preserve">60000 EUR</t>
  </si>
  <si>
    <t xml:space="preserve">Business Engineer</t>
  </si>
  <si>
    <t xml:space="preserve">ID1556</t>
  </si>
  <si>
    <t xml:space="preserve">ID1557</t>
  </si>
  <si>
    <t xml:space="preserve">FA /financial Analyst</t>
  </si>
  <si>
    <t xml:space="preserve">ID1558</t>
  </si>
  <si>
    <t xml:space="preserve">ID1559</t>
  </si>
  <si>
    <t xml:space="preserve">ID1560</t>
  </si>
  <si>
    <t xml:space="preserve">$59,000 USD</t>
  </si>
  <si>
    <t xml:space="preserve">Operations Manager</t>
  </si>
  <si>
    <t xml:space="preserve">ID1561</t>
  </si>
  <si>
    <t xml:space="preserve">Management Reporting Analyst</t>
  </si>
  <si>
    <t xml:space="preserve">ID1562</t>
  </si>
  <si>
    <t xml:space="preserve">Reporting Team Lead</t>
  </si>
  <si>
    <t xml:space="preserve">ID1563</t>
  </si>
  <si>
    <t xml:space="preserve">70000 â‚¬</t>
  </si>
  <si>
    <t xml:space="preserve">Specialist Learning Technology</t>
  </si>
  <si>
    <t xml:space="preserve">ID1564</t>
  </si>
  <si>
    <t xml:space="preserve">USD90,000</t>
  </si>
  <si>
    <t xml:space="preserve">Operationsl Regional Manager</t>
  </si>
  <si>
    <t xml:space="preserve">ID1565</t>
  </si>
  <si>
    <t xml:space="preserve">Manager - Business Development</t>
  </si>
  <si>
    <t xml:space="preserve">ID1566</t>
  </si>
  <si>
    <t xml:space="preserve">$40,000 USD</t>
  </si>
  <si>
    <t xml:space="preserve">QA Data Analyst</t>
  </si>
  <si>
    <t xml:space="preserve">ID1567</t>
  </si>
  <si>
    <t xml:space="preserve">SME</t>
  </si>
  <si>
    <t xml:space="preserve">ID1569</t>
  </si>
  <si>
    <t xml:space="preserve">Work Force Scheduler for Call Center</t>
  </si>
  <si>
    <t xml:space="preserve">ID1570</t>
  </si>
  <si>
    <t xml:space="preserve">ID1571</t>
  </si>
  <si>
    <t xml:space="preserve">ID1572</t>
  </si>
  <si>
    <t xml:space="preserve">ID1573</t>
  </si>
  <si>
    <t xml:space="preserve">Asistente</t>
  </si>
  <si>
    <t xml:space="preserve">ID1574</t>
  </si>
  <si>
    <t xml:space="preserve">INR 850000</t>
  </si>
  <si>
    <t xml:space="preserve">Sr Business analyst</t>
  </si>
  <si>
    <t xml:space="preserve">ID1575</t>
  </si>
  <si>
    <t xml:space="preserve">ID1576</t>
  </si>
  <si>
    <t xml:space="preserve">ID1577</t>
  </si>
  <si>
    <t xml:space="preserve">35000 GBP</t>
  </si>
  <si>
    <t xml:space="preserve">finance director</t>
  </si>
  <si>
    <t xml:space="preserve">ID1578</t>
  </si>
  <si>
    <t xml:space="preserve">IT Coordinator</t>
  </si>
  <si>
    <t xml:space="preserve">ID1579</t>
  </si>
  <si>
    <t xml:space="preserve">ID1580</t>
  </si>
  <si>
    <t xml:space="preserve">120000 MAD</t>
  </si>
  <si>
    <t xml:space="preserve">Supply chain Controller</t>
  </si>
  <si>
    <t xml:space="preserve">ID1581</t>
  </si>
  <si>
    <t xml:space="preserve">ID1582</t>
  </si>
  <si>
    <t xml:space="preserve">Business Operations Analyst</t>
  </si>
  <si>
    <t xml:space="preserve">ID1583</t>
  </si>
  <si>
    <t xml:space="preserve">Sr Report Developer</t>
  </si>
  <si>
    <t xml:space="preserve">ID1584</t>
  </si>
  <si>
    <t xml:space="preserve">ID1585</t>
  </si>
  <si>
    <t xml:space="preserve">5.65 lac per annum</t>
  </si>
  <si>
    <t xml:space="preserve">ID1586</t>
  </si>
  <si>
    <t xml:space="preserve">Administrator</t>
  </si>
  <si>
    <t xml:space="preserve">ID1587</t>
  </si>
  <si>
    <t xml:space="preserve">AU $120000</t>
  </si>
  <si>
    <t xml:space="preserve">ID1588</t>
  </si>
  <si>
    <t xml:space="preserve">team leader </t>
  </si>
  <si>
    <t xml:space="preserve">ID1589</t>
  </si>
  <si>
    <t xml:space="preserve">Quality Assurance Analyst</t>
  </si>
  <si>
    <t xml:space="preserve">ID1590</t>
  </si>
  <si>
    <t xml:space="preserve">Analytics engineer</t>
  </si>
  <si>
    <t xml:space="preserve">ID1591</t>
  </si>
  <si>
    <t xml:space="preserve">Assistant Manger Service Quality Assurance</t>
  </si>
  <si>
    <t xml:space="preserve">ID1592</t>
  </si>
  <si>
    <t xml:space="preserve">AVP</t>
  </si>
  <si>
    <t xml:space="preserve">ID1593</t>
  </si>
  <si>
    <t xml:space="preserve">U$52,000/annual</t>
  </si>
  <si>
    <t xml:space="preserve">ID1594</t>
  </si>
  <si>
    <t xml:space="preserve">75000 $</t>
  </si>
  <si>
    <t xml:space="preserve">ID1595</t>
  </si>
  <si>
    <t xml:space="preserve">Rs 1000000</t>
  </si>
  <si>
    <t xml:space="preserve">ID1596</t>
  </si>
  <si>
    <t xml:space="preserve">ID1597</t>
  </si>
  <si>
    <t xml:space="preserve">ID1598</t>
  </si>
  <si>
    <t xml:space="preserve">21000EUR</t>
  </si>
  <si>
    <t xml:space="preserve">Coordenador PeÃ§as Grupo</t>
  </si>
  <si>
    <t xml:space="preserve">ID1600</t>
  </si>
  <si>
    <t xml:space="preserve">Owner of Business Improvement Consultancy</t>
  </si>
  <si>
    <t xml:space="preserve">ID1601</t>
  </si>
  <si>
    <t xml:space="preserve">500 USD</t>
  </si>
  <si>
    <t xml:space="preserve">ID1602</t>
  </si>
  <si>
    <t xml:space="preserve">ID1603</t>
  </si>
  <si>
    <t xml:space="preserve">ID1604</t>
  </si>
  <si>
    <t xml:space="preserve">dgm</t>
  </si>
  <si>
    <t xml:space="preserve">ID1605</t>
  </si>
  <si>
    <t xml:space="preserve">Catalog Circulation Analyst</t>
  </si>
  <si>
    <t xml:space="preserve">ID1606</t>
  </si>
  <si>
    <t xml:space="preserve">20000 $</t>
  </si>
  <si>
    <t xml:space="preserve">ID1607</t>
  </si>
  <si>
    <t xml:space="preserve">ID1608</t>
  </si>
  <si>
    <t xml:space="preserve">â‚¬ 50k</t>
  </si>
  <si>
    <t xml:space="preserve">ID1609</t>
  </si>
  <si>
    <t xml:space="preserve">ID1610</t>
  </si>
  <si>
    <t xml:space="preserve">ID1611</t>
  </si>
  <si>
    <t xml:space="preserve">ID1612</t>
  </si>
  <si>
    <t xml:space="preserve">ID1613</t>
  </si>
  <si>
    <t xml:space="preserve">SAS Adminstrator</t>
  </si>
  <si>
    <t xml:space="preserve">ID1614</t>
  </si>
  <si>
    <t xml:space="preserve">ID1615</t>
  </si>
  <si>
    <t xml:space="preserve">Â£21500Uk</t>
  </si>
  <si>
    <t xml:space="preserve">ID1616</t>
  </si>
  <si>
    <t xml:space="preserve">ID1617</t>
  </si>
  <si>
    <t xml:space="preserve">ID1618</t>
  </si>
  <si>
    <t xml:space="preserve">42000 US</t>
  </si>
  <si>
    <t xml:space="preserve">production clerk</t>
  </si>
  <si>
    <t xml:space="preserve">ID1619</t>
  </si>
  <si>
    <t xml:space="preserve">ID1620</t>
  </si>
  <si>
    <t xml:space="preserve">ID1621</t>
  </si>
  <si>
    <t xml:space="preserve">U$13,000</t>
  </si>
  <si>
    <t xml:space="preserve">Dss Analyst</t>
  </si>
  <si>
    <t xml:space="preserve">ID1623</t>
  </si>
  <si>
    <t xml:space="preserve">Business Analysis &amp; MIS </t>
  </si>
  <si>
    <t xml:space="preserve">ID1624</t>
  </si>
  <si>
    <t xml:space="preserve">50000USD</t>
  </si>
  <si>
    <t xml:space="preserve">Associate Vice President</t>
  </si>
  <si>
    <t xml:space="preserve">ID1625</t>
  </si>
  <si>
    <t xml:space="preserve">M.I.S</t>
  </si>
  <si>
    <t xml:space="preserve">ID1626</t>
  </si>
  <si>
    <t xml:space="preserve">ID1627</t>
  </si>
  <si>
    <t xml:space="preserve">application dev</t>
  </si>
  <si>
    <t xml:space="preserve">ID1628</t>
  </si>
  <si>
    <t xml:space="preserve">37000GBP</t>
  </si>
  <si>
    <t xml:space="preserve">Technical Web Analyst</t>
  </si>
  <si>
    <t xml:space="preserve">ID1629</t>
  </si>
  <si>
    <t xml:space="preserve">6.8 Lac INR</t>
  </si>
  <si>
    <t xml:space="preserve">ID1630</t>
  </si>
  <si>
    <t xml:space="preserve">ID1631</t>
  </si>
  <si>
    <t xml:space="preserve">Head of Business</t>
  </si>
  <si>
    <t xml:space="preserve">ID1632</t>
  </si>
  <si>
    <t xml:space="preserve">ID1633</t>
  </si>
  <si>
    <t xml:space="preserve">24 K mauritian Rupees</t>
  </si>
  <si>
    <t xml:space="preserve">IT Support Engineer</t>
  </si>
  <si>
    <t xml:space="preserve">ID1634</t>
  </si>
  <si>
    <t xml:space="preserve">ID1635</t>
  </si>
  <si>
    <t xml:space="preserve">Environmental Adviser</t>
  </si>
  <si>
    <t xml:space="preserve">ID1636</t>
  </si>
  <si>
    <t xml:space="preserve">Rs. 3.70 lacs</t>
  </si>
  <si>
    <t xml:space="preserve">Senior Officer</t>
  </si>
  <si>
    <t xml:space="preserve">ID1637</t>
  </si>
  <si>
    <t xml:space="preserve">IT Developer</t>
  </si>
  <si>
    <t xml:space="preserve">ID1638</t>
  </si>
  <si>
    <t xml:space="preserve">485000 DKK</t>
  </si>
  <si>
    <t xml:space="preserve">ID1639</t>
  </si>
  <si>
    <t xml:space="preserve">business support analyst</t>
  </si>
  <si>
    <t xml:space="preserve">New zealand</t>
  </si>
  <si>
    <t xml:space="preserve">ID1640</t>
  </si>
  <si>
    <t xml:space="preserve">ID1641</t>
  </si>
  <si>
    <t xml:space="preserve">10 lacs INR</t>
  </si>
  <si>
    <t xml:space="preserve">Category Manager</t>
  </si>
  <si>
    <t xml:space="preserve">ID1642</t>
  </si>
  <si>
    <t xml:space="preserve">assistant director of finance</t>
  </si>
  <si>
    <t xml:space="preserve">ID1643</t>
  </si>
  <si>
    <t xml:space="preserve">ID1644</t>
  </si>
  <si>
    <t xml:space="preserve">ID1645</t>
  </si>
  <si>
    <t xml:space="preserve">Clinical Intake Specialist</t>
  </si>
  <si>
    <t xml:space="preserve">ID1646</t>
  </si>
  <si>
    <t xml:space="preserve">Marketing services</t>
  </si>
  <si>
    <t xml:space="preserve">ID1647</t>
  </si>
  <si>
    <t xml:space="preserve">Senior Associate, Finance</t>
  </si>
  <si>
    <t xml:space="preserve">ID1648</t>
  </si>
  <si>
    <t xml:space="preserve">MIS </t>
  </si>
  <si>
    <t xml:space="preserve">ID1649</t>
  </si>
  <si>
    <t xml:space="preserve">Rs. 125000</t>
  </si>
  <si>
    <t xml:space="preserve">No</t>
  </si>
  <si>
    <t xml:space="preserve">ID1650</t>
  </si>
  <si>
    <t xml:space="preserve">ID1651</t>
  </si>
  <si>
    <t xml:space="preserve">ID1652</t>
  </si>
  <si>
    <t xml:space="preserve">280$/ month</t>
  </si>
  <si>
    <t xml:space="preserve">service executive</t>
  </si>
  <si>
    <t xml:space="preserve">ID1653</t>
  </si>
  <si>
    <t xml:space="preserve">ID1654</t>
  </si>
  <si>
    <t xml:space="preserve">Sr financial analyst</t>
  </si>
  <si>
    <t xml:space="preserve">ID1655</t>
  </si>
  <si>
    <t xml:space="preserve">Consulting Practice Manager</t>
  </si>
  <si>
    <t xml:space="preserve">ID1656</t>
  </si>
  <si>
    <t xml:space="preserve">SVP of Acquisitions</t>
  </si>
  <si>
    <t xml:space="preserve">ID1657</t>
  </si>
  <si>
    <t xml:space="preserve">ID1658</t>
  </si>
  <si>
    <t xml:space="preserve">Store Inventory</t>
  </si>
  <si>
    <t xml:space="preserve">ID1659</t>
  </si>
  <si>
    <t xml:space="preserve">ID1660</t>
  </si>
  <si>
    <t xml:space="preserve">240000 INR</t>
  </si>
  <si>
    <t xml:space="preserve">Exicutive TQM</t>
  </si>
  <si>
    <t xml:space="preserve">ID1661</t>
  </si>
  <si>
    <t xml:space="preserve">Rs. 5 lacs</t>
  </si>
  <si>
    <t xml:space="preserve">ID1662</t>
  </si>
  <si>
    <t xml:space="preserve">ID1663</t>
  </si>
  <si>
    <t xml:space="preserve">INR 3.2 lpa</t>
  </si>
  <si>
    <t xml:space="preserve">ID1664</t>
  </si>
  <si>
    <t xml:space="preserve">Â£22k</t>
  </si>
  <si>
    <t xml:space="preserve">Supply/Demand Planner</t>
  </si>
  <si>
    <t xml:space="preserve">ID1665</t>
  </si>
  <si>
    <t xml:space="preserve">2600 $</t>
  </si>
  <si>
    <t xml:space="preserve">ISRAEL</t>
  </si>
  <si>
    <t xml:space="preserve">ID1666</t>
  </si>
  <si>
    <t xml:space="preserve">ID1667</t>
  </si>
  <si>
    <t xml:space="preserve">logistics analyst</t>
  </si>
  <si>
    <t xml:space="preserve">ID1668</t>
  </si>
  <si>
    <t xml:space="preserve">BI director</t>
  </si>
  <si>
    <t xml:space="preserve">ID1669</t>
  </si>
  <si>
    <t xml:space="preserve">Sr Manager</t>
  </si>
  <si>
    <t xml:space="preserve">ID1670</t>
  </si>
  <si>
    <t xml:space="preserve">11000 USD</t>
  </si>
  <si>
    <t xml:space="preserve">Dataminer</t>
  </si>
  <si>
    <t xml:space="preserve">ID1671</t>
  </si>
  <si>
    <t xml:space="preserve">30000 â‚¬</t>
  </si>
  <si>
    <t xml:space="preserve">Safety technician</t>
  </si>
  <si>
    <t xml:space="preserve">ID1672</t>
  </si>
  <si>
    <t xml:space="preserve">Marketing Data Analyst</t>
  </si>
  <si>
    <t xml:space="preserve">ID1673</t>
  </si>
  <si>
    <t xml:space="preserve">Category Leader</t>
  </si>
  <si>
    <t xml:space="preserve">ID1674</t>
  </si>
  <si>
    <t xml:space="preserve">Customer Sales Analyst</t>
  </si>
  <si>
    <t xml:space="preserve">ID1675</t>
  </si>
  <si>
    <t xml:space="preserve">ID1677</t>
  </si>
  <si>
    <t xml:space="preserve">Maintenance Manager</t>
  </si>
  <si>
    <t xml:space="preserve">ID1678</t>
  </si>
  <si>
    <t xml:space="preserve">US$ 30500</t>
  </si>
  <si>
    <t xml:space="preserve">ID1679</t>
  </si>
  <si>
    <t xml:space="preserve">Data Resource Specialist</t>
  </si>
  <si>
    <t xml:space="preserve">ID1680</t>
  </si>
  <si>
    <t xml:space="preserve">Waiter</t>
  </si>
  <si>
    <t xml:space="preserve">ID1681</t>
  </si>
  <si>
    <t xml:space="preserve">Business Systems Analyst I</t>
  </si>
  <si>
    <t xml:space="preserve">ID1682</t>
  </si>
  <si>
    <t xml:space="preserve">Technical Specialist</t>
  </si>
  <si>
    <t xml:space="preserve">ID1683</t>
  </si>
  <si>
    <t xml:space="preserve">Rs 16000</t>
  </si>
  <si>
    <t xml:space="preserve">ID1684</t>
  </si>
  <si>
    <t xml:space="preserve">Enterprise Portfolio Manager</t>
  </si>
  <si>
    <t xml:space="preserve">ID1685</t>
  </si>
  <si>
    <t xml:space="preserve">NZD$71000</t>
  </si>
  <si>
    <t xml:space="preserve">ID1686</t>
  </si>
  <si>
    <t xml:space="preserve">Sr Executive - MIS</t>
  </si>
  <si>
    <t xml:space="preserve">ID1687</t>
  </si>
  <si>
    <t xml:space="preserve">200000 INR</t>
  </si>
  <si>
    <t xml:space="preserve">ID1688</t>
  </si>
  <si>
    <t xml:space="preserve">ID1689</t>
  </si>
  <si>
    <t xml:space="preserve">ID1690</t>
  </si>
  <si>
    <t xml:space="preserve">ID1691</t>
  </si>
  <si>
    <t xml:space="preserve">france</t>
  </si>
  <si>
    <t xml:space="preserve">ID1692</t>
  </si>
  <si>
    <t xml:space="preserve">Senior QA Tester</t>
  </si>
  <si>
    <t xml:space="preserve">ID1693</t>
  </si>
  <si>
    <t xml:space="preserve">400 000 NOK</t>
  </si>
  <si>
    <t xml:space="preserve">Economic analyst</t>
  </si>
  <si>
    <t xml:space="preserve">ID1694</t>
  </si>
  <si>
    <t xml:space="preserve">ID1695</t>
  </si>
  <si>
    <t xml:space="preserve">ID1696</t>
  </si>
  <si>
    <t xml:space="preserve">ID1697</t>
  </si>
  <si>
    <t xml:space="preserve">Directer of Sales Support</t>
  </si>
  <si>
    <t xml:space="preserve">ID1698</t>
  </si>
  <si>
    <t xml:space="preserve">Anallyst</t>
  </si>
  <si>
    <t xml:space="preserve">ID1699</t>
  </si>
  <si>
    <t xml:space="preserve">ID1700</t>
  </si>
  <si>
    <t xml:space="preserve">Â£35500</t>
  </si>
  <si>
    <t xml:space="preserve">ID1701</t>
  </si>
  <si>
    <t xml:space="preserve">Bussiness Analyst</t>
  </si>
  <si>
    <t xml:space="preserve">ID1702</t>
  </si>
  <si>
    <t xml:space="preserve">4 lacs INR</t>
  </si>
  <si>
    <t xml:space="preserve">ID1703</t>
  </si>
  <si>
    <t xml:space="preserve">38920EUR</t>
  </si>
  <si>
    <t xml:space="preserve">functional analyst</t>
  </si>
  <si>
    <t xml:space="preserve">ID1704</t>
  </si>
  <si>
    <t xml:space="preserve">US$45,000</t>
  </si>
  <si>
    <t xml:space="preserve">ID1705</t>
  </si>
  <si>
    <t xml:space="preserve">US$60000</t>
  </si>
  <si>
    <t xml:space="preserve">ID1706</t>
  </si>
  <si>
    <t xml:space="preserve">Actuarial Analyst</t>
  </si>
  <si>
    <t xml:space="preserve">ID1707</t>
  </si>
  <si>
    <t xml:space="preserve">process coordinator</t>
  </si>
  <si>
    <t xml:space="preserve">ID1708</t>
  </si>
  <si>
    <t xml:space="preserve">ID1710</t>
  </si>
  <si>
    <t xml:space="preserve">Contact Operations Analyst</t>
  </si>
  <si>
    <t xml:space="preserve">ID1711</t>
  </si>
  <si>
    <t xml:space="preserve">Student assistant</t>
  </si>
  <si>
    <t xml:space="preserve">ID1712</t>
  </si>
  <si>
    <t xml:space="preserve">ID1713</t>
  </si>
  <si>
    <t xml:space="preserve">PPC Search Specialist</t>
  </si>
  <si>
    <t xml:space="preserve">ID1714</t>
  </si>
  <si>
    <t xml:space="preserve">data organizer</t>
  </si>
  <si>
    <t xml:space="preserve">ID1716</t>
  </si>
  <si>
    <t xml:space="preserve">ID1717</t>
  </si>
  <si>
    <t xml:space="preserve">admin</t>
  </si>
  <si>
    <t xml:space="preserve">ID1718</t>
  </si>
  <si>
    <t xml:space="preserve">gov employee</t>
  </si>
  <si>
    <t xml:space="preserve">ID1719</t>
  </si>
  <si>
    <t xml:space="preserve">Accounts manager</t>
  </si>
  <si>
    <t xml:space="preserve">ID1720</t>
  </si>
  <si>
    <t xml:space="preserve">ID1721</t>
  </si>
  <si>
    <t xml:space="preserve">1.5 LINR</t>
  </si>
  <si>
    <t xml:space="preserve">ID1722</t>
  </si>
  <si>
    <t xml:space="preserve">Manager (MIS)</t>
  </si>
  <si>
    <t xml:space="preserve">ID1723</t>
  </si>
  <si>
    <t xml:space="preserve">financial analyst (real estate)</t>
  </si>
  <si>
    <t xml:space="preserve">ID1724</t>
  </si>
  <si>
    <t xml:space="preserve">ID1725</t>
  </si>
  <si>
    <t xml:space="preserve">36000stg</t>
  </si>
  <si>
    <t xml:space="preserve">contracts officer</t>
  </si>
  <si>
    <t xml:space="preserve">ID1726</t>
  </si>
  <si>
    <t xml:space="preserve">exe</t>
  </si>
  <si>
    <t xml:space="preserve">ID1727</t>
  </si>
  <si>
    <t xml:space="preserve">500000vINR</t>
  </si>
  <si>
    <t xml:space="preserve">ID1729</t>
  </si>
  <si>
    <t xml:space="preserve">Â£27000</t>
  </si>
  <si>
    <t xml:space="preserve">Network Designer</t>
  </si>
  <si>
    <t xml:space="preserve">ID1730</t>
  </si>
  <si>
    <t xml:space="preserve">Senior Production Accountant</t>
  </si>
  <si>
    <t xml:space="preserve">ID1731</t>
  </si>
  <si>
    <t xml:space="preserve">ID1732</t>
  </si>
  <si>
    <t xml:space="preserve">6000 US</t>
  </si>
  <si>
    <t xml:space="preserve">Reporting Coordinator</t>
  </si>
  <si>
    <t xml:space="preserve">ID1733</t>
  </si>
  <si>
    <t xml:space="preserve">ID1734</t>
  </si>
  <si>
    <t xml:space="preserve">PMO Analyst</t>
  </si>
  <si>
    <t xml:space="preserve">ID1735</t>
  </si>
  <si>
    <t xml:space="preserve">AGM - Operations &amp; Customer Support</t>
  </si>
  <si>
    <t xml:space="preserve">ID1736</t>
  </si>
  <si>
    <t xml:space="preserve">Baan ERP Functional Consultant</t>
  </si>
  <si>
    <t xml:space="preserve">ID1737</t>
  </si>
  <si>
    <t xml:space="preserve">ID1738</t>
  </si>
  <si>
    <t xml:space="preserve">ID1739</t>
  </si>
  <si>
    <t xml:space="preserve">Â£73000</t>
  </si>
  <si>
    <t xml:space="preserve">ID1740</t>
  </si>
  <si>
    <t xml:space="preserve">Sourcing Analyst</t>
  </si>
  <si>
    <t xml:space="preserve">ID1741</t>
  </si>
  <si>
    <t xml:space="preserve">ID1742</t>
  </si>
  <si>
    <t xml:space="preserve">Tax Associate</t>
  </si>
  <si>
    <t xml:space="preserve">ID1743</t>
  </si>
  <si>
    <t xml:space="preserve">ID1744</t>
  </si>
  <si>
    <t xml:space="preserve">Senior Fiancial Analyst</t>
  </si>
  <si>
    <t xml:space="preserve">ID1745</t>
  </si>
  <si>
    <t xml:space="preserve">Rs. 21500</t>
  </si>
  <si>
    <t xml:space="preserve">Senior Data Associate</t>
  </si>
  <si>
    <t xml:space="preserve">ID1746</t>
  </si>
  <si>
    <t xml:space="preserve">Business Analyst II</t>
  </si>
  <si>
    <t xml:space="preserve">ID1747</t>
  </si>
  <si>
    <t xml:space="preserve">ID1748</t>
  </si>
  <si>
    <t xml:space="preserve">Sales / Finance Manager</t>
  </si>
  <si>
    <t xml:space="preserve">ID1749</t>
  </si>
  <si>
    <t xml:space="preserve">ID1750</t>
  </si>
  <si>
    <t xml:space="preserve">ID1751</t>
  </si>
  <si>
    <t xml:space="preserve">ID1752</t>
  </si>
  <si>
    <t xml:space="preserve">9,50,000</t>
  </si>
  <si>
    <t xml:space="preserve">Associate Manager, Drug Safety Operations</t>
  </si>
  <si>
    <t xml:space="preserve">ID1753</t>
  </si>
  <si>
    <t xml:space="preserve">15000inr</t>
  </si>
  <si>
    <t xml:space="preserve">ID1754</t>
  </si>
  <si>
    <t xml:space="preserve">Project Lead </t>
  </si>
  <si>
    <t xml:space="preserve">ID1755</t>
  </si>
  <si>
    <t xml:space="preserve">ID1756</t>
  </si>
  <si>
    <t xml:space="preserve">INR800000</t>
  </si>
  <si>
    <t xml:space="preserve">ID1757</t>
  </si>
  <si>
    <t xml:space="preserve">ID1758</t>
  </si>
  <si>
    <t xml:space="preserve">ID1759</t>
  </si>
  <si>
    <t xml:space="preserve">Financial Analyst </t>
  </si>
  <si>
    <t xml:space="preserve">ID1760</t>
  </si>
  <si>
    <t xml:space="preserve">ID1761</t>
  </si>
  <si>
    <t xml:space="preserve">bUSINESS aNALYST</t>
  </si>
  <si>
    <t xml:space="preserve">ID1762</t>
  </si>
  <si>
    <t xml:space="preserve">ID1763</t>
  </si>
  <si>
    <t xml:space="preserve">Customer Service</t>
  </si>
  <si>
    <t xml:space="preserve">ID1764</t>
  </si>
  <si>
    <t xml:space="preserve">CHF140000</t>
  </si>
  <si>
    <t xml:space="preserve">Projektleiter</t>
  </si>
  <si>
    <t xml:space="preserve">ID1765</t>
  </si>
  <si>
    <t xml:space="preserve">Pricing Manager</t>
  </si>
  <si>
    <t xml:space="preserve">ID1766</t>
  </si>
  <si>
    <t xml:space="preserve">ID1767</t>
  </si>
  <si>
    <t xml:space="preserve">ID1768</t>
  </si>
  <si>
    <t xml:space="preserve">Compliance Officer</t>
  </si>
  <si>
    <t xml:space="preserve">ID1769</t>
  </si>
  <si>
    <t xml:space="preserve">ID1770</t>
  </si>
  <si>
    <t xml:space="preserve">Data Management Solutions Supervisor</t>
  </si>
  <si>
    <t xml:space="preserve">ID1771</t>
  </si>
  <si>
    <t xml:space="preserve">Officer</t>
  </si>
  <si>
    <t xml:space="preserve">ID1772</t>
  </si>
  <si>
    <t xml:space="preserve">ID1773</t>
  </si>
  <si>
    <t xml:space="preserve">1.40 lac</t>
  </si>
  <si>
    <t xml:space="preserve">magic</t>
  </si>
  <si>
    <t xml:space="preserve">ID1774</t>
  </si>
  <si>
    <t xml:space="preserve">account</t>
  </si>
  <si>
    <t xml:space="preserve">ID1775</t>
  </si>
  <si>
    <t xml:space="preserve">purchasing manager</t>
  </si>
  <si>
    <t xml:space="preserve">ID1776</t>
  </si>
  <si>
    <t xml:space="preserve">ID1777</t>
  </si>
  <si>
    <t xml:space="preserve">equity research trainee</t>
  </si>
  <si>
    <t xml:space="preserve">ID1778</t>
  </si>
  <si>
    <t xml:space="preserve">ID1779</t>
  </si>
  <si>
    <t xml:space="preserve">ID1780</t>
  </si>
  <si>
    <t xml:space="preserve">project engineer </t>
  </si>
  <si>
    <t xml:space="preserve">ID1781</t>
  </si>
  <si>
    <t xml:space="preserve">Teacher</t>
  </si>
  <si>
    <t xml:space="preserve">ID1782</t>
  </si>
  <si>
    <t xml:space="preserve">regional sales manager</t>
  </si>
  <si>
    <t xml:space="preserve">croatia</t>
  </si>
  <si>
    <t xml:space="preserve">ID1783</t>
  </si>
  <si>
    <t xml:space="preserve">Â£22300</t>
  </si>
  <si>
    <t xml:space="preserve">Analysis &amp; insight consultant</t>
  </si>
  <si>
    <t xml:space="preserve">ID1784</t>
  </si>
  <si>
    <t xml:space="preserve">Â£31185</t>
  </si>
  <si>
    <t xml:space="preserve">Data Team Leader</t>
  </si>
  <si>
    <t xml:space="preserve">ID1785</t>
  </si>
  <si>
    <t xml:space="preserve">ID1786</t>
  </si>
  <si>
    <t xml:space="preserve">assistant account manager</t>
  </si>
  <si>
    <t xml:space="preserve">ID1787</t>
  </si>
  <si>
    <t xml:space="preserve">ID1788</t>
  </si>
  <si>
    <t xml:space="preserve">Scientist III</t>
  </si>
  <si>
    <t xml:space="preserve">ID1789</t>
  </si>
  <si>
    <t xml:space="preserve">Â£26500</t>
  </si>
  <si>
    <t xml:space="preserve">Compliance Manager</t>
  </si>
  <si>
    <t xml:space="preserve">ID1790</t>
  </si>
  <si>
    <t xml:space="preserve">Development Analyst</t>
  </si>
  <si>
    <t xml:space="preserve">ID1791</t>
  </si>
  <si>
    <t xml:space="preserve">computer operator</t>
  </si>
  <si>
    <t xml:space="preserve">ID1792</t>
  </si>
  <si>
    <t xml:space="preserve">ID1793</t>
  </si>
  <si>
    <t xml:space="preserve">ID1794</t>
  </si>
  <si>
    <t xml:space="preserve">ID1795</t>
  </si>
  <si>
    <t xml:space="preserve">ID1796</t>
  </si>
  <si>
    <t xml:space="preserve">ECommerce Manager</t>
  </si>
  <si>
    <t xml:space="preserve">ID1797</t>
  </si>
  <si>
    <t xml:space="preserve">ID1798</t>
  </si>
  <si>
    <t xml:space="preserve">ID1799</t>
  </si>
  <si>
    <t xml:space="preserve">ID1800</t>
  </si>
  <si>
    <t xml:space="preserve">Machine Scheduler</t>
  </si>
  <si>
    <t xml:space="preserve">ID1801</t>
  </si>
  <si>
    <t xml:space="preserve">ID1802</t>
  </si>
  <si>
    <t xml:space="preserve">$65,000 US</t>
  </si>
  <si>
    <t xml:space="preserve">Sr Financial Systems Analyst</t>
  </si>
  <si>
    <t xml:space="preserve">ID1803</t>
  </si>
  <si>
    <t xml:space="preserve">ID1804</t>
  </si>
  <si>
    <t xml:space="preserve">ID1805</t>
  </si>
  <si>
    <t xml:space="preserve">SFA</t>
  </si>
  <si>
    <t xml:space="preserve">ID1806</t>
  </si>
  <si>
    <t xml:space="preserve">ID1807</t>
  </si>
  <si>
    <t xml:space="preserve">Ð˜Ð¨ Ð¤Ñ‚Ñ„Ð´Ð½Ñ‹Ðµ</t>
  </si>
  <si>
    <t xml:space="preserve">ID1808</t>
  </si>
  <si>
    <t xml:space="preserve">ba</t>
  </si>
  <si>
    <t xml:space="preserve">ID1809</t>
  </si>
  <si>
    <t xml:space="preserve">Lead Financial Analyst</t>
  </si>
  <si>
    <t xml:space="preserve">ID1810</t>
  </si>
  <si>
    <t xml:space="preserve">Senior Associate Engineer</t>
  </si>
  <si>
    <t xml:space="preserve">ID1811</t>
  </si>
  <si>
    <t xml:space="preserve">Associate Manager</t>
  </si>
  <si>
    <t xml:space="preserve">ID1812</t>
  </si>
  <si>
    <t xml:space="preserve">ID1813</t>
  </si>
  <si>
    <t xml:space="preserve">ID1814</t>
  </si>
  <si>
    <t xml:space="preserve">ID1815</t>
  </si>
  <si>
    <t xml:space="preserve">Manager MIS &amp; Analytics</t>
  </si>
  <si>
    <t xml:space="preserve">ID1816</t>
  </si>
  <si>
    <t xml:space="preserve">aud145000</t>
  </si>
  <si>
    <t xml:space="preserve">ID1818</t>
  </si>
  <si>
    <t xml:space="preserve">Sales Cordinator</t>
  </si>
  <si>
    <t xml:space="preserve">ID1819</t>
  </si>
  <si>
    <t xml:space="preserve">Sr Executive</t>
  </si>
  <si>
    <t xml:space="preserve">ID1820</t>
  </si>
  <si>
    <t xml:space="preserve">4.5 Laks</t>
  </si>
  <si>
    <t xml:space="preserve">ID1821</t>
  </si>
  <si>
    <t xml:space="preserve">Manager, Operations</t>
  </si>
  <si>
    <t xml:space="preserve">ID1822</t>
  </si>
  <si>
    <t xml:space="preserve">IT Trainer</t>
  </si>
  <si>
    <t xml:space="preserve">ID1823</t>
  </si>
  <si>
    <t xml:space="preserve">administrator</t>
  </si>
  <si>
    <t xml:space="preserve">ID1824</t>
  </si>
  <si>
    <t xml:space="preserve">ID1825</t>
  </si>
  <si>
    <t xml:space="preserve">$214,000  USD</t>
  </si>
  <si>
    <t xml:space="preserve">Assistant Corporate Controller</t>
  </si>
  <si>
    <t xml:space="preserve">ID1826</t>
  </si>
  <si>
    <t xml:space="preserve">Data Integration Engenieer</t>
  </si>
  <si>
    <t xml:space="preserve">ID1827</t>
  </si>
  <si>
    <t xml:space="preserve">purchasing operations administrator</t>
  </si>
  <si>
    <t xml:space="preserve">ID1828</t>
  </si>
  <si>
    <t xml:space="preserve">Planning and Logistics Coordinator</t>
  </si>
  <si>
    <t xml:space="preserve">ID1829</t>
  </si>
  <si>
    <t xml:space="preserve">1600â‚¬ net monthly</t>
  </si>
  <si>
    <t xml:space="preserve">bank clerk</t>
  </si>
  <si>
    <t xml:space="preserve">ID1830</t>
  </si>
  <si>
    <t xml:space="preserve">Financial Modeler</t>
  </si>
  <si>
    <t xml:space="preserve">ID1831</t>
  </si>
  <si>
    <t xml:space="preserve">Personal Assistant</t>
  </si>
  <si>
    <t xml:space="preserve">ID1832</t>
  </si>
  <si>
    <t xml:space="preserve">ID1833</t>
  </si>
  <si>
    <t xml:space="preserve">INR 10 lacs p.a.</t>
  </si>
  <si>
    <t xml:space="preserve">Mnanager- Customer Project finance &amp; recovery</t>
  </si>
  <si>
    <t xml:space="preserve">ID1834</t>
  </si>
  <si>
    <t xml:space="preserve">Lead </t>
  </si>
  <si>
    <t xml:space="preserve">ID1835</t>
  </si>
  <si>
    <t xml:space="preserve">36000 British pounds</t>
  </si>
  <si>
    <t xml:space="preserve">Senior officer data reporting</t>
  </si>
  <si>
    <t xml:space="preserve">ID1836</t>
  </si>
  <si>
    <t xml:space="preserve">AM</t>
  </si>
  <si>
    <t xml:space="preserve">ID1837</t>
  </si>
  <si>
    <t xml:space="preserve">ID1838</t>
  </si>
  <si>
    <t xml:space="preserve">ID1839</t>
  </si>
  <si>
    <t xml:space="preserve">ID1840</t>
  </si>
  <si>
    <t xml:space="preserve">ID1841</t>
  </si>
  <si>
    <t xml:space="preserve">Rates Analyst</t>
  </si>
  <si>
    <t xml:space="preserve">ID1842</t>
  </si>
  <si>
    <t xml:space="preserve">Project Controller</t>
  </si>
  <si>
    <t xml:space="preserve">ID1843</t>
  </si>
  <si>
    <t xml:space="preserve">ID1844</t>
  </si>
  <si>
    <t xml:space="preserve">ID1845</t>
  </si>
  <si>
    <t xml:space="preserve">accoutant</t>
  </si>
  <si>
    <t xml:space="preserve">ID1846</t>
  </si>
  <si>
    <t xml:space="preserve">Programme Officer</t>
  </si>
  <si>
    <t xml:space="preserve">ID1847</t>
  </si>
  <si>
    <t xml:space="preserve">Digital Media Analyst</t>
  </si>
  <si>
    <t xml:space="preserve">ID1848</t>
  </si>
  <si>
    <t xml:space="preserve">ID1849</t>
  </si>
  <si>
    <t xml:space="preserve">ID1850</t>
  </si>
  <si>
    <t xml:space="preserve">ID1851</t>
  </si>
  <si>
    <t xml:space="preserve">Research Support Specialist</t>
  </si>
  <si>
    <t xml:space="preserve">ID1852</t>
  </si>
  <si>
    <t xml:space="preserve">US$ 85000</t>
  </si>
  <si>
    <t xml:space="preserve">Chief Financial Officer</t>
  </si>
  <si>
    <t xml:space="preserve">ID1853</t>
  </si>
  <si>
    <t xml:space="preserve">ID1854</t>
  </si>
  <si>
    <t xml:space="preserve">Â£33500</t>
  </si>
  <si>
    <t xml:space="preserve">Senior Manufacturing Engineer</t>
  </si>
  <si>
    <t xml:space="preserve">ID1855</t>
  </si>
  <si>
    <t xml:space="preserve">Customer Experence Engineer</t>
  </si>
  <si>
    <t xml:space="preserve">ID1857</t>
  </si>
  <si>
    <t xml:space="preserve">ID1858</t>
  </si>
  <si>
    <t xml:space="preserve">ID1859</t>
  </si>
  <si>
    <t xml:space="preserve">ID1860</t>
  </si>
  <si>
    <t xml:space="preserve">ID1861</t>
  </si>
  <si>
    <t xml:space="preserve">Manager - Controlling</t>
  </si>
  <si>
    <t xml:space="preserve">ID1862</t>
  </si>
  <si>
    <t xml:space="preserve">Sr. System Analyst</t>
  </si>
  <si>
    <t xml:space="preserve">ID1863</t>
  </si>
  <si>
    <t xml:space="preserve">ID1864</t>
  </si>
  <si>
    <t xml:space="preserve">Sr.Manager</t>
  </si>
  <si>
    <t xml:space="preserve">ID1865</t>
  </si>
  <si>
    <t xml:space="preserve">ID1866</t>
  </si>
  <si>
    <t xml:space="preserve">ID1867</t>
  </si>
  <si>
    <t xml:space="preserve">EUR 90000</t>
  </si>
  <si>
    <t xml:space="preserve">ID1868</t>
  </si>
  <si>
    <t xml:space="preserve">$US16.110,72</t>
  </si>
  <si>
    <t xml:space="preserve">INFORMATION ANALIST</t>
  </si>
  <si>
    <t xml:space="preserve">COLOMBIA</t>
  </si>
  <si>
    <t xml:space="preserve">ID1869</t>
  </si>
  <si>
    <t xml:space="preserve">HR Supervisor</t>
  </si>
  <si>
    <t xml:space="preserve">ID1870</t>
  </si>
  <si>
    <t xml:space="preserve">Marketing Initatities Analyst</t>
  </si>
  <si>
    <t xml:space="preserve">ID1871</t>
  </si>
  <si>
    <t xml:space="preserve">Sales Compensation Analyst</t>
  </si>
  <si>
    <t xml:space="preserve">ID1872</t>
  </si>
  <si>
    <t xml:space="preserve">materials</t>
  </si>
  <si>
    <t xml:space="preserve">ID1873</t>
  </si>
  <si>
    <t xml:space="preserve">Actuarial Specialist</t>
  </si>
  <si>
    <t xml:space="preserve">ID1874</t>
  </si>
  <si>
    <t xml:space="preserve">Marketing Database Analyst</t>
  </si>
  <si>
    <t xml:space="preserve">ID1875</t>
  </si>
  <si>
    <t xml:space="preserve">ID1876</t>
  </si>
  <si>
    <t xml:space="preserve">INR 360000</t>
  </si>
  <si>
    <t xml:space="preserve">ID1877</t>
  </si>
  <si>
    <t xml:space="preserve">INR 50000</t>
  </si>
  <si>
    <t xml:space="preserve">Manager- Customer Support</t>
  </si>
  <si>
    <t xml:space="preserve">ID1878</t>
  </si>
  <si>
    <t xml:space="preserve">ID1879</t>
  </si>
  <si>
    <t xml:space="preserve">3.5 lac</t>
  </si>
  <si>
    <t xml:space="preserve">ID1880</t>
  </si>
  <si>
    <t xml:space="preserve">3r23regedf</t>
  </si>
  <si>
    <t xml:space="preserve">ID1881</t>
  </si>
  <si>
    <t xml:space="preserve">Revenue Focus Manager</t>
  </si>
  <si>
    <t xml:space="preserve">ID1882</t>
  </si>
  <si>
    <t xml:space="preserve">ID1883</t>
  </si>
  <si>
    <t xml:space="preserve">technical analyst</t>
  </si>
  <si>
    <t xml:space="preserve">ID1884</t>
  </si>
  <si>
    <t xml:space="preserve">US$100,000</t>
  </si>
  <si>
    <t xml:space="preserve">Senior Manager MIS</t>
  </si>
  <si>
    <t xml:space="preserve">ID1885</t>
  </si>
  <si>
    <t xml:space="preserve">ID1886</t>
  </si>
  <si>
    <t xml:space="preserve">ID1887</t>
  </si>
  <si>
    <t xml:space="preserve">ID1888</t>
  </si>
  <si>
    <t xml:space="preserve">AUD63000</t>
  </si>
  <si>
    <t xml:space="preserve">Financial Modelling adviser</t>
  </si>
  <si>
    <t xml:space="preserve">ID1889</t>
  </si>
  <si>
    <t xml:space="preserve">pm</t>
  </si>
  <si>
    <t xml:space="preserve">ID1890</t>
  </si>
  <si>
    <t xml:space="preserve">ID1891</t>
  </si>
  <si>
    <t xml:space="preserve">AML Analyst</t>
  </si>
  <si>
    <t xml:space="preserve">ID1892</t>
  </si>
  <si>
    <t xml:space="preserve">analyst </t>
  </si>
  <si>
    <t xml:space="preserve">ID1893</t>
  </si>
  <si>
    <t xml:space="preserve">$AUD 76300</t>
  </si>
  <si>
    <t xml:space="preserve">ID1894</t>
  </si>
  <si>
    <t xml:space="preserve">manager purchase</t>
  </si>
  <si>
    <t xml:space="preserve">ID1895</t>
  </si>
  <si>
    <t xml:space="preserve">Process Analyst</t>
  </si>
  <si>
    <t xml:space="preserve">ID1896</t>
  </si>
  <si>
    <t xml:space="preserve">ID1897</t>
  </si>
  <si>
    <t xml:space="preserve">60k usd</t>
  </si>
  <si>
    <t xml:space="preserve">buyer</t>
  </si>
  <si>
    <t xml:space="preserve">ID1898</t>
  </si>
  <si>
    <t xml:space="preserve">ID1899</t>
  </si>
  <si>
    <t xml:space="preserve">ID1900</t>
  </si>
  <si>
    <t xml:space="preserve">Inventory Analyst</t>
  </si>
  <si>
    <t xml:space="preserve">ID1901</t>
  </si>
  <si>
    <t xml:space="preserve">ID1902</t>
  </si>
  <si>
    <t xml:space="preserve">operator</t>
  </si>
  <si>
    <t xml:space="preserve">ID1903</t>
  </si>
  <si>
    <t xml:space="preserve">ID1904</t>
  </si>
  <si>
    <t xml:space="preserve">52,224.00ETB</t>
  </si>
  <si>
    <t xml:space="preserve">Project Costing &amp;Dashboard reporting</t>
  </si>
  <si>
    <t xml:space="preserve">ID1905</t>
  </si>
  <si>
    <t xml:space="preserve">ID1906</t>
  </si>
  <si>
    <t xml:space="preserve">ID1907</t>
  </si>
  <si>
    <t xml:space="preserve">ID1908</t>
  </si>
  <si>
    <t xml:space="preserve">ID1909</t>
  </si>
  <si>
    <t xml:space="preserve">ID1910</t>
  </si>
  <si>
    <t xml:space="preserve">ID1911</t>
  </si>
  <si>
    <t xml:space="preserve">Marketing Analyst Co-op</t>
  </si>
  <si>
    <t xml:space="preserve">ID1912</t>
  </si>
  <si>
    <t xml:space="preserve">abc</t>
  </si>
  <si>
    <t xml:space="preserve">ID1914</t>
  </si>
  <si>
    <t xml:space="preserve">Rs23000/month</t>
  </si>
  <si>
    <t xml:space="preserve">MIS specialist</t>
  </si>
  <si>
    <t xml:space="preserve">ID1915</t>
  </si>
  <si>
    <t xml:space="preserve">ID1916</t>
  </si>
  <si>
    <t xml:space="preserve">research associate</t>
  </si>
  <si>
    <t xml:space="preserve">ID1917</t>
  </si>
  <si>
    <t xml:space="preserve">ID1918</t>
  </si>
  <si>
    <t xml:space="preserve">Monitoring and Evaluation Officer</t>
  </si>
  <si>
    <t xml:space="preserve">ID1919</t>
  </si>
  <si>
    <t xml:space="preserve">Vice President - Finance</t>
  </si>
  <si>
    <t xml:space="preserve">ID1920</t>
  </si>
  <si>
    <t xml:space="preserve">Operations Analyst </t>
  </si>
  <si>
    <t xml:space="preserve">ID1921</t>
  </si>
  <si>
    <t xml:space="preserve">Poultry Analyst</t>
  </si>
  <si>
    <t xml:space="preserve">ID1922</t>
  </si>
  <si>
    <t xml:space="preserve">ID1924</t>
  </si>
  <si>
    <t xml:space="preserve">Customer Resolution</t>
  </si>
  <si>
    <t xml:space="preserve">ID1925</t>
  </si>
  <si>
    <t xml:space="preserve">ID1927</t>
  </si>
  <si>
    <t xml:space="preserve">Business Analist</t>
  </si>
  <si>
    <t xml:space="preserve">south africa</t>
  </si>
  <si>
    <t xml:space="preserve">ID1928</t>
  </si>
  <si>
    <t xml:space="preserve">ID1929</t>
  </si>
  <si>
    <t xml:space="preserve">eorl</t>
  </si>
  <si>
    <t xml:space="preserve">ID1930</t>
  </si>
  <si>
    <t xml:space="preserve">Corporate Trainer</t>
  </si>
  <si>
    <t xml:space="preserve">ID1931</t>
  </si>
  <si>
    <t xml:space="preserve">ID1932</t>
  </si>
  <si>
    <t xml:space="preserve">Administrative Coordinator</t>
  </si>
  <si>
    <t xml:space="preserve">Continent #1</t>
  </si>
  <si>
    <t xml:space="preserve">Continent #2</t>
  </si>
  <si>
    <t xml:space="preserve">Message</t>
  </si>
  <si>
    <t xml:space="preserve">min</t>
  </si>
  <si>
    <t xml:space="preserve">max</t>
  </si>
  <si>
    <t xml:space="preserve">Selection : </t>
  </si>
  <si>
    <t xml:space="preserve">Selected Metrics : </t>
  </si>
  <si>
    <t xml:space="preserve">1st Quartile</t>
  </si>
  <si>
    <t xml:space="preserve">Median</t>
  </si>
  <si>
    <t xml:space="preserve">3rd Quartile</t>
  </si>
  <si>
    <t xml:space="preserve"># hours per day</t>
  </si>
  <si>
    <t xml:space="preserve"># hours / day</t>
  </si>
  <si>
    <t xml:space="preserve">5 Countries from the scroll bar position</t>
  </si>
  <si>
    <t xml:space="preserve">Selected cont</t>
  </si>
  <si>
    <t xml:space="preserve">Selection</t>
  </si>
  <si>
    <t xml:space="preserve">Code</t>
  </si>
  <si>
    <t xml:space="preserve">Index</t>
  </si>
  <si>
    <t xml:space="preserve">Nb responses</t>
  </si>
  <si>
    <t xml:space="preserve">Total Salaries</t>
  </si>
  <si>
    <t xml:space="preserve">Worldwide</t>
  </si>
  <si>
    <t xml:space="preserve">Selected Continent</t>
  </si>
  <si>
    <t xml:space="preserve">0 - 2 yrs</t>
  </si>
  <si>
    <t xml:space="preserve">2 - 5 yrs</t>
  </si>
  <si>
    <t xml:space="preserve">5 - 10 yrs</t>
  </si>
  <si>
    <t xml:space="preserve">10 - 15 yrs</t>
  </si>
  <si>
    <t xml:space="preserve">15+ yrs</t>
  </si>
  <si>
    <t xml:space="preserve">Total</t>
  </si>
  <si>
    <t xml:space="preserve">0 hrs</t>
  </si>
  <si>
    <t xml:space="preserve">1 - 2 hrs</t>
  </si>
  <si>
    <t xml:space="preserve">2 - 3  hrs</t>
  </si>
  <si>
    <t xml:space="preserve">4 - 6 hrs</t>
  </si>
  <si>
    <t xml:space="preserve">8+ hrs</t>
  </si>
  <si>
    <t xml:space="preserve">between 2 and 25</t>
  </si>
  <si>
    <t xml:space="preserve">Original Data</t>
  </si>
  <si>
    <t xml:space="preserve">Sorted data</t>
  </si>
  <si>
    <t xml:space="preserve">Random </t>
  </si>
  <si>
    <t xml:space="preserve">Conversion</t>
  </si>
  <si>
    <t xml:space="preserve">Text</t>
  </si>
  <si>
    <t xml:space="preserve">Sort order</t>
  </si>
  <si>
    <t xml:space="preserve">Order</t>
  </si>
  <si>
    <t xml:space="preserve">No.</t>
  </si>
  <si>
    <t xml:space="preserve">Hours / Day</t>
  </si>
  <si>
    <t xml:space="preserve">Calculations</t>
  </si>
  <si>
    <t xml:space="preserve">Random</t>
  </si>
  <si>
    <t xml:space="preserve">Rank</t>
  </si>
  <si>
    <t xml:space="preserve">Value</t>
  </si>
  <si>
    <t xml:space="preserve">Random message</t>
  </si>
  <si>
    <t xml:space="preserve">Average salary of all participants in the world.</t>
  </si>
  <si>
    <t xml:space="preserve">For the graph</t>
  </si>
  <si>
    <t xml:space="preserve">Nb of persons</t>
  </si>
  <si>
    <t xml:space="preserve">3rd quartile</t>
  </si>
  <si>
    <t xml:space="preserve">Percentage</t>
  </si>
  <si>
    <t xml:space="preserve">100%</t>
  </si>
  <si>
    <t xml:space="preserve">Participants love Chandoo.org !</t>
  </si>
  <si>
    <t xml:space="preserve">Average salary</t>
  </si>
  <si>
    <t xml:space="preserve">Selected</t>
  </si>
  <si>
    <t xml:space="preserve">working as Accountant</t>
  </si>
  <si>
    <t xml:space="preserve">working as Analyst</t>
  </si>
  <si>
    <t xml:space="preserve">working as Consultant</t>
  </si>
  <si>
    <t xml:space="preserve">Offset</t>
  </si>
  <si>
    <t xml:space="preserve">working as Controller</t>
  </si>
  <si>
    <t xml:space="preserve">working as CXO</t>
  </si>
  <si>
    <t xml:space="preserve">working as Engineer</t>
  </si>
  <si>
    <t xml:space="preserve">Average</t>
  </si>
  <si>
    <t xml:space="preserve">working as Manager</t>
  </si>
  <si>
    <t xml:space="preserve">working in Reporting</t>
  </si>
  <si>
    <t xml:space="preserve">working as Specialist</t>
  </si>
  <si>
    <t xml:space="preserve">in Asia</t>
  </si>
  <si>
    <t xml:space="preserve">in Europe</t>
  </si>
  <si>
    <t xml:space="preserve">in Africa</t>
  </si>
  <si>
    <t xml:space="preserve">in North America</t>
  </si>
  <si>
    <t xml:space="preserve">in South America</t>
  </si>
  <si>
    <t xml:space="preserve">in Oceania</t>
  </si>
  <si>
    <t xml:space="preserve">Daily usage</t>
  </si>
  <si>
    <t xml:space="preserve">CXO or 
Top Mgmt.</t>
  </si>
  <si>
    <t xml:space="preserve">0 hours a day</t>
  </si>
  <si>
    <t xml:space="preserve">8 hours a day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</si>
</sst>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[$￥-804]#,##0.00;[RED]\-[$￥-804]#,##0.00"/>
    <numFmt numFmtId="166" formatCode="#,##0.00&quot;  $ &quot;;\(#,##0.00&quot;) $ &quot;;\-#&quot;  $ &quot;;@\ "/>
    <numFmt numFmtId="167" formatCode="#,##0&quot;  $ &quot;;\(#,##0&quot;) $ &quot;;\-#&quot;  $ &quot;;@\ "/>
    <numFmt numFmtId="168" formatCode="0.0"/>
    <numFmt numFmtId="169" formatCode="0%"/>
    <numFmt numFmtId="170" formatCode="0%"/>
    <numFmt numFmtId="171" formatCode="D\ MMMM\ YYYY&quot;, &quot;H:MM\ AM/PM"/>
    <numFmt numFmtId="172" formatCode="D\-MMM"/>
  </numFmts>
  <fonts count="32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1"/>
      <color rgb="FF000000"/>
      <name val="Calibri"/>
      <family val="2"/>
    </font>
    <font>
      <b val="true"/>
      <i val="true"/>
      <sz val="16"/>
      <color rgb="FF000000"/>
      <name val="Calibri"/>
      <family val="2"/>
    </font>
    <font>
      <b val="true"/>
      <sz val="18"/>
      <color rgb="FFE46C0A"/>
      <name val="Bookman Old Style"/>
      <family val="1"/>
    </font>
    <font>
      <b val="true"/>
      <sz val="14"/>
      <color rgb="FF000000"/>
      <name val="Calibri"/>
      <family val="2"/>
    </font>
    <font>
      <i val="true"/>
      <u val="single"/>
      <sz val="11"/>
      <color rgb="FFE46C0A"/>
      <name val="Calibri"/>
      <family val="2"/>
    </font>
    <font>
      <u val="single"/>
      <sz val="11"/>
      <color rgb="FF0000FF"/>
      <name val="Calibri"/>
      <family val="2"/>
    </font>
    <font>
      <b val="true"/>
      <sz val="10"/>
      <color rgb="FFE46C0A"/>
      <name val="Bookman Old Style"/>
      <family val="1"/>
    </font>
    <font>
      <sz val="11"/>
      <color rgb="FFE46C0A"/>
      <name val="Calibri"/>
      <family val="2"/>
    </font>
    <font>
      <b val="true"/>
      <sz val="11"/>
      <color rgb="FF558ED5"/>
      <name val="Calibri"/>
      <family val="2"/>
    </font>
    <font>
      <sz val="10"/>
      <color rgb="FF000000"/>
      <name val="Calibri"/>
      <family val="2"/>
    </font>
    <font>
      <sz val="10"/>
      <color rgb="FFE46C0A"/>
      <name val="Calibri"/>
      <family val="2"/>
    </font>
    <font>
      <b val="true"/>
      <sz val="9"/>
      <color rgb="FF000000"/>
      <name val="Calibri"/>
      <family val="2"/>
    </font>
    <font>
      <i val="true"/>
      <sz val="9"/>
      <color rgb="FF953735"/>
      <name val="Calibri"/>
      <family val="2"/>
    </font>
    <font>
      <i val="true"/>
      <sz val="11"/>
      <color rgb="FFE46C0A"/>
      <name val="Calibri"/>
      <family val="2"/>
    </font>
    <font>
      <sz val="11"/>
      <color rgb="FF558ED5"/>
      <name val="Calibri"/>
      <family val="2"/>
    </font>
    <font>
      <sz val="8"/>
      <color rgb="FF000000"/>
      <name val="Calibri"/>
      <family val="2"/>
    </font>
    <font>
      <b val="true"/>
      <sz val="9"/>
      <color rgb="FF000000"/>
      <name val="Tahoma"/>
      <family val="2"/>
    </font>
    <font>
      <sz val="9"/>
      <color rgb="FF000000"/>
      <name val="Tahoma"/>
      <family val="2"/>
    </font>
    <font>
      <sz val="7"/>
      <color rgb="FF000000"/>
      <name val="Calibri"/>
      <family val="2"/>
    </font>
    <font>
      <u val="single"/>
      <sz val="8"/>
      <color rgb="FF000000"/>
      <name val="Tahoma"/>
      <family val="0"/>
    </font>
    <font>
      <u val="single"/>
      <sz val="9"/>
      <color rgb="FF000000"/>
      <name val="Calibri"/>
      <family val="0"/>
    </font>
    <font>
      <sz val="18"/>
      <color rgb="FF000000"/>
      <name val="Calibri"/>
      <family val="2"/>
    </font>
    <font>
      <b val="true"/>
      <sz val="11"/>
      <color rgb="FF000000"/>
      <name val="Calibri"/>
      <family val="2"/>
    </font>
    <font>
      <b val="true"/>
      <u val="single"/>
      <sz val="11"/>
      <color rgb="FF000000"/>
      <name val="Calibri"/>
      <family val="2"/>
    </font>
    <font>
      <b val="true"/>
      <sz val="11"/>
      <color rgb="FFFFFFFF"/>
      <name val="Calibri"/>
      <family val="2"/>
    </font>
    <font>
      <b val="true"/>
      <sz val="18"/>
      <color rgb="FF000000"/>
      <name val="Calibri"/>
      <family val="2"/>
    </font>
    <font>
      <sz val="11"/>
      <color rgb="FF00B050"/>
      <name val="Calibri"/>
      <family val="2"/>
    </font>
    <font>
      <b val="true"/>
      <sz val="1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EEECE1"/>
        <bgColor rgb="FFFDEEE8"/>
      </patternFill>
    </fill>
    <fill>
      <patternFill patternType="solid">
        <fgColor rgb="FFFFFFFF"/>
        <bgColor rgb="FFFDEEE8"/>
      </patternFill>
    </fill>
    <fill>
      <patternFill patternType="solid">
        <fgColor rgb="FFDCE6F2"/>
        <bgColor rgb="FFEEECE1"/>
      </patternFill>
    </fill>
    <fill>
      <patternFill patternType="solid">
        <fgColor rgb="FFE46C0A"/>
        <bgColor rgb="FFDC853E"/>
      </patternFill>
    </fill>
    <fill>
      <patternFill patternType="solid">
        <fgColor rgb="FFFCD5B5"/>
        <bgColor rgb="FFFACFBB"/>
      </patternFill>
    </fill>
    <fill>
      <patternFill patternType="solid">
        <fgColor rgb="FF558ED5"/>
        <bgColor rgb="FF4F81BD"/>
      </patternFill>
    </fill>
    <fill>
      <patternFill patternType="solid">
        <fgColor rgb="FFFFFF00"/>
        <bgColor rgb="FFFFFF00"/>
      </patternFill>
    </fill>
    <fill>
      <patternFill patternType="solid">
        <fgColor rgb="FF4F81BD"/>
        <bgColor rgb="FF558ED5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>
        <color rgb="FFE46C0A"/>
      </left>
      <right/>
      <top/>
      <bottom style="thin">
        <color rgb="FFE46C0A"/>
      </bottom>
      <diagonal/>
    </border>
    <border diagonalUp="false" diagonalDown="false">
      <left/>
      <right/>
      <top/>
      <bottom style="thin">
        <color rgb="FFE46C0A"/>
      </bottom>
      <diagonal/>
    </border>
    <border diagonalUp="false" diagonalDown="false"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 diagonalUp="false" diagonalDown="false">
      <left style="thin">
        <color rgb="FFA6A6A6"/>
      </left>
      <right style="thin">
        <color rgb="FFA6A6A6"/>
      </right>
      <top style="thin">
        <color rgb="FFA6A6A6"/>
      </top>
      <bottom/>
      <diagonal/>
    </border>
    <border diagonalUp="false" diagonalDown="false"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 diagonalUp="false" diagonalDown="false"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 diagonalUp="false" diagonalDown="false">
      <left/>
      <right/>
      <top/>
      <bottom style="thin">
        <color rgb="FF95B3D7"/>
      </bottom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5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7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2" xfId="2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12" fillId="0" borderId="0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4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1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2" fillId="0" borderId="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13" fillId="0" borderId="0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2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8" fillId="2" borderId="2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7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5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6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7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4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9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9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9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2" shrinkToFit="false"/>
      <protection locked="true" hidden="false"/>
    </xf>
    <xf numFmtId="164" fontId="0" fillId="4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31" fillId="4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9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9" fontId="0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*unknown*" xfId="20" builtinId="8" customBuiltin="false"/>
  </cellStyles>
  <dxfs count="4">
    <dxf>
      <font>
        <name val="Calibri"/>
        <family val="2"/>
        <b val="0"/>
        <i val="1"/>
        <color rgb="FF953735"/>
      </font>
    </dxf>
    <dxf>
      <font>
        <name val="Calibri"/>
        <family val="2"/>
        <strike val="1"/>
        <color rgb="FF7F7F7F"/>
      </font>
    </dxf>
    <dxf>
      <font>
        <name val="Calibri"/>
        <family val="2"/>
        <strike val="1"/>
        <color rgb="FF7F7F7F"/>
      </font>
    </dxf>
    <dxf>
      <font>
        <name val="Calibri"/>
        <family val="2"/>
        <strike val="1"/>
        <color rgb="FF7F7F7F"/>
      </font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B46B2E"/>
      <rgbColor rgb="FF800080"/>
      <rgbColor rgb="FF838383"/>
      <rgbColor rgb="FFBDBDBD"/>
      <rgbColor rgb="FF7F7F7F"/>
      <rgbColor rgb="FFA6A6A6"/>
      <rgbColor rgb="FF953735"/>
      <rgbColor rgb="FFFDEEE8"/>
      <rgbColor rgb="FFDCE6F2"/>
      <rgbColor rgb="FF660066"/>
      <rgbColor rgb="FFDC853E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9D9D9"/>
      <rgbColor rgb="FFEEECE1"/>
      <rgbColor rgb="FFFCD5B5"/>
      <rgbColor rgb="FF95B3D7"/>
      <rgbColor rgb="FFF8B590"/>
      <rgbColor rgb="FFFACFBB"/>
      <rgbColor rgb="FFF9C3A8"/>
      <rgbColor rgb="FF4F81BD"/>
      <rgbColor rgb="FF558ED5"/>
      <rgbColor rgb="FF878787"/>
      <rgbColor rgb="FFFFCC00"/>
      <rgbColor rgb="FFF79646"/>
      <rgbColor rgb="FFE46C0A"/>
      <rgbColor rgb="FF727272"/>
      <rgbColor rgb="FF9C9C9C"/>
      <rgbColor rgb="FF003366"/>
      <rgbColor rgb="FF00B050"/>
      <rgbColor rgb="FF003300"/>
      <rgbColor rgb="FF333300"/>
      <rgbColor rgb="FF993300"/>
      <rgbColor rgb="FFBB7235"/>
      <rgbColor rgb="FF565656"/>
      <rgbColor rgb="FF47474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ayout>
        <c:manualLayout>
          <c:layoutTarget val="inner"/>
          <c:xMode val="edge"/>
          <c:yMode val="edge"/>
          <c:x val="0.114511962259912"/>
          <c:y val="0.0488788107835727"/>
          <c:w val="0.860552622711446"/>
          <c:h val="0.667170571932477"/>
        </c:manualLayout>
      </c:layout>
      <c:lineChart>
        <c:grouping val="standard"/>
        <c:varyColors val="0"/>
        <c:ser>
          <c:idx val="0"/>
          <c:order val="0"/>
          <c:tx>
            <c:strRef>
              <c:f>Calculations!$C$36</c:f>
              <c:strCache>
                <c:ptCount val="1"/>
                <c:pt idx="0">
                  <c:v>Asia</c:v>
                </c:pt>
              </c:strCache>
            </c:strRef>
          </c:tx>
          <c:spPr>
            <a:solidFill>
              <a:srgbClr val="565656"/>
            </a:solidFill>
            <a:ln w="28440">
              <a:solidFill>
                <a:srgbClr val="565656"/>
              </a:solidFill>
              <a:round/>
            </a:ln>
          </c:spPr>
          <c:marker>
            <c:symbol val="square"/>
            <c:size val="5"/>
            <c:spPr>
              <a:solidFill>
                <a:srgbClr val="565656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Calculations!$B$37:$B$46</c:f>
              <c:strCache>
                <c:ptCount val="10"/>
                <c:pt idx="0">
                  <c:v>Accountant</c:v>
                </c:pt>
                <c:pt idx="1">
                  <c:v>Analyst</c:v>
                </c:pt>
                <c:pt idx="2">
                  <c:v>Consultant</c:v>
                </c:pt>
                <c:pt idx="3">
                  <c:v>Controller</c:v>
                </c:pt>
                <c:pt idx="4">
                  <c:v>CXO or Top Mgmt.</c:v>
                </c:pt>
                <c:pt idx="5">
                  <c:v>Engineer</c:v>
                </c:pt>
                <c:pt idx="6">
                  <c:v>Manager</c:v>
                </c:pt>
                <c:pt idx="7">
                  <c:v>Misc.</c:v>
                </c:pt>
                <c:pt idx="8">
                  <c:v>Reporting</c:v>
                </c:pt>
                <c:pt idx="9">
                  <c:v>Specialist</c:v>
                </c:pt>
              </c:strCache>
            </c:strRef>
          </c:cat>
          <c:val>
            <c:numRef>
              <c:f>Calculations!$C$37:$C$46</c:f>
              <c:numCache>
                <c:formatCode>General</c:formatCode>
                <c:ptCount val="10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Calculations!$D$36</c:f>
              <c:strCache>
                <c:ptCount val="1"/>
                <c:pt idx="0">
                  <c:v>Europe</c:v>
                </c:pt>
              </c:strCache>
            </c:strRef>
          </c:tx>
          <c:spPr>
            <a:solidFill>
              <a:srgbClr val="9c9c9c"/>
            </a:solidFill>
            <a:ln w="28440">
              <a:solidFill>
                <a:srgbClr val="9c9c9c"/>
              </a:solidFill>
              <a:round/>
            </a:ln>
          </c:spPr>
          <c:marker>
            <c:symbol val="square"/>
            <c:size val="5"/>
            <c:spPr>
              <a:solidFill>
                <a:srgbClr val="9c9c9c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Calculations!$B$37:$B$46</c:f>
              <c:strCache>
                <c:ptCount val="10"/>
                <c:pt idx="0">
                  <c:v>Accountant</c:v>
                </c:pt>
                <c:pt idx="1">
                  <c:v>Analyst</c:v>
                </c:pt>
                <c:pt idx="2">
                  <c:v>Consultant</c:v>
                </c:pt>
                <c:pt idx="3">
                  <c:v>Controller</c:v>
                </c:pt>
                <c:pt idx="4">
                  <c:v>CXO or Top Mgmt.</c:v>
                </c:pt>
                <c:pt idx="5">
                  <c:v>Engineer</c:v>
                </c:pt>
                <c:pt idx="6">
                  <c:v>Manager</c:v>
                </c:pt>
                <c:pt idx="7">
                  <c:v>Misc.</c:v>
                </c:pt>
                <c:pt idx="8">
                  <c:v>Reporting</c:v>
                </c:pt>
                <c:pt idx="9">
                  <c:v>Specialist</c:v>
                </c:pt>
              </c:strCache>
            </c:strRef>
          </c:cat>
          <c:val>
            <c:numRef>
              <c:f>Calculations!$D$37:$D$46</c:f>
              <c:numCache>
                <c:formatCode>General</c:formatCode>
                <c:ptCount val="10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</c:numCache>
            </c:numRef>
          </c:val>
          <c:smooth val="0"/>
        </c:ser>
        <c:ser>
          <c:idx val="2"/>
          <c:order val="2"/>
          <c:tx>
            <c:strRef>
              <c:f>Calculations!$E$36</c:f>
              <c:strCache>
                <c:ptCount val="1"/>
                <c:pt idx="0">
                  <c:v>Africa</c:v>
                </c:pt>
              </c:strCache>
            </c:strRef>
          </c:tx>
          <c:spPr>
            <a:solidFill>
              <a:srgbClr val="727272"/>
            </a:solidFill>
            <a:ln w="28440">
              <a:solidFill>
                <a:srgbClr val="727272"/>
              </a:solidFill>
              <a:round/>
            </a:ln>
          </c:spPr>
          <c:marker>
            <c:symbol val="square"/>
            <c:size val="5"/>
            <c:spPr>
              <a:solidFill>
                <a:srgbClr val="727272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Calculations!$B$37:$B$46</c:f>
              <c:strCache>
                <c:ptCount val="10"/>
                <c:pt idx="0">
                  <c:v>Accountant</c:v>
                </c:pt>
                <c:pt idx="1">
                  <c:v>Analyst</c:v>
                </c:pt>
                <c:pt idx="2">
                  <c:v>Consultant</c:v>
                </c:pt>
                <c:pt idx="3">
                  <c:v>Controller</c:v>
                </c:pt>
                <c:pt idx="4">
                  <c:v>CXO or Top Mgmt.</c:v>
                </c:pt>
                <c:pt idx="5">
                  <c:v>Engineer</c:v>
                </c:pt>
                <c:pt idx="6">
                  <c:v>Manager</c:v>
                </c:pt>
                <c:pt idx="7">
                  <c:v>Misc.</c:v>
                </c:pt>
                <c:pt idx="8">
                  <c:v>Reporting</c:v>
                </c:pt>
                <c:pt idx="9">
                  <c:v>Specialist</c:v>
                </c:pt>
              </c:strCache>
            </c:strRef>
          </c:cat>
          <c:val>
            <c:numRef>
              <c:f>Calculations!$E$37:$E$46</c:f>
              <c:numCache>
                <c:formatCode>General</c:formatCode>
                <c:ptCount val="10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</c:numCache>
            </c:numRef>
          </c:val>
          <c:smooth val="0"/>
        </c:ser>
        <c:ser>
          <c:idx val="3"/>
          <c:order val="3"/>
          <c:tx>
            <c:strRef>
              <c:f>Calculations!$F$36</c:f>
              <c:strCache>
                <c:ptCount val="1"/>
                <c:pt idx="0">
                  <c:v>North Amer.</c:v>
                </c:pt>
              </c:strCache>
            </c:strRef>
          </c:tx>
          <c:spPr>
            <a:solidFill>
              <a:srgbClr val="474747"/>
            </a:solidFill>
            <a:ln w="28440">
              <a:solidFill>
                <a:srgbClr val="474747"/>
              </a:solidFill>
              <a:round/>
            </a:ln>
          </c:spPr>
          <c:marker>
            <c:symbol val="square"/>
            <c:size val="5"/>
            <c:spPr>
              <a:solidFill>
                <a:srgbClr val="474747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Calculations!$B$37:$B$46</c:f>
              <c:strCache>
                <c:ptCount val="10"/>
                <c:pt idx="0">
                  <c:v>Accountant</c:v>
                </c:pt>
                <c:pt idx="1">
                  <c:v>Analyst</c:v>
                </c:pt>
                <c:pt idx="2">
                  <c:v>Consultant</c:v>
                </c:pt>
                <c:pt idx="3">
                  <c:v>Controller</c:v>
                </c:pt>
                <c:pt idx="4">
                  <c:v>CXO or Top Mgmt.</c:v>
                </c:pt>
                <c:pt idx="5">
                  <c:v>Engineer</c:v>
                </c:pt>
                <c:pt idx="6">
                  <c:v>Manager</c:v>
                </c:pt>
                <c:pt idx="7">
                  <c:v>Misc.</c:v>
                </c:pt>
                <c:pt idx="8">
                  <c:v>Reporting</c:v>
                </c:pt>
                <c:pt idx="9">
                  <c:v>Specialist</c:v>
                </c:pt>
              </c:strCache>
            </c:strRef>
          </c:cat>
          <c:val>
            <c:numRef>
              <c:f>Calculations!$F$37:$F$46</c:f>
              <c:numCache>
                <c:formatCode>General</c:formatCode>
                <c:ptCount val="10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</c:numCache>
            </c:numRef>
          </c:val>
          <c:smooth val="0"/>
        </c:ser>
        <c:ser>
          <c:idx val="4"/>
          <c:order val="4"/>
          <c:tx>
            <c:strRef>
              <c:f>Calculations!$G$36</c:f>
              <c:strCache>
                <c:ptCount val="1"/>
                <c:pt idx="0">
                  <c:v>South Amer.</c:v>
                </c:pt>
              </c:strCache>
            </c:strRef>
          </c:tx>
          <c:spPr>
            <a:solidFill>
              <a:srgbClr val="838383"/>
            </a:solidFill>
            <a:ln w="28440">
              <a:solidFill>
                <a:srgbClr val="838383"/>
              </a:solidFill>
              <a:round/>
            </a:ln>
          </c:spPr>
          <c:marker>
            <c:symbol val="square"/>
            <c:size val="5"/>
            <c:spPr>
              <a:solidFill>
                <a:srgbClr val="838383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Calculations!$B$37:$B$46</c:f>
              <c:strCache>
                <c:ptCount val="10"/>
                <c:pt idx="0">
                  <c:v>Accountant</c:v>
                </c:pt>
                <c:pt idx="1">
                  <c:v>Analyst</c:v>
                </c:pt>
                <c:pt idx="2">
                  <c:v>Consultant</c:v>
                </c:pt>
                <c:pt idx="3">
                  <c:v>Controller</c:v>
                </c:pt>
                <c:pt idx="4">
                  <c:v>CXO or Top Mgmt.</c:v>
                </c:pt>
                <c:pt idx="5">
                  <c:v>Engineer</c:v>
                </c:pt>
                <c:pt idx="6">
                  <c:v>Manager</c:v>
                </c:pt>
                <c:pt idx="7">
                  <c:v>Misc.</c:v>
                </c:pt>
                <c:pt idx="8">
                  <c:v>Reporting</c:v>
                </c:pt>
                <c:pt idx="9">
                  <c:v>Specialist</c:v>
                </c:pt>
              </c:strCache>
            </c:strRef>
          </c:cat>
          <c:val>
            <c:numRef>
              <c:f>Calculations!$G$37:$G$46</c:f>
              <c:numCache>
                <c:formatCode>General</c:formatCode>
                <c:ptCount val="10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</c:numCache>
            </c:numRef>
          </c:val>
          <c:smooth val="0"/>
        </c:ser>
        <c:ser>
          <c:idx val="5"/>
          <c:order val="5"/>
          <c:tx>
            <c:strRef>
              <c:f>Calculations!$H$36</c:f>
              <c:strCache>
                <c:ptCount val="1"/>
                <c:pt idx="0">
                  <c:v>Oceania</c:v>
                </c:pt>
              </c:strCache>
            </c:strRef>
          </c:tx>
          <c:spPr>
            <a:solidFill>
              <a:srgbClr val="bdbdbd"/>
            </a:solidFill>
            <a:ln w="28440">
              <a:solidFill>
                <a:srgbClr val="bdbdbd"/>
              </a:solidFill>
              <a:round/>
            </a:ln>
          </c:spPr>
          <c:marker>
            <c:symbol val="square"/>
            <c:size val="5"/>
            <c:spPr>
              <a:solidFill>
                <a:srgbClr val="bdbdbd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Calculations!$B$37:$B$46</c:f>
              <c:strCache>
                <c:ptCount val="10"/>
                <c:pt idx="0">
                  <c:v>Accountant</c:v>
                </c:pt>
                <c:pt idx="1">
                  <c:v>Analyst</c:v>
                </c:pt>
                <c:pt idx="2">
                  <c:v>Consultant</c:v>
                </c:pt>
                <c:pt idx="3">
                  <c:v>Controller</c:v>
                </c:pt>
                <c:pt idx="4">
                  <c:v>CXO or Top Mgmt.</c:v>
                </c:pt>
                <c:pt idx="5">
                  <c:v>Engineer</c:v>
                </c:pt>
                <c:pt idx="6">
                  <c:v>Manager</c:v>
                </c:pt>
                <c:pt idx="7">
                  <c:v>Misc.</c:v>
                </c:pt>
                <c:pt idx="8">
                  <c:v>Reporting</c:v>
                </c:pt>
                <c:pt idx="9">
                  <c:v>Specialist</c:v>
                </c:pt>
              </c:strCache>
            </c:strRef>
          </c:cat>
          <c:val>
            <c:numRef>
              <c:f>Calculations!$H$37:$H$46</c:f>
              <c:numCache>
                <c:formatCode>General</c:formatCode>
                <c:ptCount val="10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</c:numCache>
            </c:numRef>
          </c:val>
          <c:smooth val="0"/>
        </c:ser>
        <c:ser>
          <c:idx val="6"/>
          <c:order val="6"/>
          <c:tx>
            <c:strRef>
              <c:f>Calculations!$I$36</c:f>
              <c:strCache>
                <c:ptCount val="1"/>
                <c:pt idx="0">
                  <c:v>Worldwide</c:v>
                </c:pt>
              </c:strCache>
            </c:strRef>
          </c:tx>
          <c:spPr>
            <a:solidFill>
              <a:srgbClr val="e46c0a"/>
            </a:solidFill>
            <a:ln w="28440">
              <a:solidFill>
                <a:srgbClr val="e46c0a"/>
              </a:solidFill>
              <a:custDash/>
              <a:round/>
            </a:ln>
          </c:spPr>
          <c:marker>
            <c:symbol val="square"/>
            <c:size val="5"/>
            <c:spPr>
              <a:solidFill>
                <a:srgbClr val="e46c0a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Calculations!$B$37:$B$46</c:f>
              <c:strCache>
                <c:ptCount val="10"/>
                <c:pt idx="0">
                  <c:v>Accountant</c:v>
                </c:pt>
                <c:pt idx="1">
                  <c:v>Analyst</c:v>
                </c:pt>
                <c:pt idx="2">
                  <c:v>Consultant</c:v>
                </c:pt>
                <c:pt idx="3">
                  <c:v>Controller</c:v>
                </c:pt>
                <c:pt idx="4">
                  <c:v>CXO or Top Mgmt.</c:v>
                </c:pt>
                <c:pt idx="5">
                  <c:v>Engineer</c:v>
                </c:pt>
                <c:pt idx="6">
                  <c:v>Manager</c:v>
                </c:pt>
                <c:pt idx="7">
                  <c:v>Misc.</c:v>
                </c:pt>
                <c:pt idx="8">
                  <c:v>Reporting</c:v>
                </c:pt>
                <c:pt idx="9">
                  <c:v>Specialist</c:v>
                </c:pt>
              </c:strCache>
            </c:strRef>
          </c:cat>
          <c:val>
            <c:numRef>
              <c:f>Calculations!$I$37:$I$46</c:f>
              <c:numCache>
                <c:formatCode>General</c:formatCode>
                <c:ptCount val="10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</c:numCache>
            </c:numRef>
          </c:val>
          <c:smooth val="0"/>
        </c:ser>
        <c:ser>
          <c:idx val="7"/>
          <c:order val="7"/>
          <c:tx>
            <c:strRef>
              <c:f>Calculations!$J$36</c:f>
              <c:strCache>
                <c:ptCount val="1"/>
                <c:pt idx="0">
                  <c:v>Selected </c:v>
                </c:pt>
              </c:strCache>
            </c:strRef>
          </c:tx>
          <c:spPr>
            <a:solidFill>
              <a:srgbClr val="558ed5"/>
            </a:solidFill>
            <a:ln w="28440">
              <a:solidFill>
                <a:srgbClr val="558ed5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Calculations!$B$37:$B$46</c:f>
              <c:strCache>
                <c:ptCount val="10"/>
                <c:pt idx="0">
                  <c:v>Accountant</c:v>
                </c:pt>
                <c:pt idx="1">
                  <c:v>Analyst</c:v>
                </c:pt>
                <c:pt idx="2">
                  <c:v>Consultant</c:v>
                </c:pt>
                <c:pt idx="3">
                  <c:v>Controller</c:v>
                </c:pt>
                <c:pt idx="4">
                  <c:v>CXO or Top Mgmt.</c:v>
                </c:pt>
                <c:pt idx="5">
                  <c:v>Engineer</c:v>
                </c:pt>
                <c:pt idx="6">
                  <c:v>Manager</c:v>
                </c:pt>
                <c:pt idx="7">
                  <c:v>Misc.</c:v>
                </c:pt>
                <c:pt idx="8">
                  <c:v>Reporting</c:v>
                </c:pt>
                <c:pt idx="9">
                  <c:v>Specialist</c:v>
                </c:pt>
              </c:strCache>
            </c:strRef>
          </c:cat>
          <c:val>
            <c:numRef>
              <c:f>Calculations!$J$37:$J$46</c:f>
              <c:numCache>
                <c:formatCode>General</c:formatCode>
                <c:ptCount val="10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73217800"/>
        <c:axId val="73394165"/>
      </c:lineChart>
      <c:catAx>
        <c:axId val="73217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7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73394165"/>
        <c:crosses val="autoZero"/>
        <c:auto val="1"/>
        <c:lblAlgn val="ctr"/>
        <c:lblOffset val="100"/>
      </c:catAx>
      <c:valAx>
        <c:axId val="73394165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#,##0.00&quot;  $ &quot;;\(#,##0.00&quot;) $ &quot;;\-#&quot;  $ &quot;;@\ " sourceLinked="0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8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73217800"/>
        <c:crosses val="autoZero"/>
        <c:crossBetween val="midCat"/>
      </c:valAx>
      <c:spPr>
        <a:noFill/>
        <a:ln>
          <a:noFill/>
        </a:ln>
      </c:spPr>
    </c:plotArea>
    <c:legend>
      <c:layout>
        <c:manualLayout>
          <c:xMode val="edge"/>
          <c:yMode val="edge"/>
          <c:x val="0.0485229697854656"/>
          <c:y val="0.867220962459058"/>
        </c:manualLayout>
      </c:layout>
      <c:spPr>
        <a:noFill/>
        <a:ln>
          <a:noFill/>
        </a:ln>
      </c:spPr>
    </c:legend>
    <c:plotVisOnly val="1"/>
    <c:dispBlanksAs val="gap"/>
  </c:chart>
  <c:spPr>
    <a:noFill/>
    <a:ln>
      <a:solidFill>
        <a:srgbClr val="ffffff"/>
      </a:solidFill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barChart>
        <c:barDir val="bar"/>
        <c:grouping val="percentStacked"/>
        <c:varyColors val="0"/>
        <c:ser>
          <c:idx val="0"/>
          <c:order val="0"/>
          <c:tx>
            <c:strRef>
              <c:f>Calculations!$AH$34</c:f>
              <c:strCache>
                <c:ptCount val="1"/>
                <c:pt idx="0">
                  <c:v>0 hrs</c:v>
                </c:pt>
              </c:strCache>
            </c:strRef>
          </c:tx>
          <c:spPr>
            <a:solidFill>
              <a:srgbClr val="bb7235"/>
            </a:solidFill>
            <a:ln w="9360">
              <a:solidFill>
                <a:srgbClr val="b46b2e"/>
              </a:solidFill>
              <a:round/>
            </a:ln>
          </c:spPr>
          <c:invertIfNegative val="0"/>
          <c:dLbls>
            <c:dLblPos val="ctr"/>
            <c:showLegendKey val="0"/>
            <c:showVal val="1"/>
            <c:showCatName val="0"/>
            <c:showSerName val="0"/>
            <c:showPercent val="0"/>
            <c:showLeaderLines val="0"/>
          </c:dLbls>
          <c:cat>
            <c:strRef>
              <c:f>Calculations!$AG$35:$AG$41</c:f>
              <c:strCache>
                <c:ptCount val="7"/>
                <c:pt idx="0">
                  <c:v>Asia</c:v>
                </c:pt>
                <c:pt idx="1">
                  <c:v>Europe</c:v>
                </c:pt>
                <c:pt idx="2">
                  <c:v>Africa</c:v>
                </c:pt>
                <c:pt idx="3">
                  <c:v>North Amer.</c:v>
                </c:pt>
                <c:pt idx="4">
                  <c:v>South Amer.</c:v>
                </c:pt>
                <c:pt idx="5">
                  <c:v>Oceania</c:v>
                </c:pt>
                <c:pt idx="6">
                  <c:v>Worldwide</c:v>
                </c:pt>
              </c:strCache>
            </c:strRef>
          </c:cat>
          <c:val>
            <c:numRef>
              <c:f>Calculations!$AH$35:$AH$41</c:f>
              <c:numCache>
                <c:formatCode>General</c:formatCode>
                <c:ptCount val="7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</c:numCache>
            </c:numRef>
          </c:val>
        </c:ser>
        <c:ser>
          <c:idx val="1"/>
          <c:order val="1"/>
          <c:tx>
            <c:strRef>
              <c:f>Calculations!$AI$34</c:f>
              <c:strCache>
                <c:ptCount val="1"/>
                <c:pt idx="0">
                  <c:v>1 - 2 hrs</c:v>
                </c:pt>
              </c:strCache>
            </c:strRef>
          </c:tx>
          <c:spPr>
            <a:solidFill>
              <a:srgbClr val="dc853e"/>
            </a:solidFill>
            <a:ln w="9360">
              <a:solidFill>
                <a:srgbClr val="b46b2e"/>
              </a:solidFill>
              <a:round/>
            </a:ln>
          </c:spPr>
          <c:invertIfNegative val="0"/>
          <c:dLbls>
            <c:dLblPos val="ctr"/>
            <c:showLegendKey val="0"/>
            <c:showVal val="1"/>
            <c:showCatName val="0"/>
            <c:showSerName val="0"/>
            <c:showPercent val="0"/>
            <c:showLeaderLines val="0"/>
          </c:dLbls>
          <c:cat>
            <c:strRef>
              <c:f>Calculations!$AG$35:$AG$41</c:f>
              <c:strCache>
                <c:ptCount val="7"/>
                <c:pt idx="0">
                  <c:v>Asia</c:v>
                </c:pt>
                <c:pt idx="1">
                  <c:v>Europe</c:v>
                </c:pt>
                <c:pt idx="2">
                  <c:v>Africa</c:v>
                </c:pt>
                <c:pt idx="3">
                  <c:v>North Amer.</c:v>
                </c:pt>
                <c:pt idx="4">
                  <c:v>South Amer.</c:v>
                </c:pt>
                <c:pt idx="5">
                  <c:v>Oceania</c:v>
                </c:pt>
                <c:pt idx="6">
                  <c:v>Worldwide</c:v>
                </c:pt>
              </c:strCache>
            </c:strRef>
          </c:cat>
          <c:val>
            <c:numRef>
              <c:f>Calculations!$AI$35:$AI$41</c:f>
              <c:numCache>
                <c:formatCode>General</c:formatCode>
                <c:ptCount val="7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</c:numCache>
            </c:numRef>
          </c:val>
        </c:ser>
        <c:ser>
          <c:idx val="2"/>
          <c:order val="2"/>
          <c:tx>
            <c:strRef>
              <c:f>Calculations!$AJ$34</c:f>
              <c:strCache>
                <c:ptCount val="1"/>
                <c:pt idx="0">
                  <c:v>2 - 3  hrs</c:v>
                </c:pt>
              </c:strCache>
            </c:strRef>
          </c:tx>
          <c:spPr>
            <a:solidFill>
              <a:srgbClr val="f79646"/>
            </a:solidFill>
            <a:ln w="9360">
              <a:solidFill>
                <a:srgbClr val="b46b2e"/>
              </a:solidFill>
              <a:round/>
            </a:ln>
          </c:spPr>
          <c:invertIfNegative val="0"/>
          <c:dLbls>
            <c:dLblPos val="ctr"/>
            <c:showLegendKey val="0"/>
            <c:showVal val="1"/>
            <c:showCatName val="0"/>
            <c:showSerName val="0"/>
            <c:showPercent val="0"/>
            <c:showLeaderLines val="0"/>
          </c:dLbls>
          <c:cat>
            <c:strRef>
              <c:f>Calculations!$AG$35:$AG$41</c:f>
              <c:strCache>
                <c:ptCount val="7"/>
                <c:pt idx="0">
                  <c:v>Asia</c:v>
                </c:pt>
                <c:pt idx="1">
                  <c:v>Europe</c:v>
                </c:pt>
                <c:pt idx="2">
                  <c:v>Africa</c:v>
                </c:pt>
                <c:pt idx="3">
                  <c:v>North Amer.</c:v>
                </c:pt>
                <c:pt idx="4">
                  <c:v>South Amer.</c:v>
                </c:pt>
                <c:pt idx="5">
                  <c:v>Oceania</c:v>
                </c:pt>
                <c:pt idx="6">
                  <c:v>Worldwide</c:v>
                </c:pt>
              </c:strCache>
            </c:strRef>
          </c:cat>
          <c:val>
            <c:numRef>
              <c:f>Calculations!$AJ$35:$AJ$41</c:f>
              <c:numCache>
                <c:formatCode>General</c:formatCode>
                <c:ptCount val="7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</c:numCache>
            </c:numRef>
          </c:val>
        </c:ser>
        <c:ser>
          <c:idx val="3"/>
          <c:order val="3"/>
          <c:tx>
            <c:strRef>
              <c:f>Calculations!$AK$34</c:f>
              <c:strCache>
                <c:ptCount val="1"/>
                <c:pt idx="0">
                  <c:v>4 - 6 hrs</c:v>
                </c:pt>
              </c:strCache>
            </c:strRef>
          </c:tx>
          <c:spPr>
            <a:solidFill>
              <a:srgbClr val="f8b590"/>
            </a:solidFill>
            <a:ln w="9360">
              <a:solidFill>
                <a:srgbClr val="b46b2e"/>
              </a:solidFill>
              <a:round/>
            </a:ln>
          </c:spPr>
          <c:invertIfNegative val="0"/>
          <c:dLbls>
            <c:dLblPos val="ctr"/>
            <c:showLegendKey val="0"/>
            <c:showVal val="1"/>
            <c:showCatName val="0"/>
            <c:showSerName val="0"/>
            <c:showPercent val="0"/>
            <c:showLeaderLines val="0"/>
          </c:dLbls>
          <c:cat>
            <c:strRef>
              <c:f>Calculations!$AG$35:$AG$41</c:f>
              <c:strCache>
                <c:ptCount val="7"/>
                <c:pt idx="0">
                  <c:v>Asia</c:v>
                </c:pt>
                <c:pt idx="1">
                  <c:v>Europe</c:v>
                </c:pt>
                <c:pt idx="2">
                  <c:v>Africa</c:v>
                </c:pt>
                <c:pt idx="3">
                  <c:v>North Amer.</c:v>
                </c:pt>
                <c:pt idx="4">
                  <c:v>South Amer.</c:v>
                </c:pt>
                <c:pt idx="5">
                  <c:v>Oceania</c:v>
                </c:pt>
                <c:pt idx="6">
                  <c:v>Worldwide</c:v>
                </c:pt>
              </c:strCache>
            </c:strRef>
          </c:cat>
          <c:val>
            <c:numRef>
              <c:f>Calculations!$AK$35:$AK$41</c:f>
              <c:numCache>
                <c:formatCode>General</c:formatCode>
                <c:ptCount val="7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</c:numCache>
            </c:numRef>
          </c:val>
        </c:ser>
        <c:ser>
          <c:idx val="4"/>
          <c:order val="4"/>
          <c:tx>
            <c:strRef>
              <c:f>Calculations!$AL$34</c:f>
              <c:strCache>
                <c:ptCount val="1"/>
                <c:pt idx="0">
                  <c:v>8+ hrs</c:v>
                </c:pt>
              </c:strCache>
            </c:strRef>
          </c:tx>
          <c:spPr>
            <a:solidFill>
              <a:srgbClr val="facfbb"/>
            </a:solidFill>
            <a:ln w="9360">
              <a:solidFill>
                <a:srgbClr val="b46b2e"/>
              </a:solidFill>
              <a:round/>
            </a:ln>
          </c:spPr>
          <c:invertIfNegative val="0"/>
          <c:dLbls>
            <c:dLblPos val="ctr"/>
            <c:showLegendKey val="0"/>
            <c:showVal val="1"/>
            <c:showCatName val="0"/>
            <c:showSerName val="0"/>
            <c:showPercent val="0"/>
            <c:showLeaderLines val="0"/>
          </c:dLbls>
          <c:cat>
            <c:strRef>
              <c:f>Calculations!$AG$35:$AG$41</c:f>
              <c:strCache>
                <c:ptCount val="7"/>
                <c:pt idx="0">
                  <c:v>Asia</c:v>
                </c:pt>
                <c:pt idx="1">
                  <c:v>Europe</c:v>
                </c:pt>
                <c:pt idx="2">
                  <c:v>Africa</c:v>
                </c:pt>
                <c:pt idx="3">
                  <c:v>North Amer.</c:v>
                </c:pt>
                <c:pt idx="4">
                  <c:v>South Amer.</c:v>
                </c:pt>
                <c:pt idx="5">
                  <c:v>Oceania</c:v>
                </c:pt>
                <c:pt idx="6">
                  <c:v>Worldwide</c:v>
                </c:pt>
              </c:strCache>
            </c:strRef>
          </c:cat>
          <c:val>
            <c:numRef>
              <c:f>Calculations!$AL$35:$AL$41</c:f>
              <c:numCache>
                <c:formatCode>General</c:formatCode>
                <c:ptCount val="7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</c:numCache>
            </c:numRef>
          </c:val>
        </c:ser>
        <c:gapWidth val="25"/>
        <c:overlap val="100"/>
        <c:axId val="28705688"/>
        <c:axId val="81933419"/>
      </c:barChart>
      <c:catAx>
        <c:axId val="28705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8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81933419"/>
        <c:crosses val="autoZero"/>
        <c:auto val="1"/>
        <c:lblAlgn val="ctr"/>
        <c:lblOffset val="100"/>
      </c:catAx>
      <c:valAx>
        <c:axId val="81933419"/>
        <c:scaling>
          <c:orientation val="minMax"/>
        </c:scaling>
        <c:delete val="1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0%" sourceLinked="1"/>
        <c:majorTickMark val="out"/>
        <c:minorTickMark val="none"/>
        <c:tickLblPos val="none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28705688"/>
        <c:crosses val="autoZero"/>
      </c:valAx>
      <c:spPr>
        <a:solidFill>
          <a:srgbClr val="fdeee8"/>
        </a:solidFill>
        <a:ln>
          <a:noFill/>
        </a:ln>
      </c:spPr>
    </c:plotArea>
    <c:legend>
      <c:legendPos val="r"/>
      <c:overlay val="0"/>
      <c:spPr>
        <a:noFill/>
        <a:ln>
          <a:noFill/>
        </a:ln>
      </c:spPr>
    </c:legend>
    <c:plotVisOnly val="1"/>
    <c:dispBlanksAs val="gap"/>
  </c:chart>
  <c:spPr>
    <a:noFill/>
    <a:ln>
      <a:solidFill>
        <a:srgbClr val="ffffff"/>
      </a:solidFill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Calculations!$AW$23</c:f>
              <c:strCache>
                <c:ptCount val="1"/>
                <c:pt idx="0">
                  <c:v>Asia</c:v>
                </c:pt>
              </c:strCache>
            </c:strRef>
          </c:tx>
          <c:spPr>
            <a:solidFill>
              <a:srgbClr val="565656"/>
            </a:solidFill>
            <a:ln w="28440">
              <a:solidFill>
                <a:srgbClr val="565656"/>
              </a:solidFill>
              <a:round/>
            </a:ln>
          </c:spPr>
          <c:marker>
            <c:symbol val="square"/>
            <c:size val="5"/>
            <c:spPr>
              <a:solidFill>
                <a:srgbClr val="565656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Calculations!$AX$22:$BB$22</c:f>
              <c:strCache>
                <c:ptCount val="5"/>
                <c:pt idx="0">
                  <c:v>0 - 2 yrs</c:v>
                </c:pt>
                <c:pt idx="1">
                  <c:v>2 - 5 yrs</c:v>
                </c:pt>
                <c:pt idx="2">
                  <c:v>5 - 10 yrs</c:v>
                </c:pt>
                <c:pt idx="3">
                  <c:v>10 - 15 yrs</c:v>
                </c:pt>
                <c:pt idx="4">
                  <c:v>15+ yrs</c:v>
                </c:pt>
              </c:strCache>
            </c:strRef>
          </c:cat>
          <c:val>
            <c:numRef>
              <c:f>Calculations!$AX$23:$BB$23</c:f>
              <c:numCache>
                <c:formatCode>General</c:formatCode>
                <c:ptCount val="5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Calculations!$AW$24</c:f>
              <c:strCache>
                <c:ptCount val="1"/>
                <c:pt idx="0">
                  <c:v>Europe</c:v>
                </c:pt>
              </c:strCache>
            </c:strRef>
          </c:tx>
          <c:spPr>
            <a:solidFill>
              <a:srgbClr val="9c9c9c"/>
            </a:solidFill>
            <a:ln w="28440">
              <a:solidFill>
                <a:srgbClr val="9c9c9c"/>
              </a:solidFill>
              <a:round/>
            </a:ln>
          </c:spPr>
          <c:marker>
            <c:symbol val="square"/>
            <c:size val="5"/>
            <c:spPr>
              <a:solidFill>
                <a:srgbClr val="9c9c9c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Calculations!$AX$22:$BB$22</c:f>
              <c:strCache>
                <c:ptCount val="5"/>
                <c:pt idx="0">
                  <c:v>0 - 2 yrs</c:v>
                </c:pt>
                <c:pt idx="1">
                  <c:v>2 - 5 yrs</c:v>
                </c:pt>
                <c:pt idx="2">
                  <c:v>5 - 10 yrs</c:v>
                </c:pt>
                <c:pt idx="3">
                  <c:v>10 - 15 yrs</c:v>
                </c:pt>
                <c:pt idx="4">
                  <c:v>15+ yrs</c:v>
                </c:pt>
              </c:strCache>
            </c:strRef>
          </c:cat>
          <c:val>
            <c:numRef>
              <c:f>Calculations!$AX$24:$BB$24</c:f>
              <c:numCache>
                <c:formatCode>General</c:formatCode>
                <c:ptCount val="5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</c:numCache>
            </c:numRef>
          </c:val>
          <c:smooth val="0"/>
        </c:ser>
        <c:ser>
          <c:idx val="2"/>
          <c:order val="2"/>
          <c:tx>
            <c:strRef>
              <c:f>Calculations!$AW$25</c:f>
              <c:strCache>
                <c:ptCount val="1"/>
                <c:pt idx="0">
                  <c:v>Africa</c:v>
                </c:pt>
              </c:strCache>
            </c:strRef>
          </c:tx>
          <c:spPr>
            <a:solidFill>
              <a:srgbClr val="727272"/>
            </a:solidFill>
            <a:ln w="28440">
              <a:solidFill>
                <a:srgbClr val="727272"/>
              </a:solidFill>
              <a:round/>
            </a:ln>
          </c:spPr>
          <c:marker>
            <c:symbol val="square"/>
            <c:size val="5"/>
            <c:spPr>
              <a:solidFill>
                <a:srgbClr val="727272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Calculations!$AX$22:$BB$22</c:f>
              <c:strCache>
                <c:ptCount val="5"/>
                <c:pt idx="0">
                  <c:v>0 - 2 yrs</c:v>
                </c:pt>
                <c:pt idx="1">
                  <c:v>2 - 5 yrs</c:v>
                </c:pt>
                <c:pt idx="2">
                  <c:v>5 - 10 yrs</c:v>
                </c:pt>
                <c:pt idx="3">
                  <c:v>10 - 15 yrs</c:v>
                </c:pt>
                <c:pt idx="4">
                  <c:v>15+ yrs</c:v>
                </c:pt>
              </c:strCache>
            </c:strRef>
          </c:cat>
          <c:val>
            <c:numRef>
              <c:f>Calculations!$AX$25:$BB$25</c:f>
              <c:numCache>
                <c:formatCode>General</c:formatCode>
                <c:ptCount val="5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</c:numCache>
            </c:numRef>
          </c:val>
          <c:smooth val="0"/>
        </c:ser>
        <c:ser>
          <c:idx val="3"/>
          <c:order val="3"/>
          <c:tx>
            <c:strRef>
              <c:f>Calculations!$AW$26</c:f>
              <c:strCache>
                <c:ptCount val="1"/>
                <c:pt idx="0">
                  <c:v>North Amer.</c:v>
                </c:pt>
              </c:strCache>
            </c:strRef>
          </c:tx>
          <c:spPr>
            <a:solidFill>
              <a:srgbClr val="474747"/>
            </a:solidFill>
            <a:ln w="28440">
              <a:solidFill>
                <a:srgbClr val="474747"/>
              </a:solidFill>
              <a:round/>
            </a:ln>
          </c:spPr>
          <c:marker>
            <c:symbol val="square"/>
            <c:size val="5"/>
            <c:spPr>
              <a:solidFill>
                <a:srgbClr val="474747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Calculations!$AX$22:$BB$22</c:f>
              <c:strCache>
                <c:ptCount val="5"/>
                <c:pt idx="0">
                  <c:v>0 - 2 yrs</c:v>
                </c:pt>
                <c:pt idx="1">
                  <c:v>2 - 5 yrs</c:v>
                </c:pt>
                <c:pt idx="2">
                  <c:v>5 - 10 yrs</c:v>
                </c:pt>
                <c:pt idx="3">
                  <c:v>10 - 15 yrs</c:v>
                </c:pt>
                <c:pt idx="4">
                  <c:v>15+ yrs</c:v>
                </c:pt>
              </c:strCache>
            </c:strRef>
          </c:cat>
          <c:val>
            <c:numRef>
              <c:f>Calculations!$AX$26:$BB$26</c:f>
              <c:numCache>
                <c:formatCode>General</c:formatCode>
                <c:ptCount val="5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</c:numCache>
            </c:numRef>
          </c:val>
          <c:smooth val="0"/>
        </c:ser>
        <c:ser>
          <c:idx val="4"/>
          <c:order val="4"/>
          <c:tx>
            <c:strRef>
              <c:f>Calculations!$AW$27</c:f>
              <c:strCache>
                <c:ptCount val="1"/>
                <c:pt idx="0">
                  <c:v>South Amer.</c:v>
                </c:pt>
              </c:strCache>
            </c:strRef>
          </c:tx>
          <c:spPr>
            <a:solidFill>
              <a:srgbClr val="838383"/>
            </a:solidFill>
            <a:ln w="28440">
              <a:solidFill>
                <a:srgbClr val="838383"/>
              </a:solidFill>
              <a:round/>
            </a:ln>
          </c:spPr>
          <c:marker>
            <c:symbol val="square"/>
            <c:size val="5"/>
            <c:spPr>
              <a:solidFill>
                <a:srgbClr val="838383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Calculations!$AX$22:$BB$22</c:f>
              <c:strCache>
                <c:ptCount val="5"/>
                <c:pt idx="0">
                  <c:v>0 - 2 yrs</c:v>
                </c:pt>
                <c:pt idx="1">
                  <c:v>2 - 5 yrs</c:v>
                </c:pt>
                <c:pt idx="2">
                  <c:v>5 - 10 yrs</c:v>
                </c:pt>
                <c:pt idx="3">
                  <c:v>10 - 15 yrs</c:v>
                </c:pt>
                <c:pt idx="4">
                  <c:v>15+ yrs</c:v>
                </c:pt>
              </c:strCache>
            </c:strRef>
          </c:cat>
          <c:val>
            <c:numRef>
              <c:f>Calculations!$AX$27:$BB$27</c:f>
              <c:numCache>
                <c:formatCode>General</c:formatCode>
                <c:ptCount val="5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</c:numCache>
            </c:numRef>
          </c:val>
          <c:smooth val="0"/>
        </c:ser>
        <c:ser>
          <c:idx val="5"/>
          <c:order val="5"/>
          <c:tx>
            <c:strRef>
              <c:f>Calculations!$AW$28</c:f>
              <c:strCache>
                <c:ptCount val="1"/>
                <c:pt idx="0">
                  <c:v>Oceania</c:v>
                </c:pt>
              </c:strCache>
            </c:strRef>
          </c:tx>
          <c:spPr>
            <a:solidFill>
              <a:srgbClr val="bdbdbd"/>
            </a:solidFill>
            <a:ln w="28440">
              <a:solidFill>
                <a:srgbClr val="bdbdbd"/>
              </a:solidFill>
              <a:round/>
            </a:ln>
          </c:spPr>
          <c:marker>
            <c:symbol val="square"/>
            <c:size val="5"/>
            <c:spPr>
              <a:solidFill>
                <a:srgbClr val="bdbdbd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Calculations!$AX$22:$BB$22</c:f>
              <c:strCache>
                <c:ptCount val="5"/>
                <c:pt idx="0">
                  <c:v>0 - 2 yrs</c:v>
                </c:pt>
                <c:pt idx="1">
                  <c:v>2 - 5 yrs</c:v>
                </c:pt>
                <c:pt idx="2">
                  <c:v>5 - 10 yrs</c:v>
                </c:pt>
                <c:pt idx="3">
                  <c:v>10 - 15 yrs</c:v>
                </c:pt>
                <c:pt idx="4">
                  <c:v>15+ yrs</c:v>
                </c:pt>
              </c:strCache>
            </c:strRef>
          </c:cat>
          <c:val>
            <c:numRef>
              <c:f>Calculations!$AX$28:$BB$28</c:f>
              <c:numCache>
                <c:formatCode>General</c:formatCode>
                <c:ptCount val="5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</c:numCache>
            </c:numRef>
          </c:val>
          <c:smooth val="0"/>
        </c:ser>
        <c:ser>
          <c:idx val="6"/>
          <c:order val="6"/>
          <c:tx>
            <c:strRef>
              <c:f>Calculations!$AW$29</c:f>
              <c:strCache>
                <c:ptCount val="1"/>
                <c:pt idx="0">
                  <c:v>Worldwide</c:v>
                </c:pt>
              </c:strCache>
            </c:strRef>
          </c:tx>
          <c:spPr>
            <a:solidFill>
              <a:srgbClr val="e46c0a"/>
            </a:solidFill>
            <a:ln w="28440">
              <a:solidFill>
                <a:srgbClr val="e46c0a"/>
              </a:solidFill>
              <a:custDash/>
              <a:round/>
            </a:ln>
          </c:spPr>
          <c:marker>
            <c:symbol val="square"/>
            <c:size val="5"/>
            <c:spPr>
              <a:solidFill>
                <a:srgbClr val="e46c0a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Calculations!$AX$22:$BB$22</c:f>
              <c:strCache>
                <c:ptCount val="5"/>
                <c:pt idx="0">
                  <c:v>0 - 2 yrs</c:v>
                </c:pt>
                <c:pt idx="1">
                  <c:v>2 - 5 yrs</c:v>
                </c:pt>
                <c:pt idx="2">
                  <c:v>5 - 10 yrs</c:v>
                </c:pt>
                <c:pt idx="3">
                  <c:v>10 - 15 yrs</c:v>
                </c:pt>
                <c:pt idx="4">
                  <c:v>15+ yrs</c:v>
                </c:pt>
              </c:strCache>
            </c:strRef>
          </c:cat>
          <c:val>
            <c:numRef>
              <c:f>Calculations!$AX$29:$BB$29</c:f>
              <c:numCache>
                <c:formatCode>General</c:formatCode>
                <c:ptCount val="5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18084837"/>
        <c:axId val="45067634"/>
      </c:lineChart>
      <c:catAx>
        <c:axId val="1808483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8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45067634"/>
        <c:crosses val="autoZero"/>
        <c:auto val="1"/>
        <c:lblAlgn val="ctr"/>
        <c:lblOffset val="100"/>
      </c:catAx>
      <c:valAx>
        <c:axId val="45067634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8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18084837"/>
        <c:crosses val="autoZero"/>
        <c:crossBetween val="midCat"/>
      </c:valAx>
      <c:spPr>
        <a:noFill/>
        <a:ln>
          <a:noFill/>
        </a:ln>
      </c:spPr>
    </c:plotArea>
    <c:legend>
      <c:legendPos val="r"/>
      <c:overlay val="0"/>
      <c:spPr>
        <a:noFill/>
        <a:ln>
          <a:noFill/>
        </a:ln>
      </c:spPr>
    </c:legend>
    <c:plotVisOnly val="1"/>
    <c:dispBlanksAs val="gap"/>
  </c:chart>
  <c:spPr>
    <a:noFill/>
    <a:ln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barChart>
        <c:barDir val="bar"/>
        <c:grouping val="clustered"/>
        <c:varyColors val="0"/>
        <c:ser>
          <c:idx val="0"/>
          <c:order val="0"/>
          <c:spPr>
            <a:solidFill>
              <a:srgbClr val="f79646"/>
            </a:solidFill>
            <a:ln w="9360">
              <a:solidFill>
                <a:srgbClr val="b46b2e"/>
              </a:solidFill>
              <a:round/>
            </a:ln>
          </c:spPr>
          <c:invertIfNegative val="0"/>
          <c:dLbls>
            <c:dLbl>
              <c:idx val="0"/>
              <c:showLegendKey val="0"/>
              <c:showVal val="0"/>
              <c:showCatName val="0"/>
              <c:showSerName val="0"/>
              <c:showPercent val="0"/>
            </c:dLbl>
            <c:showLegendKey val="0"/>
            <c:showVal val="0"/>
            <c:showCatName val="0"/>
            <c:showSerName val="0"/>
            <c:showPercent val="0"/>
            <c:showLeaderLines val="0"/>
          </c:dLbls>
          <c:val>
            <c:numRef>
              <c:f>Calculations!$BN$7:$BN$12</c:f>
              <c:numCache>
                <c:formatCode>General</c:formatCode>
                <c:ptCount val="6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</c:numCache>
            </c:numRef>
          </c:val>
        </c:ser>
        <c:ser>
          <c:idx val="1"/>
          <c:order val="1"/>
          <c:spPr>
            <a:solidFill>
              <a:srgbClr val="f79646"/>
            </a:solidFill>
            <a:ln w="9360">
              <a:solidFill>
                <a:srgbClr val="b46b2e"/>
              </a:solidFill>
              <a:round/>
            </a:ln>
          </c:spPr>
          <c:invertIfNegative val="0"/>
        </c:ser>
        <c:gapWidth val="25"/>
        <c:overlap val="0"/>
        <c:axId val="78916248"/>
        <c:axId val="24943930"/>
      </c:barChart>
      <c:catAx>
        <c:axId val="78916248"/>
        <c:scaling>
          <c:orientation val="maxMin"/>
        </c:scaling>
        <c:delete val="1"/>
        <c:axPos val="b"/>
        <c:numFmt formatCode="General" sourceLinked="1"/>
        <c:majorTickMark val="out"/>
        <c:minorTickMark val="none"/>
        <c:tickLblPos val="none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24943930"/>
        <c:crosses val="autoZero"/>
        <c:auto val="1"/>
        <c:lblAlgn val="ctr"/>
        <c:lblOffset val="100"/>
      </c:catAx>
      <c:valAx>
        <c:axId val="24943930"/>
        <c:scaling>
          <c:orientation val="minMax"/>
        </c:scaling>
        <c:delete val="1"/>
        <c:axPos val="l"/>
        <c:numFmt formatCode="General" sourceLinked="0"/>
        <c:majorTickMark val="out"/>
        <c:minorTickMark val="none"/>
        <c:tickLblPos val="none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78916248"/>
        <c:crosses val="autoZero"/>
      </c:valAx>
      <c:spPr>
        <a:noFill/>
        <a:ln>
          <a:noFill/>
        </a:ln>
      </c:spPr>
    </c:plotArea>
    <c:plotVisOnly val="1"/>
    <c:dispBlanksAs val="gap"/>
  </c:chart>
  <c:spPr>
    <a:noFill/>
    <a:ln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barChart>
        <c:barDir val="bar"/>
        <c:grouping val="clustered"/>
        <c:varyColors val="0"/>
        <c:ser>
          <c:idx val="0"/>
          <c:order val="0"/>
          <c:spPr>
            <a:solidFill>
              <a:srgbClr val="f79646"/>
            </a:solidFill>
            <a:ln w="9360">
              <a:solidFill>
                <a:srgbClr val="b46b2e"/>
              </a:solidFill>
              <a:round/>
            </a:ln>
          </c:spPr>
          <c:invertIfNegative val="0"/>
          <c:dLbls>
            <c:dLbl>
              <c:idx val="0"/>
              <c:showLegendKey val="0"/>
              <c:showVal val="0"/>
              <c:showCatName val="0"/>
              <c:showSerName val="0"/>
              <c:showPercent val="0"/>
            </c:dLbl>
            <c:showLegendKey val="0"/>
            <c:showVal val="0"/>
            <c:showCatName val="0"/>
            <c:showSerName val="0"/>
            <c:showPercent val="0"/>
            <c:showLeaderLines val="0"/>
          </c:dLbls>
          <c:val>
            <c:numRef>
              <c:f>Calculations!$BO$7:$BO$12</c:f>
              <c:numCache>
                <c:formatCode>General</c:formatCode>
                <c:ptCount val="6"/>
                <c:pt idx="0">
                  <c:v>0</c:v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</c:numCache>
            </c:numRef>
          </c:val>
        </c:ser>
        <c:ser>
          <c:idx val="1"/>
          <c:order val="1"/>
          <c:spPr>
            <a:solidFill>
              <a:srgbClr val="f79646"/>
            </a:solidFill>
            <a:ln w="9360">
              <a:solidFill>
                <a:srgbClr val="b46b2e"/>
              </a:solidFill>
              <a:round/>
            </a:ln>
          </c:spPr>
          <c:invertIfNegative val="0"/>
        </c:ser>
        <c:gapWidth val="25"/>
        <c:overlap val="0"/>
        <c:axId val="51674545"/>
        <c:axId val="35593738"/>
      </c:barChart>
      <c:catAx>
        <c:axId val="51674545"/>
        <c:scaling>
          <c:orientation val="maxMin"/>
        </c:scaling>
        <c:delete val="1"/>
        <c:axPos val="b"/>
        <c:numFmt formatCode="General" sourceLinked="1"/>
        <c:majorTickMark val="out"/>
        <c:minorTickMark val="none"/>
        <c:tickLblPos val="none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35593738"/>
        <c:crosses val="autoZero"/>
        <c:auto val="1"/>
        <c:lblAlgn val="ctr"/>
        <c:lblOffset val="100"/>
      </c:catAx>
      <c:valAx>
        <c:axId val="35593738"/>
        <c:scaling>
          <c:orientation val="minMax"/>
        </c:scaling>
        <c:delete val="1"/>
        <c:axPos val="l"/>
        <c:numFmt formatCode="General" sourceLinked="0"/>
        <c:majorTickMark val="out"/>
        <c:minorTickMark val="none"/>
        <c:tickLblPos val="none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51674545"/>
        <c:crosses val="autoZero"/>
      </c:valAx>
      <c:spPr>
        <a:noFill/>
        <a:ln>
          <a:noFill/>
        </a:ln>
      </c:spPr>
    </c:plotArea>
    <c:plotVisOnly val="1"/>
    <c:dispBlanksAs val="gap"/>
  </c:chart>
  <c:spPr>
    <a:noFill/>
    <a:ln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barChart>
        <c:barDir val="bar"/>
        <c:grouping val="clustered"/>
        <c:varyColors val="0"/>
        <c:ser>
          <c:idx val="0"/>
          <c:order val="0"/>
          <c:spPr>
            <a:solidFill>
              <a:srgbClr val="f79646"/>
            </a:solidFill>
            <a:ln w="9360">
              <a:solidFill>
                <a:srgbClr val="b46b2e"/>
              </a:solidFill>
              <a:round/>
            </a:ln>
          </c:spPr>
          <c:invertIfNegative val="0"/>
          <c:dLbls>
            <c:dLbl>
              <c:idx val="0"/>
              <c:showLegendKey val="0"/>
              <c:showVal val="0"/>
              <c:showCatName val="0"/>
              <c:showSerName val="0"/>
              <c:showPercent val="0"/>
            </c:dLbl>
            <c:showLegendKey val="0"/>
            <c:showVal val="0"/>
            <c:showCatName val="0"/>
            <c:showSerName val="0"/>
            <c:showPercent val="0"/>
            <c:showLeaderLines val="0"/>
          </c:dLbls>
          <c:val>
            <c:numRef>
              <c:f>Calculations!$BP$7:$BP$12</c:f>
              <c:numCache>
                <c:formatCode>General</c:formatCode>
                <c:ptCount val="6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</c:numCache>
            </c:numRef>
          </c:val>
        </c:ser>
        <c:ser>
          <c:idx val="1"/>
          <c:order val="1"/>
          <c:spPr>
            <a:solidFill>
              <a:srgbClr val="f79646"/>
            </a:solidFill>
            <a:ln w="9360">
              <a:solidFill>
                <a:srgbClr val="b46b2e"/>
              </a:solidFill>
              <a:round/>
            </a:ln>
          </c:spPr>
          <c:invertIfNegative val="0"/>
        </c:ser>
        <c:gapWidth val="25"/>
        <c:overlap val="0"/>
        <c:axId val="61450941"/>
        <c:axId val="7629609"/>
      </c:barChart>
      <c:catAx>
        <c:axId val="61450941"/>
        <c:scaling>
          <c:orientation val="maxMin"/>
        </c:scaling>
        <c:delete val="1"/>
        <c:axPos val="b"/>
        <c:numFmt formatCode="General" sourceLinked="1"/>
        <c:majorTickMark val="out"/>
        <c:minorTickMark val="none"/>
        <c:tickLblPos val="none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7629609"/>
        <c:crosses val="autoZero"/>
        <c:auto val="1"/>
        <c:lblAlgn val="ctr"/>
        <c:lblOffset val="100"/>
      </c:catAx>
      <c:valAx>
        <c:axId val="7629609"/>
        <c:scaling>
          <c:orientation val="minMax"/>
        </c:scaling>
        <c:delete val="1"/>
        <c:axPos val="l"/>
        <c:numFmt formatCode="General" sourceLinked="0"/>
        <c:majorTickMark val="out"/>
        <c:minorTickMark val="none"/>
        <c:tickLblPos val="none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61450941"/>
        <c:crosses val="autoZero"/>
      </c:valAx>
      <c:spPr>
        <a:noFill/>
        <a:ln>
          <a:noFill/>
        </a:ln>
      </c:spPr>
    </c:plotArea>
    <c:plotVisOnly val="1"/>
    <c:dispBlanksAs val="gap"/>
  </c:chart>
  <c:spPr>
    <a:noFill/>
    <a:ln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ayout>
        <c:manualLayout>
          <c:layoutTarget val="inner"/>
          <c:xMode val="edge"/>
          <c:yMode val="edge"/>
          <c:x val="0.125766871165644"/>
          <c:y val="0.0564035470271842"/>
          <c:w val="0.809927495817066"/>
          <c:h val="0.837040267480738"/>
        </c:manualLayout>
      </c:layout>
      <c:barChart>
        <c:barDir val="bar"/>
        <c:grouping val="stacked"/>
        <c:varyColors val="0"/>
        <c:ser>
          <c:idx val="0"/>
          <c:order val="0"/>
          <c:spPr>
            <a:noFill/>
            <a:ln>
              <a:noFill/>
            </a:ln>
          </c:spPr>
          <c:invertIfNegative val="0"/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errBars>
            <c:errDir val="y"/>
            <c:errBarType val="both"/>
            <c:errValType val="cust"/>
            <c:noEndCap val="0"/>
          </c:errBars>
          <c:cat>
            <c:strRef>
              <c:f>Calculations!$N$47:$N$75</c:f>
              <c:strCache>
                <c:ptCount val="29"/>
                <c:pt idx="0">
                  <c:v/>
                </c:pt>
                <c:pt idx="1">
                  <c:v>Accountant</c:v>
                </c:pt>
                <c:pt idx="2">
                  <c:v/>
                </c:pt>
                <c:pt idx="3">
                  <c:v/>
                </c:pt>
                <c:pt idx="4">
                  <c:v>Analyst</c:v>
                </c:pt>
                <c:pt idx="5">
                  <c:v/>
                </c:pt>
                <c:pt idx="6">
                  <c:v/>
                </c:pt>
                <c:pt idx="7">
                  <c:v>Consultant</c:v>
                </c:pt>
                <c:pt idx="8">
                  <c:v/>
                </c:pt>
                <c:pt idx="9">
                  <c:v/>
                </c:pt>
                <c:pt idx="10">
                  <c:v>Controller</c:v>
                </c:pt>
                <c:pt idx="11">
                  <c:v/>
                </c:pt>
                <c:pt idx="12">
                  <c:v/>
                </c:pt>
                <c:pt idx="13">
                  <c:v>CXO or 
Top Mgmt.</c:v>
                </c:pt>
                <c:pt idx="14">
                  <c:v/>
                </c:pt>
                <c:pt idx="15">
                  <c:v/>
                </c:pt>
                <c:pt idx="16">
                  <c:v>Engineer</c:v>
                </c:pt>
                <c:pt idx="17">
                  <c:v/>
                </c:pt>
                <c:pt idx="18">
                  <c:v/>
                </c:pt>
                <c:pt idx="19">
                  <c:v>Manager</c:v>
                </c:pt>
                <c:pt idx="20">
                  <c:v/>
                </c:pt>
                <c:pt idx="21">
                  <c:v/>
                </c:pt>
                <c:pt idx="22">
                  <c:v>Misc.</c:v>
                </c:pt>
                <c:pt idx="23">
                  <c:v/>
                </c:pt>
                <c:pt idx="24">
                  <c:v/>
                </c:pt>
                <c:pt idx="25">
                  <c:v>Reporting</c:v>
                </c:pt>
                <c:pt idx="26">
                  <c:v/>
                </c:pt>
                <c:pt idx="27">
                  <c:v/>
                </c:pt>
                <c:pt idx="28">
                  <c:v>Specialist</c:v>
                </c:pt>
              </c:strCache>
            </c:strRef>
          </c:cat>
          <c:val>
            <c:numRef>
              <c:f>Calculations!$P$47:$P$75</c:f>
              <c:numCache>
                <c:formatCode>General</c:formatCode>
                <c:ptCount val="29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</c:numCache>
            </c:numRef>
          </c:val>
        </c:ser>
        <c:ser>
          <c:idx val="1"/>
          <c:order val="1"/>
          <c:spPr>
            <a:solidFill>
              <a:srgbClr val="f79646"/>
            </a:solidFill>
            <a:ln>
              <a:noFill/>
            </a:ln>
          </c:spPr>
          <c:invertIfNegative val="0"/>
          <c:dLbls>
            <c:dLbl>
              <c:idx val="1"/>
              <c:showLegendKey val="0"/>
              <c:showVal val="0"/>
              <c:showCatName val="0"/>
              <c:showSerName val="0"/>
              <c:showPercent val="0"/>
            </c:dLbl>
            <c:dLbl>
              <c:idx val="4"/>
              <c:showLegendKey val="0"/>
              <c:showVal val="0"/>
              <c:showCatName val="0"/>
              <c:showSerName val="0"/>
              <c:showPercent val="0"/>
            </c:dLbl>
            <c:dLbl>
              <c:idx val="7"/>
              <c:showLegendKey val="0"/>
              <c:showVal val="0"/>
              <c:showCatName val="0"/>
              <c:showSerName val="0"/>
              <c:showPercent val="0"/>
            </c:dLbl>
            <c:dLbl>
              <c:idx val="10"/>
              <c:showLegendKey val="0"/>
              <c:showVal val="0"/>
              <c:showCatName val="0"/>
              <c:showSerName val="0"/>
              <c:showPercent val="0"/>
            </c:dLbl>
            <c:dLbl>
              <c:idx val="13"/>
              <c:showLegendKey val="0"/>
              <c:showVal val="0"/>
              <c:showCatName val="0"/>
              <c:showSerName val="0"/>
              <c:showPercent val="0"/>
            </c:dLbl>
            <c:dLbl>
              <c:idx val="16"/>
              <c:showLegendKey val="0"/>
              <c:showVal val="0"/>
              <c:showCatName val="0"/>
              <c:showSerName val="0"/>
              <c:showPercent val="0"/>
            </c:dLbl>
            <c:dLbl>
              <c:idx val="19"/>
              <c:showLegendKey val="0"/>
              <c:showVal val="0"/>
              <c:showCatName val="0"/>
              <c:showSerName val="0"/>
              <c:showPercent val="0"/>
            </c:dLbl>
            <c:dLbl>
              <c:idx val="22"/>
              <c:showLegendKey val="0"/>
              <c:showVal val="0"/>
              <c:showCatName val="0"/>
              <c:showSerName val="0"/>
              <c:showPercent val="0"/>
            </c:dLbl>
            <c:dLbl>
              <c:idx val="25"/>
              <c:showLegendKey val="0"/>
              <c:showVal val="0"/>
              <c:showCatName val="0"/>
              <c:showSerName val="0"/>
              <c:showPercent val="0"/>
            </c:dLbl>
            <c:dLbl>
              <c:idx val="28"/>
              <c:showLegendKey val="0"/>
              <c:showVal val="0"/>
              <c:showCatName val="0"/>
              <c:showSerName val="0"/>
              <c:showPercent val="0"/>
            </c:dLbl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Calculations!$N$47:$N$75</c:f>
              <c:strCache>
                <c:ptCount val="29"/>
                <c:pt idx="0">
                  <c:v/>
                </c:pt>
                <c:pt idx="1">
                  <c:v>Accountant</c:v>
                </c:pt>
                <c:pt idx="2">
                  <c:v/>
                </c:pt>
                <c:pt idx="3">
                  <c:v/>
                </c:pt>
                <c:pt idx="4">
                  <c:v>Analyst</c:v>
                </c:pt>
                <c:pt idx="5">
                  <c:v/>
                </c:pt>
                <c:pt idx="6">
                  <c:v/>
                </c:pt>
                <c:pt idx="7">
                  <c:v>Consultant</c:v>
                </c:pt>
                <c:pt idx="8">
                  <c:v/>
                </c:pt>
                <c:pt idx="9">
                  <c:v/>
                </c:pt>
                <c:pt idx="10">
                  <c:v>Controller</c:v>
                </c:pt>
                <c:pt idx="11">
                  <c:v/>
                </c:pt>
                <c:pt idx="12">
                  <c:v/>
                </c:pt>
                <c:pt idx="13">
                  <c:v>CXO or 
Top Mgmt.</c:v>
                </c:pt>
                <c:pt idx="14">
                  <c:v/>
                </c:pt>
                <c:pt idx="15">
                  <c:v/>
                </c:pt>
                <c:pt idx="16">
                  <c:v>Engineer</c:v>
                </c:pt>
                <c:pt idx="17">
                  <c:v/>
                </c:pt>
                <c:pt idx="18">
                  <c:v/>
                </c:pt>
                <c:pt idx="19">
                  <c:v>Manager</c:v>
                </c:pt>
                <c:pt idx="20">
                  <c:v/>
                </c:pt>
                <c:pt idx="21">
                  <c:v/>
                </c:pt>
                <c:pt idx="22">
                  <c:v>Misc.</c:v>
                </c:pt>
                <c:pt idx="23">
                  <c:v/>
                </c:pt>
                <c:pt idx="24">
                  <c:v/>
                </c:pt>
                <c:pt idx="25">
                  <c:v>Reporting</c:v>
                </c:pt>
                <c:pt idx="26">
                  <c:v/>
                </c:pt>
                <c:pt idx="27">
                  <c:v/>
                </c:pt>
                <c:pt idx="28">
                  <c:v>Specialist</c:v>
                </c:pt>
              </c:strCache>
            </c:strRef>
          </c:cat>
          <c:val>
            <c:numRef>
              <c:f>Calculations!$Q$47:$Q$75</c:f>
              <c:numCache>
                <c:formatCode>General</c:formatCode>
                <c:ptCount val="29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</c:numCache>
            </c:numRef>
          </c:val>
        </c:ser>
        <c:ser>
          <c:idx val="2"/>
          <c:order val="2"/>
          <c:spPr>
            <a:solidFill>
              <a:srgbClr val="f9c3a8"/>
            </a:solidFill>
            <a:ln>
              <a:noFill/>
            </a:ln>
          </c:spPr>
          <c:invertIfNegative val="0"/>
          <c:dLbls>
            <c:dLbl>
              <c:idx val="1"/>
              <c:showLegendKey val="0"/>
              <c:showVal val="0"/>
              <c:showCatName val="0"/>
              <c:showSerName val="0"/>
              <c:showPercent val="0"/>
            </c:dLbl>
            <c:dLbl>
              <c:idx val="4"/>
              <c:showLegendKey val="0"/>
              <c:showVal val="0"/>
              <c:showCatName val="0"/>
              <c:showSerName val="0"/>
              <c:showPercent val="0"/>
            </c:dLbl>
            <c:dLbl>
              <c:idx val="7"/>
              <c:showLegendKey val="0"/>
              <c:showVal val="0"/>
              <c:showCatName val="0"/>
              <c:showSerName val="0"/>
              <c:showPercent val="0"/>
            </c:dLbl>
            <c:dLbl>
              <c:idx val="10"/>
              <c:showLegendKey val="0"/>
              <c:showVal val="0"/>
              <c:showCatName val="0"/>
              <c:showSerName val="0"/>
              <c:showPercent val="0"/>
            </c:dLbl>
            <c:dLbl>
              <c:idx val="13"/>
              <c:showLegendKey val="0"/>
              <c:showVal val="0"/>
              <c:showCatName val="0"/>
              <c:showSerName val="0"/>
              <c:showPercent val="0"/>
            </c:dLbl>
            <c:dLbl>
              <c:idx val="16"/>
              <c:showLegendKey val="0"/>
              <c:showVal val="0"/>
              <c:showCatName val="0"/>
              <c:showSerName val="0"/>
              <c:showPercent val="0"/>
            </c:dLbl>
            <c:dLbl>
              <c:idx val="19"/>
              <c:showLegendKey val="0"/>
              <c:showVal val="0"/>
              <c:showCatName val="0"/>
              <c:showSerName val="0"/>
              <c:showPercent val="0"/>
            </c:dLbl>
            <c:dLbl>
              <c:idx val="22"/>
              <c:showLegendKey val="0"/>
              <c:showVal val="0"/>
              <c:showCatName val="0"/>
              <c:showSerName val="0"/>
              <c:showPercent val="0"/>
            </c:dLbl>
            <c:dLbl>
              <c:idx val="25"/>
              <c:showLegendKey val="0"/>
              <c:showVal val="0"/>
              <c:showCatName val="0"/>
              <c:showSerName val="0"/>
              <c:showPercent val="0"/>
            </c:dLbl>
            <c:dLbl>
              <c:idx val="28"/>
              <c:showLegendKey val="0"/>
              <c:showVal val="0"/>
              <c:showCatName val="0"/>
              <c:showSerName val="0"/>
              <c:showPercent val="0"/>
            </c:dLbl>
            <c:showLegendKey val="0"/>
            <c:showVal val="0"/>
            <c:showCatName val="0"/>
            <c:showSerName val="0"/>
            <c:showPercent val="0"/>
            <c:showLeaderLines val="0"/>
          </c:dLbls>
          <c:errBars>
            <c:errDir val="y"/>
            <c:errBarType val="both"/>
            <c:errValType val="cust"/>
            <c:noEndCap val="0"/>
          </c:errBars>
          <c:cat>
            <c:strRef>
              <c:f>Calculations!$N$47:$N$75</c:f>
              <c:strCache>
                <c:ptCount val="29"/>
                <c:pt idx="0">
                  <c:v/>
                </c:pt>
                <c:pt idx="1">
                  <c:v>Accountant</c:v>
                </c:pt>
                <c:pt idx="2">
                  <c:v/>
                </c:pt>
                <c:pt idx="3">
                  <c:v/>
                </c:pt>
                <c:pt idx="4">
                  <c:v>Analyst</c:v>
                </c:pt>
                <c:pt idx="5">
                  <c:v/>
                </c:pt>
                <c:pt idx="6">
                  <c:v/>
                </c:pt>
                <c:pt idx="7">
                  <c:v>Consultant</c:v>
                </c:pt>
                <c:pt idx="8">
                  <c:v/>
                </c:pt>
                <c:pt idx="9">
                  <c:v/>
                </c:pt>
                <c:pt idx="10">
                  <c:v>Controller</c:v>
                </c:pt>
                <c:pt idx="11">
                  <c:v/>
                </c:pt>
                <c:pt idx="12">
                  <c:v/>
                </c:pt>
                <c:pt idx="13">
                  <c:v>CXO or 
Top Mgmt.</c:v>
                </c:pt>
                <c:pt idx="14">
                  <c:v/>
                </c:pt>
                <c:pt idx="15">
                  <c:v/>
                </c:pt>
                <c:pt idx="16">
                  <c:v>Engineer</c:v>
                </c:pt>
                <c:pt idx="17">
                  <c:v/>
                </c:pt>
                <c:pt idx="18">
                  <c:v/>
                </c:pt>
                <c:pt idx="19">
                  <c:v>Manager</c:v>
                </c:pt>
                <c:pt idx="20">
                  <c:v/>
                </c:pt>
                <c:pt idx="21">
                  <c:v/>
                </c:pt>
                <c:pt idx="22">
                  <c:v>Misc.</c:v>
                </c:pt>
                <c:pt idx="23">
                  <c:v/>
                </c:pt>
                <c:pt idx="24">
                  <c:v/>
                </c:pt>
                <c:pt idx="25">
                  <c:v>Reporting</c:v>
                </c:pt>
                <c:pt idx="26">
                  <c:v/>
                </c:pt>
                <c:pt idx="27">
                  <c:v/>
                </c:pt>
                <c:pt idx="28">
                  <c:v>Specialist</c:v>
                </c:pt>
              </c:strCache>
            </c:strRef>
          </c:cat>
          <c:val>
            <c:numRef>
              <c:f>Calculations!$R$47:$R$75</c:f>
              <c:numCache>
                <c:formatCode>General</c:formatCode>
                <c:ptCount val="29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</c:numCache>
            </c:numRef>
          </c:val>
        </c:ser>
        <c:gapWidth val="0"/>
        <c:overlap val="100"/>
        <c:axId val="83885879"/>
        <c:axId val="91568495"/>
      </c:barChart>
      <c:catAx>
        <c:axId val="83885879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8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91568495"/>
        <c:crosses val="autoZero"/>
        <c:auto val="1"/>
        <c:lblAlgn val="ctr"/>
        <c:lblOffset val="100"/>
      </c:catAx>
      <c:valAx>
        <c:axId val="91568495"/>
        <c:scaling>
          <c:orientation val="minMax"/>
          <c:max val="20000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#,##0.00&quot;  $ &quot;;\(#,##0.00&quot;) $ &quot;;\-#&quot;  $ &quot;;@\ " sourceLinked="0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p>
            <a:pPr>
              <a:defRPr b="0" sz="8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83885879"/>
        <c:crosses val="autoZero"/>
      </c:valAx>
      <c:spPr>
        <a:solidFill>
          <a:srgbClr val="ffffff"/>
        </a:solidFill>
        <a:ln>
          <a:noFill/>
        </a:ln>
      </c:spPr>
    </c:plotArea>
    <c:plotVisOnly val="1"/>
    <c:dispBlanksAs val="gap"/>
  </c:chart>
  <c:spPr>
    <a:noFill/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21</xdr:col>
      <xdr:colOff>27000</xdr:colOff>
      <xdr:row>7</xdr:row>
      <xdr:rowOff>10080</xdr:rowOff>
    </xdr:from>
    <xdr:to>
      <xdr:col>39</xdr:col>
      <xdr:colOff>321840</xdr:colOff>
      <xdr:row>22</xdr:row>
      <xdr:rowOff>14400</xdr:rowOff>
    </xdr:to>
    <xdr:graphicFrame>
      <xdr:nvGraphicFramePr>
        <xdr:cNvPr id="0" name="Graphique 1"/>
        <xdr:cNvGraphicFramePr/>
      </xdr:nvGraphicFramePr>
      <xdr:xfrm>
        <a:off x="6777000" y="1081800"/>
        <a:ext cx="6409800" cy="2674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255600</xdr:colOff>
      <xdr:row>32</xdr:row>
      <xdr:rowOff>75960</xdr:rowOff>
    </xdr:from>
    <xdr:to>
      <xdr:col>19</xdr:col>
      <xdr:colOff>255960</xdr:colOff>
      <xdr:row>40</xdr:row>
      <xdr:rowOff>168480</xdr:rowOff>
    </xdr:to>
    <xdr:graphicFrame>
      <xdr:nvGraphicFramePr>
        <xdr:cNvPr id="1" name="Graphique 5"/>
        <xdr:cNvGraphicFramePr/>
      </xdr:nvGraphicFramePr>
      <xdr:xfrm>
        <a:off x="386280" y="5297400"/>
        <a:ext cx="6115320" cy="14385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46080</xdr:colOff>
      <xdr:row>20</xdr:row>
      <xdr:rowOff>10800</xdr:rowOff>
    </xdr:from>
    <xdr:to>
      <xdr:col>20</xdr:col>
      <xdr:colOff>26640</xdr:colOff>
      <xdr:row>31</xdr:row>
      <xdr:rowOff>13320</xdr:rowOff>
    </xdr:to>
    <xdr:graphicFrame>
      <xdr:nvGraphicFramePr>
        <xdr:cNvPr id="2" name="Graphique 6"/>
        <xdr:cNvGraphicFramePr/>
      </xdr:nvGraphicFramePr>
      <xdr:xfrm>
        <a:off x="176760" y="3416040"/>
        <a:ext cx="6435360" cy="1650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8</xdr:col>
      <xdr:colOff>30240</xdr:colOff>
      <xdr:row>11</xdr:row>
      <xdr:rowOff>40680</xdr:rowOff>
    </xdr:from>
    <xdr:to>
      <xdr:col>11</xdr:col>
      <xdr:colOff>134280</xdr:colOff>
      <xdr:row>18</xdr:row>
      <xdr:rowOff>140400</xdr:rowOff>
    </xdr:to>
    <xdr:graphicFrame>
      <xdr:nvGraphicFramePr>
        <xdr:cNvPr id="3" name="Graphique 7"/>
        <xdr:cNvGraphicFramePr/>
      </xdr:nvGraphicFramePr>
      <xdr:xfrm>
        <a:off x="2539080" y="1731600"/>
        <a:ext cx="1123200" cy="1360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308520</xdr:colOff>
      <xdr:row>11</xdr:row>
      <xdr:rowOff>48960</xdr:rowOff>
    </xdr:from>
    <xdr:to>
      <xdr:col>15</xdr:col>
      <xdr:colOff>114840</xdr:colOff>
      <xdr:row>18</xdr:row>
      <xdr:rowOff>148680</xdr:rowOff>
    </xdr:to>
    <xdr:graphicFrame>
      <xdr:nvGraphicFramePr>
        <xdr:cNvPr id="4" name="Graphique 8"/>
        <xdr:cNvGraphicFramePr/>
      </xdr:nvGraphicFramePr>
      <xdr:xfrm>
        <a:off x="3836520" y="1739880"/>
        <a:ext cx="1164960" cy="1360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16</xdr:col>
      <xdr:colOff>168480</xdr:colOff>
      <xdr:row>11</xdr:row>
      <xdr:rowOff>48960</xdr:rowOff>
    </xdr:from>
    <xdr:to>
      <xdr:col>19</xdr:col>
      <xdr:colOff>272520</xdr:colOff>
      <xdr:row>18</xdr:row>
      <xdr:rowOff>148680</xdr:rowOff>
    </xdr:to>
    <xdr:graphicFrame>
      <xdr:nvGraphicFramePr>
        <xdr:cNvPr id="5" name="Graphique 9"/>
        <xdr:cNvGraphicFramePr/>
      </xdr:nvGraphicFramePr>
      <xdr:xfrm>
        <a:off x="5394960" y="1739880"/>
        <a:ext cx="1123200" cy="1360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21</xdr:col>
      <xdr:colOff>27000</xdr:colOff>
      <xdr:row>27</xdr:row>
      <xdr:rowOff>167040</xdr:rowOff>
    </xdr:from>
    <xdr:to>
      <xdr:col>40</xdr:col>
      <xdr:colOff>26640</xdr:colOff>
      <xdr:row>40</xdr:row>
      <xdr:rowOff>168480</xdr:rowOff>
    </xdr:to>
    <xdr:graphicFrame>
      <xdr:nvGraphicFramePr>
        <xdr:cNvPr id="6" name="Graphique 11"/>
        <xdr:cNvGraphicFramePr/>
      </xdr:nvGraphicFramePr>
      <xdr:xfrm>
        <a:off x="6777000" y="4547160"/>
        <a:ext cx="6454440" cy="21888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Continent" displayName="tblContinent" ref="R5:S212" headerRowCount="1" totalsRowCount="0" totalsRowShown="0">
  <autoFilter ref="R5:S212"/>
  <tableColumns count="2">
    <tableColumn id="1" name="Country"/>
    <tableColumn id="2" name="Continent"/>
  </tableColumns>
</table>
</file>

<file path=xl/tables/table2.xml><?xml version="1.0" encoding="utf-8"?>
<table xmlns="http://schemas.openxmlformats.org/spreadsheetml/2006/main" id="2" name="tblCountries" displayName="tblCountries" ref="L5:P139" headerRowCount="1" totalsRowCount="0" totalsRowShown="0">
  <autoFilter ref="L5:P139"/>
  <tableColumns count="5">
    <tableColumn id="1" name="Actual"/>
    <tableColumn id="2" name="Mapping"/>
    <tableColumn id="3" name="Continent"/>
    <tableColumn id="4" name="PPP Factor"/>
    <tableColumn id="5" name="Clean PPP"/>
  </tableColumns>
</table>
</file>

<file path=xl/tables/table3.xml><?xml version="1.0" encoding="utf-8"?>
<table xmlns="http://schemas.openxmlformats.org/spreadsheetml/2006/main" id="3" name="tblPPP" displayName="tblPPP" ref="U6:W192" headerRowCount="1" totalsRowCount="0" totalsRowShown="0">
  <autoFilter ref="U6:W192"/>
  <tableColumns count="3">
    <tableColumn id="1" name="Country"/>
    <tableColumn id="2" name="Intl $"/>
    <tableColumn id="3" name="PPP Ratio Vs US"/>
  </tableColumns>
</table>
</file>

<file path=xl/tables/table4.xml><?xml version="1.0" encoding="utf-8"?>
<table xmlns="http://schemas.openxmlformats.org/spreadsheetml/2006/main" id="4" name="tblSalaries" displayName="tblSalaries" ref="B5:Q1888" headerRowCount="1" totalsRowCount="0" totalsRowShown="0">
  <autoFilter ref="B5:Q1888"/>
  <tableColumns count="16">
    <tableColumn id="1" name="Unique ID"/>
    <tableColumn id="2" name="Timestamp"/>
    <tableColumn id="3" name="Your Salary"/>
    <tableColumn id="4" name="clean Salary (in local currency)"/>
    <tableColumn id="5" name="Currency"/>
    <tableColumn id="6" name="Salary in USD"/>
    <tableColumn id="7" name="Your Job Title"/>
    <tableColumn id="8" name="Job Type"/>
    <tableColumn id="9" name="Where do you work"/>
    <tableColumn id="10" name="clean Country"/>
    <tableColumn id="11" name="How many hours of a day you work on Excel"/>
    <tableColumn id="12" name="Years of Experience"/>
    <tableColumn id="13" name="Continent"/>
    <tableColumn id="14" name="Code Hours"/>
    <tableColumn id="15" name="PPP Factor"/>
    <tableColumn id="16" name="Salary"/>
  </tableColumns>
</table>
</file>

<file path=xl/tables/table5.xml><?xml version="1.0" encoding="utf-8"?>
<table xmlns="http://schemas.openxmlformats.org/spreadsheetml/2006/main" id="5" name="tblXrate" displayName="tblXrate" ref="B5:C44" headerRowCount="1" totalsRowCount="0" totalsRowShown="0">
  <autoFilter ref="B5:C44"/>
  <tableColumns count="2">
    <tableColumn id="1" name="Currency"/>
    <tableColumn id="2" name="in USD"/>
  </tableColumns>
</tabl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://www.legrandchamanexcel.blogspot.com/" TargetMode="External"/><Relationship Id="rId3" Type="http://schemas.openxmlformats.org/officeDocument/2006/relationships/drawing" Target="../drawings/drawing1.xml"/><Relationship Id="rId4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www.x-rates.com/cgi-bin/cgicalc.cgi?value=1&amp;base=USD" TargetMode="External"/><Relationship Id="rId2" Type="http://schemas.openxmlformats.org/officeDocument/2006/relationships/hyperlink" Target="http://xe.com/" TargetMode="External"/><Relationship Id="rId3" Type="http://schemas.openxmlformats.org/officeDocument/2006/relationships/hyperlink" Target="http://en.wikipedia.org/wiki/List_of_countries_by_GDP_(PPP)_per_capita" TargetMode="External"/><Relationship Id="rId4" Type="http://schemas.openxmlformats.org/officeDocument/2006/relationships/table" Target="../tables/table1.xml"/><Relationship Id="rId5" Type="http://schemas.openxmlformats.org/officeDocument/2006/relationships/table" Target="../tables/table2.xml"/><Relationship Id="rId6" Type="http://schemas.openxmlformats.org/officeDocument/2006/relationships/table" Target="../tables/table3.xml"/><Relationship Id="rId7" Type="http://schemas.openxmlformats.org/officeDocument/2006/relationships/table" Target="../tables/table5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table" Target="../tables/table4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AO3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25" zeroHeight="true" outlineLevelRow="0" outlineLevelCol="0"/>
  <cols>
    <col collapsed="false" customWidth="true" hidden="false" outlineLevel="0" max="1" min="1" style="0" width="1.85"/>
    <col collapsed="false" customWidth="true" hidden="false" outlineLevel="0" max="20" min="2" style="0" width="4.82"/>
    <col collapsed="false" customWidth="true" hidden="false" outlineLevel="0" max="21" min="21" style="0" width="2.33"/>
    <col collapsed="false" customWidth="true" hidden="false" outlineLevel="0" max="40" min="22" style="0" width="4.82"/>
    <col collapsed="false" customWidth="true" hidden="false" outlineLevel="0" max="41" min="41" style="0" width="5.89"/>
    <col collapsed="false" customWidth="true" hidden="true" outlineLevel="0" max="1025" min="42" style="0" width="12.42"/>
  </cols>
  <sheetData>
    <row r="1" customFormat="false" ht="21.65" hidden="false" customHeight="false" outlineLevel="0" collapsed="false"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 t="s">
        <v>1</v>
      </c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4" t="s">
        <v>2</v>
      </c>
      <c r="AK1" s="4"/>
      <c r="AL1" s="4"/>
      <c r="AM1" s="4"/>
      <c r="AN1" s="4"/>
    </row>
    <row r="2" customFormat="false" ht="5.25" hidden="false" customHeight="true" outlineLevel="0" collapsed="false"/>
    <row r="3" customFormat="false" ht="13.25" hidden="false" customHeight="false" outlineLevel="0" collapsed="false">
      <c r="B3" s="5" t="s">
        <v>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V3" s="5" t="s">
        <v>4</v>
      </c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customFormat="false" ht="4.5" hidden="false" customHeight="true" outlineLevel="0" collapsed="false">
      <c r="A4" s="6"/>
      <c r="B4" s="7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7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customFormat="false" ht="13.25" hidden="false" customHeight="false" outlineLevel="0" collapsed="false">
      <c r="B5" s="8" t="s">
        <v>5</v>
      </c>
      <c r="C5" s="9" t="e">
        <f aca="false">+Calculations!CU3</f>
        <v>#VALUE!</v>
      </c>
      <c r="D5" s="9"/>
      <c r="E5" s="10" t="str">
        <f aca="false">+Calculations!CV3</f>
        <v>Participants are using Excel 0 hours a day.</v>
      </c>
      <c r="V5" s="11" t="s">
        <v>6</v>
      </c>
      <c r="W5" s="10"/>
      <c r="X5" s="10"/>
      <c r="Y5" s="10"/>
      <c r="Z5" s="10"/>
      <c r="AA5" s="12" t="s">
        <v>7</v>
      </c>
      <c r="AB5" s="12"/>
      <c r="AC5" s="12"/>
      <c r="AD5" s="12"/>
      <c r="AE5" s="12"/>
      <c r="AF5" s="12"/>
      <c r="AH5" s="11" t="s">
        <v>8</v>
      </c>
      <c r="AL5" s="13" t="e">
        <f aca="false">+Calculations!J47</f>
        <v>#DIV/0!</v>
      </c>
      <c r="AM5" s="13"/>
      <c r="AN5" s="13"/>
    </row>
    <row r="6" customFormat="false" ht="13.25" hidden="false" customHeight="false" outlineLevel="0" collapsed="false">
      <c r="B6" s="8" t="s">
        <v>5</v>
      </c>
      <c r="C6" s="9" t="e">
        <f aca="false">+Calculations!CU4</f>
        <v>#VALUE!</v>
      </c>
      <c r="D6" s="9"/>
      <c r="E6" s="10" t="str">
        <f aca="false">+Calculations!CV4</f>
        <v>Participants working as Accountant have more then 15 years of experience.</v>
      </c>
      <c r="V6" s="11" t="s">
        <v>9</v>
      </c>
      <c r="W6" s="10"/>
      <c r="X6" s="10"/>
      <c r="Y6" s="10"/>
      <c r="Z6" s="14" t="s">
        <v>10</v>
      </c>
      <c r="AA6" s="15" t="n">
        <v>0</v>
      </c>
      <c r="AB6" s="15"/>
      <c r="AC6" s="16" t="s">
        <v>11</v>
      </c>
      <c r="AD6" s="16"/>
      <c r="AE6" s="15" t="n">
        <v>99</v>
      </c>
      <c r="AF6" s="15"/>
      <c r="AH6" s="11" t="s">
        <v>12</v>
      </c>
      <c r="AL6" s="17" t="e">
        <f aca="false">+Calculations!I47</f>
        <v>#DIV/0!</v>
      </c>
      <c r="AM6" s="17"/>
      <c r="AN6" s="17"/>
    </row>
    <row r="7" customFormat="false" ht="13.25" hidden="false" customHeight="false" outlineLevel="0" collapsed="false">
      <c r="B7" s="18" t="s">
        <v>5</v>
      </c>
      <c r="C7" s="9" t="str">
        <f aca="false">+Calculations!CU5</f>
        <v>100%</v>
      </c>
      <c r="D7" s="9"/>
      <c r="E7" s="10" t="str">
        <f aca="false">+Calculations!CV5</f>
        <v>Participants love Chandoo.org !</v>
      </c>
      <c r="V7" s="11" t="s">
        <v>13</v>
      </c>
      <c r="W7" s="10"/>
      <c r="X7" s="10"/>
      <c r="Y7" s="10"/>
      <c r="Z7" s="10"/>
      <c r="AA7" s="12" t="s">
        <v>14</v>
      </c>
      <c r="AB7" s="12"/>
      <c r="AC7" s="12"/>
      <c r="AD7" s="12"/>
      <c r="AE7" s="12"/>
      <c r="AF7" s="12"/>
    </row>
    <row r="8" customFormat="false" ht="13.25" hidden="false" customHeight="false" outlineLevel="0" collapsed="false">
      <c r="B8" s="18" t="s">
        <v>5</v>
      </c>
      <c r="C8" s="9" t="e">
        <f aca="false">+Calculations!CU6</f>
        <v>#VALUE!</v>
      </c>
      <c r="D8" s="9"/>
      <c r="E8" s="10" t="str">
        <f aca="false">+Calculations!CV6</f>
        <v>Participants living in Asia.</v>
      </c>
      <c r="V8" s="10"/>
      <c r="W8" s="10"/>
      <c r="X8" s="10"/>
      <c r="Y8" s="10"/>
      <c r="Z8" s="10"/>
    </row>
    <row r="9" customFormat="false" ht="13.25" hidden="false" customHeight="false" outlineLevel="0" collapsed="false">
      <c r="B9" s="18" t="s">
        <v>5</v>
      </c>
      <c r="C9" s="9" t="e">
        <f aca="false">+Calculations!CU7</f>
        <v>#VALUE!</v>
      </c>
      <c r="D9" s="9"/>
      <c r="E9" s="10" t="str">
        <f aca="false">+Calculations!CV7</f>
        <v>Average salary of participants living in Europe.</v>
      </c>
    </row>
    <row r="10" customFormat="false" ht="9" hidden="false" customHeight="true" outlineLevel="0" collapsed="false"/>
    <row r="11" customFormat="false" ht="13.25" hidden="false" customHeight="false" outlineLevel="0" collapsed="false">
      <c r="B11" s="5" t="s">
        <v>15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3.25" hidden="false" customHeight="false" outlineLevel="0" collapsed="false"/>
    <row r="13" customFormat="false" ht="13.25" hidden="false" customHeight="false" outlineLevel="0" collapsed="false">
      <c r="B13" s="19" t="s">
        <v>16</v>
      </c>
      <c r="C13" s="20"/>
      <c r="D13" s="20" t="s">
        <v>17</v>
      </c>
      <c r="E13" s="20"/>
      <c r="F13" s="20"/>
      <c r="G13" s="20"/>
      <c r="H13" s="20" t="s">
        <v>18</v>
      </c>
      <c r="I13" s="20"/>
      <c r="J13" s="20"/>
      <c r="K13" s="20"/>
      <c r="L13" s="20"/>
      <c r="M13" s="20" t="s">
        <v>19</v>
      </c>
      <c r="N13" s="20"/>
      <c r="O13" s="20"/>
      <c r="P13" s="20" t="s">
        <v>20</v>
      </c>
      <c r="Q13" s="20"/>
      <c r="R13" s="20"/>
      <c r="S13" s="20"/>
    </row>
    <row r="14" customFormat="false" ht="14.55" hidden="false" customHeight="false" outlineLevel="0" collapsed="false">
      <c r="B14" s="21" t="n">
        <f aca="false">+Calculations!BL8</f>
        <v>1</v>
      </c>
      <c r="C14" s="22" t="e">
        <f aca="false">+Calculations!BM8</f>
        <v>#N/A</v>
      </c>
      <c r="D14" s="22"/>
      <c r="E14" s="22"/>
      <c r="F14" s="23" t="e">
        <f aca="false">+Calculations!BN8</f>
        <v>#N/A</v>
      </c>
      <c r="G14" s="23"/>
      <c r="H14" s="23"/>
      <c r="I14" s="24"/>
      <c r="J14" s="24"/>
      <c r="L14" s="25" t="e">
        <f aca="false">+Calculations!BO8</f>
        <v>#N/A</v>
      </c>
      <c r="M14" s="24"/>
      <c r="N14" s="24"/>
      <c r="P14" s="26" t="e">
        <f aca="false">+Calculations!BP8</f>
        <v>#N/A</v>
      </c>
      <c r="Q14" s="24"/>
      <c r="R14" s="24"/>
      <c r="S14" s="24" t="e">
        <f aca="false">IF(P14&lt;WarningResponse,"*","")</f>
        <v>#N/A</v>
      </c>
    </row>
    <row r="15" customFormat="false" ht="14.55" hidden="false" customHeight="false" outlineLevel="0" collapsed="false">
      <c r="B15" s="21" t="n">
        <f aca="false">+Calculations!BL9</f>
        <v>2</v>
      </c>
      <c r="C15" s="22" t="e">
        <f aca="false">+Calculations!BM9</f>
        <v>#N/A</v>
      </c>
      <c r="D15" s="22"/>
      <c r="E15" s="22"/>
      <c r="F15" s="23" t="e">
        <f aca="false">+Calculations!BN9</f>
        <v>#N/A</v>
      </c>
      <c r="G15" s="23"/>
      <c r="H15" s="23"/>
      <c r="I15" s="24"/>
      <c r="J15" s="24"/>
      <c r="L15" s="25" t="e">
        <f aca="false">+Calculations!BO9</f>
        <v>#N/A</v>
      </c>
      <c r="M15" s="24"/>
      <c r="N15" s="24"/>
      <c r="P15" s="26" t="e">
        <f aca="false">+Calculations!BP9</f>
        <v>#N/A</v>
      </c>
      <c r="Q15" s="24"/>
      <c r="R15" s="24"/>
      <c r="S15" s="24" t="e">
        <f aca="false">IF(P15&lt;WarningResponse,"*","")</f>
        <v>#N/A</v>
      </c>
    </row>
    <row r="16" customFormat="false" ht="14.55" hidden="false" customHeight="false" outlineLevel="0" collapsed="false">
      <c r="B16" s="21" t="n">
        <f aca="false">+Calculations!BL10</f>
        <v>3</v>
      </c>
      <c r="C16" s="22" t="e">
        <f aca="false">+Calculations!BM10</f>
        <v>#N/A</v>
      </c>
      <c r="D16" s="22"/>
      <c r="E16" s="22"/>
      <c r="F16" s="23" t="e">
        <f aca="false">+Calculations!BN10</f>
        <v>#N/A</v>
      </c>
      <c r="G16" s="23"/>
      <c r="H16" s="23"/>
      <c r="I16" s="24"/>
      <c r="J16" s="24"/>
      <c r="L16" s="25" t="e">
        <f aca="false">+Calculations!BO10</f>
        <v>#N/A</v>
      </c>
      <c r="M16" s="24"/>
      <c r="N16" s="24"/>
      <c r="P16" s="26" t="e">
        <f aca="false">+Calculations!BP10</f>
        <v>#N/A</v>
      </c>
      <c r="Q16" s="24"/>
      <c r="R16" s="24"/>
      <c r="S16" s="24" t="e">
        <f aca="false">IF(P16&lt;WarningResponse,"*","")</f>
        <v>#N/A</v>
      </c>
    </row>
    <row r="17" customFormat="false" ht="14.55" hidden="false" customHeight="false" outlineLevel="0" collapsed="false">
      <c r="B17" s="21" t="n">
        <f aca="false">+Calculations!BL11</f>
        <v>4</v>
      </c>
      <c r="C17" s="22" t="e">
        <f aca="false">+Calculations!BM11</f>
        <v>#N/A</v>
      </c>
      <c r="D17" s="22"/>
      <c r="E17" s="22"/>
      <c r="F17" s="23" t="e">
        <f aca="false">+Calculations!BN11</f>
        <v>#N/A</v>
      </c>
      <c r="G17" s="23"/>
      <c r="H17" s="23"/>
      <c r="I17" s="24"/>
      <c r="J17" s="24"/>
      <c r="L17" s="25" t="e">
        <f aca="false">+Calculations!BO11</f>
        <v>#N/A</v>
      </c>
      <c r="M17" s="24"/>
      <c r="N17" s="24"/>
      <c r="P17" s="26" t="e">
        <f aca="false">+Calculations!BP11</f>
        <v>#N/A</v>
      </c>
      <c r="Q17" s="24"/>
      <c r="R17" s="24"/>
      <c r="S17" s="24" t="e">
        <f aca="false">IF(P17&lt;WarningResponse,"*","")</f>
        <v>#N/A</v>
      </c>
    </row>
    <row r="18" customFormat="false" ht="14.55" hidden="false" customHeight="false" outlineLevel="0" collapsed="false">
      <c r="B18" s="21" t="n">
        <f aca="false">+Calculations!BL12</f>
        <v>5</v>
      </c>
      <c r="C18" s="22" t="e">
        <f aca="false">+Calculations!BM12</f>
        <v>#N/A</v>
      </c>
      <c r="D18" s="22"/>
      <c r="E18" s="22"/>
      <c r="F18" s="23" t="e">
        <f aca="false">+Calculations!BN12</f>
        <v>#N/A</v>
      </c>
      <c r="G18" s="23"/>
      <c r="H18" s="23"/>
      <c r="I18" s="24"/>
      <c r="J18" s="24"/>
      <c r="L18" s="25" t="e">
        <f aca="false">+Calculations!BO12</f>
        <v>#N/A</v>
      </c>
      <c r="M18" s="24"/>
      <c r="N18" s="24"/>
      <c r="P18" s="26" t="e">
        <f aca="false">+Calculations!BP12</f>
        <v>#N/A</v>
      </c>
      <c r="Q18" s="24"/>
      <c r="R18" s="24"/>
      <c r="S18" s="24" t="e">
        <f aca="false">IF(P18&lt;WarningResponse,"*","")</f>
        <v>#N/A</v>
      </c>
    </row>
    <row r="19" customFormat="false" ht="22.5" hidden="false" customHeight="true" outlineLevel="0" collapsed="false">
      <c r="B19" s="27" t="s">
        <v>21</v>
      </c>
      <c r="O19" s="10"/>
    </row>
    <row r="20" customFormat="false" ht="13.25" hidden="false" customHeight="false" outlineLevel="0" collapsed="false">
      <c r="B20" s="5" t="s">
        <v>22</v>
      </c>
      <c r="C20" s="2"/>
      <c r="D20" s="2"/>
      <c r="E20" s="2"/>
      <c r="F20" s="2"/>
      <c r="G20" s="2"/>
      <c r="H20" s="2"/>
      <c r="I20" s="2"/>
      <c r="J20" s="2"/>
      <c r="K20" s="2"/>
      <c r="L20" s="28" t="s">
        <v>23</v>
      </c>
      <c r="M20" s="29" t="s">
        <v>24</v>
      </c>
      <c r="N20" s="29"/>
      <c r="O20" s="29"/>
      <c r="P20" s="29"/>
      <c r="Q20" s="29"/>
      <c r="R20" s="29"/>
      <c r="S20" s="29"/>
      <c r="T20" s="29"/>
    </row>
    <row r="23" customFormat="false" ht="5.25" hidden="false" customHeight="true" outlineLevel="0" collapsed="false"/>
    <row r="24" customFormat="false" ht="13.25" hidden="false" customHeight="false" outlineLevel="0" collapsed="false">
      <c r="V24" s="5" t="s">
        <v>25</v>
      </c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30" t="s">
        <v>26</v>
      </c>
      <c r="AL24" s="2"/>
      <c r="AM24" s="2"/>
      <c r="AN24" s="2"/>
    </row>
    <row r="25" customFormat="false" ht="5.25" hidden="false" customHeight="true" outlineLevel="0" collapsed="false">
      <c r="V25" s="7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31"/>
      <c r="AL25" s="6"/>
      <c r="AM25" s="6"/>
      <c r="AN25" s="6"/>
    </row>
    <row r="26" customFormat="false" ht="13.25" hidden="false" customHeight="false" outlineLevel="0" collapsed="false">
      <c r="V26" s="11" t="s">
        <v>27</v>
      </c>
      <c r="AA26" s="12" t="s">
        <v>28</v>
      </c>
      <c r="AB26" s="12"/>
      <c r="AC26" s="12"/>
      <c r="AD26" s="12"/>
      <c r="AE26" s="12"/>
      <c r="AF26" s="12"/>
      <c r="AK26" s="32" t="s">
        <v>29</v>
      </c>
      <c r="AL26" s="33" t="s">
        <v>30</v>
      </c>
      <c r="AM26" s="34" t="s">
        <v>31</v>
      </c>
      <c r="AN26" s="35" t="s">
        <v>32</v>
      </c>
    </row>
    <row r="27" customFormat="false" ht="13.25" hidden="false" customHeight="false" outlineLevel="0" collapsed="false">
      <c r="V27" s="11" t="s">
        <v>33</v>
      </c>
      <c r="AA27" s="12" t="s">
        <v>7</v>
      </c>
      <c r="AB27" s="12"/>
      <c r="AC27" s="12"/>
      <c r="AD27" s="12"/>
      <c r="AE27" s="12"/>
      <c r="AF27" s="12"/>
      <c r="AK27" s="32" t="s">
        <v>29</v>
      </c>
      <c r="AL27" s="36" t="s">
        <v>30</v>
      </c>
      <c r="AM27" s="37" t="s">
        <v>31</v>
      </c>
      <c r="AN27" s="35" t="s">
        <v>32</v>
      </c>
    </row>
    <row r="32" customFormat="false" ht="13.25" hidden="false" customHeight="false" outlineLevel="0" collapsed="false">
      <c r="B32" s="5" t="s">
        <v>34</v>
      </c>
      <c r="C32" s="2"/>
      <c r="D32" s="2"/>
      <c r="E32" s="2"/>
      <c r="F32" s="2"/>
      <c r="G32" s="2"/>
      <c r="H32" s="2"/>
      <c r="I32" s="2"/>
      <c r="J32" s="2"/>
      <c r="K32" s="2"/>
      <c r="L32" s="28" t="s">
        <v>23</v>
      </c>
      <c r="M32" s="29" t="s">
        <v>35</v>
      </c>
      <c r="N32" s="29"/>
      <c r="O32" s="29"/>
      <c r="P32" s="29"/>
      <c r="Q32" s="29"/>
      <c r="R32" s="29"/>
      <c r="S32" s="29"/>
      <c r="T32" s="29"/>
    </row>
    <row r="33" customFormat="false" ht="13.25" hidden="false" customHeight="false" outlineLevel="0" collapsed="false"/>
    <row r="34" customFormat="false" ht="13.25" hidden="false" customHeight="false" outlineLevel="0" collapsed="false"/>
    <row r="35" customFormat="false" ht="13.25" hidden="false" customHeight="false" outlineLevel="0" collapsed="false"/>
    <row r="36" customFormat="false" ht="13.25" hidden="false" customHeight="false" outlineLevel="0" collapsed="false"/>
    <row r="37" customFormat="false" ht="13.25" hidden="false" customHeight="false" outlineLevel="0" collapsed="false"/>
    <row r="38" customFormat="false" ht="13.25" hidden="false" customHeight="false" outlineLevel="0" collapsed="false"/>
    <row r="39" customFormat="false" ht="13.25" hidden="false" customHeight="false" outlineLevel="0" collapsed="false"/>
    <row r="40" customFormat="false" ht="13.25" hidden="false" customHeight="false" outlineLevel="0" collapsed="false"/>
    <row r="41" customFormat="false" ht="13.25" hidden="false" customHeight="false" outlineLevel="0" collapsed="false"/>
  </sheetData>
  <mergeCells count="22">
    <mergeCell ref="AJ1:AN1"/>
    <mergeCell ref="C5:D5"/>
    <mergeCell ref="AA5:AF5"/>
    <mergeCell ref="AL5:AN5"/>
    <mergeCell ref="C6:D6"/>
    <mergeCell ref="AA6:AB6"/>
    <mergeCell ref="AC6:AD6"/>
    <mergeCell ref="AE6:AF6"/>
    <mergeCell ref="AL6:AN6"/>
    <mergeCell ref="C7:D7"/>
    <mergeCell ref="AA7:AF7"/>
    <mergeCell ref="C8:D8"/>
    <mergeCell ref="C9:D9"/>
    <mergeCell ref="F14:H14"/>
    <mergeCell ref="F15:H15"/>
    <mergeCell ref="F16:H16"/>
    <mergeCell ref="F17:H17"/>
    <mergeCell ref="F18:H18"/>
    <mergeCell ref="M20:T20"/>
    <mergeCell ref="AA26:AF26"/>
    <mergeCell ref="AA27:AF27"/>
    <mergeCell ref="M32:T32"/>
  </mergeCells>
  <conditionalFormatting sqref="C14:S18">
    <cfRule type="expression" priority="2" aboveAverage="0" equalAverage="0" bottom="0" percent="0" rank="0" text="" dxfId="0">
      <formula>$S14="*"</formula>
    </cfRule>
  </conditionalFormatting>
  <dataValidations count="5">
    <dataValidation allowBlank="true" operator="equal" showDropDown="false" showErrorMessage="true" showInputMessage="true" sqref="AA5:AF5 AA26:AF27" type="list">
      <formula1>lstContinents2</formula1>
      <formula2>0</formula2>
    </dataValidation>
    <dataValidation allowBlank="true" error="Value must be between 0 - 99.&#10;Value must be smaller than maximum experience." operator="between" showDropDown="false" showErrorMessage="true" showInputMessage="true" sqref="AA6:AB6" type="whole">
      <formula1>0</formula1>
      <formula2>E1</formula2>
    </dataValidation>
    <dataValidation allowBlank="true" error="Value must be between 0 - 99.&#10;Value must be greater than mininum experience. " errorTitle="Oups!" operator="between" showDropDown="false" showErrorMessage="true" showInputMessage="true" sqref="AE6:AF6" type="whole">
      <formula1>#REF!</formula1>
      <formula2>99</formula2>
    </dataValidation>
    <dataValidation allowBlank="true" operator="equal" showDropDown="false" showErrorMessage="true" showInputMessage="true" sqref="AA7" type="list">
      <formula1>INDEX(tblHours,,1)</formula1>
      <formula2>0</formula2>
    </dataValidation>
    <dataValidation allowBlank="true" operator="equal" showDropDown="false" showErrorMessage="true" showInputMessage="true" sqref="M20:T20 M32:T32" type="list">
      <formula1>lstGraph2</formula1>
      <formula2>0</formula2>
    </dataValidation>
  </dataValidations>
  <hyperlinks>
    <hyperlink ref="AJ1" r:id="rId2" display="By Jean-Marc Voyer"/>
  </hyperlinks>
  <printOptions headings="false" gridLines="false" gridLinesSet="true" horizontalCentered="false" verticalCentered="false"/>
  <pageMargins left="0.2" right="0.220138888888889" top="0.747916666666667" bottom="0.747916666666667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AL2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0" width="4.35"/>
    <col collapsed="false" customWidth="true" hidden="false" outlineLevel="0" max="2" min="2" style="0" width="22.05"/>
    <col collapsed="false" customWidth="true" hidden="false" outlineLevel="0" max="6" min="3" style="0" width="9.93"/>
    <col collapsed="false" customWidth="true" hidden="false" outlineLevel="0" max="7" min="7" style="0" width="28.26"/>
    <col collapsed="false" customWidth="true" hidden="false" outlineLevel="0" max="8" min="8" style="0" width="15.53"/>
    <col collapsed="false" customWidth="true" hidden="false" outlineLevel="0" max="11" min="9" style="0" width="9.93"/>
    <col collapsed="false" customWidth="true" hidden="false" outlineLevel="0" max="13" min="12" style="0" width="29.49"/>
    <col collapsed="false" customWidth="true" hidden="false" outlineLevel="0" max="14" min="14" style="0" width="22.05"/>
    <col collapsed="false" customWidth="true" hidden="false" outlineLevel="0" max="16" min="15" style="0" width="15.22"/>
    <col collapsed="false" customWidth="true" hidden="false" outlineLevel="0" max="17" min="17" style="0" width="9.93"/>
    <col collapsed="false" customWidth="true" hidden="false" outlineLevel="0" max="18" min="18" style="0" width="23.28"/>
    <col collapsed="false" customWidth="true" hidden="false" outlineLevel="0" max="19" min="19" style="0" width="15.06"/>
    <col collapsed="false" customWidth="true" hidden="false" outlineLevel="0" max="20" min="20" style="0" width="9.93"/>
    <col collapsed="false" customWidth="true" hidden="false" outlineLevel="0" max="21" min="21" style="0" width="19.72"/>
    <col collapsed="false" customWidth="true" hidden="false" outlineLevel="0" max="22" min="22" style="0" width="15.06"/>
    <col collapsed="false" customWidth="true" hidden="false" outlineLevel="0" max="23" min="23" style="0" width="20.64"/>
    <col collapsed="false" customWidth="true" hidden="false" outlineLevel="0" max="27" min="24" style="0" width="9.93"/>
    <col collapsed="false" customWidth="true" hidden="false" outlineLevel="0" max="29" min="28" style="0" width="18.47"/>
    <col collapsed="false" customWidth="true" hidden="false" outlineLevel="0" max="30" min="30" style="0" width="30.43"/>
    <col collapsed="false" customWidth="true" hidden="false" outlineLevel="0" max="31" min="31" style="0" width="12.42"/>
    <col collapsed="false" customWidth="true" hidden="false" outlineLevel="0" max="32" min="32" style="0" width="15.06"/>
    <col collapsed="false" customWidth="true" hidden="false" outlineLevel="0" max="33" min="33" style="0" width="12.42"/>
    <col collapsed="false" customWidth="true" hidden="false" outlineLevel="0" max="34" min="34" style="0" width="55.43"/>
    <col collapsed="false" customWidth="true" hidden="false" outlineLevel="0" max="37" min="35" style="0" width="9.93"/>
    <col collapsed="false" customWidth="true" hidden="false" outlineLevel="0" max="38" min="38" style="0" width="36.33"/>
    <col collapsed="false" customWidth="true" hidden="false" outlineLevel="0" max="1025" min="39" style="0" width="9.93"/>
  </cols>
  <sheetData>
    <row r="1" customFormat="false" ht="23.25" hidden="false" customHeight="false" outlineLevel="0" collapsed="false">
      <c r="B1" s="38" t="s">
        <v>36</v>
      </c>
      <c r="C1" s="38"/>
      <c r="G1" s="39" t="s">
        <v>37</v>
      </c>
      <c r="H1" s="39" t="s">
        <v>38</v>
      </c>
      <c r="N1" s="0" t="s">
        <v>39</v>
      </c>
      <c r="R1" s="40" t="s">
        <v>40</v>
      </c>
      <c r="U1" s="40" t="s">
        <v>41</v>
      </c>
      <c r="AB1" s="41" t="s">
        <v>42</v>
      </c>
      <c r="AD1" s="41" t="s">
        <v>43</v>
      </c>
    </row>
    <row r="2" customFormat="false" ht="15" hidden="false" customHeight="false" outlineLevel="0" collapsed="false">
      <c r="G2" s="39"/>
      <c r="H2" s="39"/>
      <c r="R2" s="0" t="s">
        <v>44</v>
      </c>
      <c r="U2" s="0" t="s">
        <v>45</v>
      </c>
      <c r="AB2" s="0" t="s">
        <v>46</v>
      </c>
      <c r="AD2" s="0" t="s">
        <v>46</v>
      </c>
    </row>
    <row r="3" customFormat="false" ht="15" hidden="false" customHeight="false" outlineLevel="0" collapsed="false">
      <c r="G3" s="39"/>
      <c r="H3" s="39"/>
      <c r="N3" s="0" t="s">
        <v>47</v>
      </c>
      <c r="P3" s="0" t="s">
        <v>48</v>
      </c>
      <c r="R3" s="42" t="s">
        <v>49</v>
      </c>
      <c r="U3" s="39" t="s">
        <v>50</v>
      </c>
    </row>
    <row r="4" customFormat="false" ht="15" hidden="false" customHeight="false" outlineLevel="0" collapsed="false">
      <c r="B4" s="43" t="s">
        <v>51</v>
      </c>
      <c r="C4" s="43"/>
      <c r="L4" s="43" t="s">
        <v>52</v>
      </c>
      <c r="M4" s="43"/>
      <c r="P4" s="0" t="s">
        <v>53</v>
      </c>
      <c r="U4" s="0" t="s">
        <v>54</v>
      </c>
      <c r="AB4" s="44" t="s">
        <v>55</v>
      </c>
      <c r="AD4" s="44" t="s">
        <v>56</v>
      </c>
      <c r="AF4" s="44" t="s">
        <v>57</v>
      </c>
      <c r="AH4" s="44" t="s">
        <v>58</v>
      </c>
      <c r="AI4" s="44" t="s">
        <v>59</v>
      </c>
      <c r="AJ4" s="44" t="s">
        <v>60</v>
      </c>
      <c r="AL4" s="44" t="s">
        <v>61</v>
      </c>
    </row>
    <row r="5" customFormat="false" ht="15" hidden="false" customHeight="false" outlineLevel="0" collapsed="false">
      <c r="B5" s="45" t="s">
        <v>62</v>
      </c>
      <c r="C5" s="45" t="s">
        <v>63</v>
      </c>
      <c r="G5" s="46" t="s">
        <v>64</v>
      </c>
      <c r="H5" s="46"/>
      <c r="I5" s="46"/>
      <c r="L5" s="45" t="s">
        <v>65</v>
      </c>
      <c r="M5" s="45" t="s">
        <v>66</v>
      </c>
      <c r="N5" s="45" t="s">
        <v>57</v>
      </c>
      <c r="O5" s="45" t="s">
        <v>67</v>
      </c>
      <c r="P5" s="45" t="s">
        <v>48</v>
      </c>
      <c r="R5" s="44" t="s">
        <v>17</v>
      </c>
      <c r="S5" s="44" t="s">
        <v>57</v>
      </c>
      <c r="V5" s="0" t="s">
        <v>68</v>
      </c>
      <c r="W5" s="0" t="n">
        <v>48387</v>
      </c>
      <c r="AB5" s="0" t="s">
        <v>69</v>
      </c>
      <c r="AD5" s="0" t="s">
        <v>70</v>
      </c>
      <c r="AF5" s="0" t="s">
        <v>28</v>
      </c>
      <c r="AH5" s="0" t="s">
        <v>14</v>
      </c>
      <c r="AI5" s="0" t="n">
        <v>-1</v>
      </c>
      <c r="AJ5" s="0" t="n">
        <v>99</v>
      </c>
      <c r="AL5" s="0" t="s">
        <v>24</v>
      </c>
    </row>
    <row r="6" customFormat="false" ht="15" hidden="false" customHeight="false" outlineLevel="0" collapsed="false">
      <c r="B6" s="0" t="s">
        <v>71</v>
      </c>
      <c r="C6" s="0" t="n">
        <v>1</v>
      </c>
      <c r="G6" s="47" t="s">
        <v>72</v>
      </c>
      <c r="H6" s="47" t="n">
        <v>4.49273</v>
      </c>
      <c r="I6" s="47" t="s">
        <v>73</v>
      </c>
      <c r="L6" s="0" t="s">
        <v>74</v>
      </c>
      <c r="M6" s="0" t="s">
        <v>74</v>
      </c>
      <c r="N6" s="48" t="e">
        <f aca="false">VLOOKUP(tblCountries#this row;mapping,tblContinent#all,2,0)</f>
        <v>#VALUE!</v>
      </c>
      <c r="O6" s="48" t="e">
        <f aca="false">VLOOKUP(tblCountries#this row;mapping,tblPPP,3,0)</f>
        <v>#VALUE!</v>
      </c>
      <c r="P6" s="48" t="e">
        <f aca="false">IFERROR(tblCountries#this row;ppp factor,1)</f>
        <v>#VALUE!</v>
      </c>
      <c r="R6" s="0" t="s">
        <v>75</v>
      </c>
      <c r="S6" s="0" t="s">
        <v>28</v>
      </c>
      <c r="U6" s="45" t="s">
        <v>17</v>
      </c>
      <c r="V6" s="45" t="s">
        <v>76</v>
      </c>
      <c r="W6" s="45" t="s">
        <v>77</v>
      </c>
      <c r="AB6" s="0" t="s">
        <v>78</v>
      </c>
      <c r="AD6" s="0" t="s">
        <v>79</v>
      </c>
      <c r="AF6" s="0" t="s">
        <v>80</v>
      </c>
      <c r="AH6" s="0" t="s">
        <v>81</v>
      </c>
      <c r="AI6" s="0" t="n">
        <v>1</v>
      </c>
      <c r="AJ6" s="0" t="n">
        <v>1</v>
      </c>
      <c r="AL6" s="0" t="s">
        <v>35</v>
      </c>
    </row>
    <row r="7" customFormat="false" ht="15" hidden="false" customHeight="false" outlineLevel="0" collapsed="false">
      <c r="B7" s="0" t="s">
        <v>82</v>
      </c>
      <c r="C7" s="0" t="e">
        <f aca="false">1/INDEX($H$6:$H$66,MATCH(tblXrate#this row;currency,$I$6:$I$66,0))</f>
        <v>#VALUE!</v>
      </c>
      <c r="G7" s="47" t="s">
        <v>83</v>
      </c>
      <c r="H7" s="47" t="n">
        <v>0.980479</v>
      </c>
      <c r="I7" s="47" t="s">
        <v>84</v>
      </c>
      <c r="L7" s="0" t="s">
        <v>85</v>
      </c>
      <c r="M7" s="0" t="s">
        <v>85</v>
      </c>
      <c r="N7" s="48" t="e">
        <f aca="false">VLOOKUP(tblCountries#this row;mapping,tblContinent#all,2,0)</f>
        <v>#VALUE!</v>
      </c>
      <c r="O7" s="48" t="e">
        <f aca="false">VLOOKUP(tblCountries#this row;mapping,tblPPP,3,0)</f>
        <v>#VALUE!</v>
      </c>
      <c r="P7" s="48" t="e">
        <f aca="false">IFERROR(tblCountries#this row;ppp factor,1)</f>
        <v>#VALUE!</v>
      </c>
      <c r="R7" s="0" t="s">
        <v>70</v>
      </c>
      <c r="S7" s="0" t="s">
        <v>80</v>
      </c>
      <c r="U7" s="0" t="s">
        <v>75</v>
      </c>
      <c r="V7" s="0" t="s">
        <v>86</v>
      </c>
      <c r="W7" s="48" t="n">
        <f aca="false">$W$5/V7</f>
        <v>50.6140167364017</v>
      </c>
      <c r="AB7" s="0" t="s">
        <v>87</v>
      </c>
      <c r="AD7" s="0" t="s">
        <v>88</v>
      </c>
      <c r="AF7" s="0" t="s">
        <v>89</v>
      </c>
      <c r="AH7" s="0" t="s">
        <v>90</v>
      </c>
      <c r="AI7" s="0" t="n">
        <v>2</v>
      </c>
      <c r="AJ7" s="0" t="n">
        <v>2</v>
      </c>
    </row>
    <row r="8" customFormat="false" ht="15" hidden="false" customHeight="false" outlineLevel="0" collapsed="false">
      <c r="B8" s="0" t="s">
        <v>91</v>
      </c>
      <c r="C8" s="0" t="e">
        <f aca="false">1/INDEX($H$6:$H$66,MATCH(tblXrate#this row;currency,$I$6:$I$66,0))</f>
        <v>#VALUE!</v>
      </c>
      <c r="G8" s="47" t="s">
        <v>92</v>
      </c>
      <c r="H8" s="47" t="n">
        <v>7.65697</v>
      </c>
      <c r="I8" s="47" t="s">
        <v>93</v>
      </c>
      <c r="L8" s="0" t="s">
        <v>94</v>
      </c>
      <c r="M8" s="0" t="s">
        <v>94</v>
      </c>
      <c r="N8" s="48" t="e">
        <f aca="false">VLOOKUP(tblCountries#this row;mapping,tblContinent#all,2,0)</f>
        <v>#VALUE!</v>
      </c>
      <c r="O8" s="48" t="e">
        <f aca="false">VLOOKUP(tblCountries#this row;mapping,tblPPP,3,0)</f>
        <v>#VALUE!</v>
      </c>
      <c r="P8" s="48" t="e">
        <f aca="false">IFERROR(tblCountries#this row;ppp factor,1)</f>
        <v>#VALUE!</v>
      </c>
      <c r="R8" s="0" t="s">
        <v>95</v>
      </c>
      <c r="S8" s="0" t="s">
        <v>89</v>
      </c>
      <c r="U8" s="0" t="s">
        <v>70</v>
      </c>
      <c r="V8" s="0" t="s">
        <v>96</v>
      </c>
      <c r="W8" s="48" t="n">
        <f aca="false">$W$5/V8</f>
        <v>6.2507427980881</v>
      </c>
      <c r="AB8" s="0" t="s">
        <v>97</v>
      </c>
      <c r="AD8" s="0" t="s">
        <v>98</v>
      </c>
      <c r="AF8" s="0" t="s">
        <v>99</v>
      </c>
      <c r="AH8" s="0" t="s">
        <v>100</v>
      </c>
      <c r="AI8" s="0" t="n">
        <v>3</v>
      </c>
      <c r="AJ8" s="0" t="n">
        <v>3</v>
      </c>
    </row>
    <row r="9" customFormat="false" ht="15" hidden="false" customHeight="false" outlineLevel="0" collapsed="false">
      <c r="B9" s="0" t="s">
        <v>101</v>
      </c>
      <c r="C9" s="0" t="e">
        <f aca="false">1/INDEX($H$6:$H$66,MATCH(tblXrate#this row;currency,$I$6:$I$66,0))</f>
        <v>#VALUE!</v>
      </c>
      <c r="G9" s="47" t="s">
        <v>102</v>
      </c>
      <c r="H9" s="47" t="n">
        <v>2.02314</v>
      </c>
      <c r="I9" s="47" t="s">
        <v>103</v>
      </c>
      <c r="L9" s="0" t="s">
        <v>104</v>
      </c>
      <c r="M9" s="0" t="s">
        <v>104</v>
      </c>
      <c r="N9" s="48" t="e">
        <f aca="false">VLOOKUP(tblCountries#this row;mapping,tblContinent#all,2,0)</f>
        <v>#VALUE!</v>
      </c>
      <c r="O9" s="48" t="e">
        <f aca="false">VLOOKUP(tblCountries#this row;mapping,tblPPP,3,0)</f>
        <v>#VALUE!</v>
      </c>
      <c r="P9" s="48" t="e">
        <f aca="false">IFERROR(tblCountries#this row;ppp factor,1)</f>
        <v>#VALUE!</v>
      </c>
      <c r="R9" s="0" t="s">
        <v>105</v>
      </c>
      <c r="S9" s="0" t="s">
        <v>80</v>
      </c>
      <c r="U9" s="0" t="s">
        <v>95</v>
      </c>
      <c r="V9" s="0" t="s">
        <v>106</v>
      </c>
      <c r="W9" s="48" t="n">
        <f aca="false">$W$5/V9</f>
        <v>6.59852720578208</v>
      </c>
      <c r="AB9" s="0" t="s">
        <v>107</v>
      </c>
      <c r="AD9" s="0" t="s">
        <v>108</v>
      </c>
      <c r="AF9" s="0" t="s">
        <v>109</v>
      </c>
      <c r="AH9" s="0" t="s">
        <v>110</v>
      </c>
      <c r="AI9" s="0" t="n">
        <v>4</v>
      </c>
      <c r="AJ9" s="0" t="n">
        <v>4</v>
      </c>
    </row>
    <row r="10" customFormat="false" ht="15" hidden="false" customHeight="false" outlineLevel="0" collapsed="false">
      <c r="B10" s="0" t="s">
        <v>111</v>
      </c>
      <c r="C10" s="0" t="e">
        <f aca="false">1/INDEX($H$6:$H$66,MATCH(tblXrate#this row;currency,$I$6:$I$66,0))</f>
        <v>#VALUE!</v>
      </c>
      <c r="G10" s="47" t="s">
        <v>112</v>
      </c>
      <c r="H10" s="47" t="n">
        <v>0.634446</v>
      </c>
      <c r="I10" s="47" t="s">
        <v>111</v>
      </c>
      <c r="L10" s="0" t="s">
        <v>113</v>
      </c>
      <c r="M10" s="0" t="s">
        <v>113</v>
      </c>
      <c r="N10" s="48" t="e">
        <f aca="false">VLOOKUP(tblCountries#this row;mapping,tblContinent#all,2,0)</f>
        <v>#VALUE!</v>
      </c>
      <c r="O10" s="48" t="e">
        <f aca="false">VLOOKUP(tblCountries#this row;mapping,tblPPP,3,0)</f>
        <v>#VALUE!</v>
      </c>
      <c r="P10" s="48" t="e">
        <f aca="false">IFERROR(tblCountries#this row;ppp factor,1)</f>
        <v>#VALUE!</v>
      </c>
      <c r="R10" s="0" t="s">
        <v>114</v>
      </c>
      <c r="S10" s="0" t="s">
        <v>89</v>
      </c>
      <c r="U10" s="0" t="s">
        <v>114</v>
      </c>
      <c r="V10" s="0" t="s">
        <v>115</v>
      </c>
      <c r="W10" s="48" t="n">
        <f aca="false">$W$5/V10</f>
        <v>8.20814249363868</v>
      </c>
      <c r="AB10" s="0" t="s">
        <v>116</v>
      </c>
      <c r="AD10" s="0" t="s">
        <v>28</v>
      </c>
      <c r="AF10" s="0" t="s">
        <v>117</v>
      </c>
      <c r="AH10" s="0" t="s">
        <v>118</v>
      </c>
      <c r="AI10" s="0" t="n">
        <v>5</v>
      </c>
      <c r="AJ10" s="0" t="n">
        <v>5</v>
      </c>
    </row>
    <row r="11" customFormat="false" ht="15" hidden="false" customHeight="false" outlineLevel="0" collapsed="false">
      <c r="B11" s="0" t="s">
        <v>84</v>
      </c>
      <c r="C11" s="0" t="e">
        <f aca="false">1/INDEX($H$6:$H$66,MATCH(tblXrate#this row;currency,$I$6:$I$66,0))</f>
        <v>#VALUE!</v>
      </c>
      <c r="G11" s="47" t="s">
        <v>119</v>
      </c>
      <c r="H11" s="47" t="n">
        <v>1.2687</v>
      </c>
      <c r="I11" s="47" t="s">
        <v>120</v>
      </c>
      <c r="L11" s="0" t="s">
        <v>121</v>
      </c>
      <c r="M11" s="0" t="s">
        <v>121</v>
      </c>
      <c r="N11" s="48" t="e">
        <f aca="false">VLOOKUP(tblCountries#this row;mapping,tblContinent#all,2,0)</f>
        <v>#VALUE!</v>
      </c>
      <c r="O11" s="48" t="e">
        <f aca="false">VLOOKUP(tblCountries#this row;mapping,tblPPP,3,0)</f>
        <v>#VALUE!</v>
      </c>
      <c r="P11" s="48" t="e">
        <f aca="false">IFERROR(tblCountries#this row;ppp factor,1)</f>
        <v>#VALUE!</v>
      </c>
      <c r="R11" s="0" t="s">
        <v>122</v>
      </c>
      <c r="S11" s="0" t="s">
        <v>99</v>
      </c>
      <c r="U11" s="0" t="s">
        <v>122</v>
      </c>
      <c r="V11" s="0" t="s">
        <v>123</v>
      </c>
      <c r="W11" s="48" t="n">
        <f aca="false">$W$5/V11</f>
        <v>2.69100717423948</v>
      </c>
      <c r="AB11" s="0" t="s">
        <v>124</v>
      </c>
      <c r="AD11" s="0" t="s">
        <v>104</v>
      </c>
    </row>
    <row r="12" customFormat="false" ht="15" hidden="false" customHeight="false" outlineLevel="0" collapsed="false">
      <c r="B12" s="0" t="s">
        <v>125</v>
      </c>
      <c r="C12" s="0" t="e">
        <f aca="false">1/INDEX($H$6:$H$66,MATCH(tblXrate#this row;currency,$I$6:$I$66,0))</f>
        <v>#VALUE!</v>
      </c>
      <c r="G12" s="47" t="s">
        <v>126</v>
      </c>
      <c r="H12" s="47" t="n">
        <v>1.53952</v>
      </c>
      <c r="I12" s="47" t="s">
        <v>127</v>
      </c>
      <c r="L12" s="0" t="s">
        <v>128</v>
      </c>
      <c r="M12" s="0" t="s">
        <v>128</v>
      </c>
      <c r="N12" s="48" t="e">
        <f aca="false">VLOOKUP(tblCountries#this row;mapping,tblContinent#all,2,0)</f>
        <v>#VALUE!</v>
      </c>
      <c r="O12" s="48" t="e">
        <f aca="false">VLOOKUP(tblCountries#this row;mapping,tblPPP,3,0)</f>
        <v>#VALUE!</v>
      </c>
      <c r="P12" s="48" t="e">
        <f aca="false">IFERROR(tblCountries#this row;ppp factor,1)</f>
        <v>#VALUE!</v>
      </c>
      <c r="R12" s="0" t="s">
        <v>88</v>
      </c>
      <c r="S12" s="0" t="s">
        <v>109</v>
      </c>
      <c r="U12" s="0" t="s">
        <v>88</v>
      </c>
      <c r="V12" s="0" t="s">
        <v>129</v>
      </c>
      <c r="W12" s="48" t="n">
        <f aca="false">$W$5/V12</f>
        <v>2.76244576387303</v>
      </c>
      <c r="AB12" s="0" t="s">
        <v>130</v>
      </c>
      <c r="AD12" s="0" t="s">
        <v>131</v>
      </c>
    </row>
    <row r="13" customFormat="false" ht="15" hidden="false" customHeight="false" outlineLevel="0" collapsed="false">
      <c r="B13" s="0" t="s">
        <v>132</v>
      </c>
      <c r="C13" s="0" t="e">
        <f aca="false">1/INDEX($H$6:$H$66,MATCH(tblXrate#this row;currency,$I$6:$I$66,0))</f>
        <v>#VALUE!</v>
      </c>
      <c r="G13" s="47" t="s">
        <v>133</v>
      </c>
      <c r="H13" s="47" t="n">
        <v>1.01692</v>
      </c>
      <c r="I13" s="47" t="s">
        <v>125</v>
      </c>
      <c r="L13" s="0" t="s">
        <v>134</v>
      </c>
      <c r="M13" s="0" t="s">
        <v>134</v>
      </c>
      <c r="N13" s="48" t="e">
        <f aca="false">VLOOKUP(tblCountries#this row;mapping,tblContinent#all,2,0)</f>
        <v>#VALUE!</v>
      </c>
      <c r="O13" s="48" t="e">
        <f aca="false">VLOOKUP(tblCountries#this row;mapping,tblPPP,3,0)</f>
        <v>#VALUE!</v>
      </c>
      <c r="P13" s="48" t="e">
        <f aca="false">IFERROR(tblCountries#this row;ppp factor,1)</f>
        <v>#VALUE!</v>
      </c>
      <c r="R13" s="0" t="s">
        <v>98</v>
      </c>
      <c r="S13" s="0" t="s">
        <v>80</v>
      </c>
      <c r="U13" s="0" t="s">
        <v>98</v>
      </c>
      <c r="V13" s="0" t="s">
        <v>135</v>
      </c>
      <c r="W13" s="48" t="n">
        <f aca="false">$W$5/V13</f>
        <v>8.98718424962853</v>
      </c>
      <c r="AB13" s="0" t="s">
        <v>136</v>
      </c>
      <c r="AD13" s="0" t="s">
        <v>137</v>
      </c>
    </row>
    <row r="14" customFormat="false" ht="15" hidden="false" customHeight="false" outlineLevel="0" collapsed="false">
      <c r="B14" s="0" t="s">
        <v>138</v>
      </c>
      <c r="C14" s="0" t="e">
        <f aca="false">1/INDEX($H$6:$H$66,MATCH(tblXrate#this row;currency,$I$6:$I$66,0))</f>
        <v>#VALUE!</v>
      </c>
      <c r="G14" s="47" t="s">
        <v>139</v>
      </c>
      <c r="H14" s="47" t="n">
        <v>497.268</v>
      </c>
      <c r="I14" s="47" t="s">
        <v>140</v>
      </c>
      <c r="L14" s="0" t="s">
        <v>141</v>
      </c>
      <c r="M14" s="0" t="s">
        <v>141</v>
      </c>
      <c r="N14" s="48" t="e">
        <f aca="false">VLOOKUP(tblCountries#this row;mapping,tblContinent#all,2,0)</f>
        <v>#VALUE!</v>
      </c>
      <c r="O14" s="48" t="e">
        <f aca="false">VLOOKUP(tblCountries#this row;mapping,tblPPP,3,0)</f>
        <v>#VALUE!</v>
      </c>
      <c r="P14" s="48" t="e">
        <f aca="false">IFERROR(tblCountries#this row;ppp factor,1)</f>
        <v>#VALUE!</v>
      </c>
      <c r="R14" s="0" t="s">
        <v>104</v>
      </c>
      <c r="S14" s="0" t="s">
        <v>117</v>
      </c>
      <c r="U14" s="0" t="s">
        <v>104</v>
      </c>
      <c r="V14" s="0" t="s">
        <v>142</v>
      </c>
      <c r="W14" s="48" t="n">
        <f aca="false">$W$5/V14</f>
        <v>1.20263955858229</v>
      </c>
      <c r="AB14" s="0" t="s">
        <v>143</v>
      </c>
      <c r="AD14" s="0" t="s">
        <v>144</v>
      </c>
      <c r="AF14" s="44" t="s">
        <v>145</v>
      </c>
    </row>
    <row r="15" customFormat="false" ht="15" hidden="false" customHeight="false" outlineLevel="0" collapsed="false">
      <c r="B15" s="0" t="s">
        <v>146</v>
      </c>
      <c r="C15" s="0" t="e">
        <f aca="false">1/INDEX($H$6:$H$66,MATCH(tblXrate#this row;currency,$I$6:$I$66,0))</f>
        <v>#VALUE!</v>
      </c>
      <c r="G15" s="47" t="s">
        <v>147</v>
      </c>
      <c r="H15" s="47" t="n">
        <v>6.36091</v>
      </c>
      <c r="I15" s="47" t="s">
        <v>148</v>
      </c>
      <c r="L15" s="0" t="s">
        <v>149</v>
      </c>
      <c r="M15" s="0" t="s">
        <v>149</v>
      </c>
      <c r="N15" s="48" t="e">
        <f aca="false">VLOOKUP(tblCountries#this row;mapping,tblContinent#all,2,0)</f>
        <v>#VALUE!</v>
      </c>
      <c r="O15" s="48" t="e">
        <f aca="false">VLOOKUP(tblCountries#this row;mapping,tblPPP,3,0)</f>
        <v>#VALUE!</v>
      </c>
      <c r="P15" s="48" t="e">
        <f aca="false">IFERROR(tblCountries#this row;ppp factor,1)</f>
        <v>#VALUE!</v>
      </c>
      <c r="R15" s="0" t="s">
        <v>131</v>
      </c>
      <c r="S15" s="0" t="s">
        <v>80</v>
      </c>
      <c r="U15" s="0" t="s">
        <v>131</v>
      </c>
      <c r="V15" s="0" t="s">
        <v>150</v>
      </c>
      <c r="W15" s="48" t="n">
        <f aca="false">$W$5/V15</f>
        <v>1.15697479795323</v>
      </c>
      <c r="AD15" s="0" t="s">
        <v>151</v>
      </c>
      <c r="AF15" s="0" t="s">
        <v>28</v>
      </c>
    </row>
    <row r="16" customFormat="false" ht="15" hidden="false" customHeight="false" outlineLevel="0" collapsed="false">
      <c r="B16" s="0" t="s">
        <v>152</v>
      </c>
      <c r="C16" s="0" t="e">
        <f aca="false">1/INDEX($H$6:$H$66,MATCH(tblXrate#this row;currency,$I$6:$I$66,0))</f>
        <v>#VALUE!</v>
      </c>
      <c r="G16" s="47" t="s">
        <v>153</v>
      </c>
      <c r="H16" s="47" t="n">
        <v>1769.79</v>
      </c>
      <c r="I16" s="47" t="s">
        <v>154</v>
      </c>
      <c r="L16" s="0" t="s">
        <v>155</v>
      </c>
      <c r="M16" s="0" t="s">
        <v>155</v>
      </c>
      <c r="N16" s="48" t="e">
        <f aca="false">VLOOKUP(tblCountries#this row;mapping,tblContinent#all,2,0)</f>
        <v>#VALUE!</v>
      </c>
      <c r="O16" s="48" t="e">
        <f aca="false">VLOOKUP(tblCountries#this row;mapping,tblPPP,3,0)</f>
        <v>#VALUE!</v>
      </c>
      <c r="P16" s="48" t="e">
        <f aca="false">IFERROR(tblCountries#this row;ppp factor,1)</f>
        <v>#VALUE!</v>
      </c>
      <c r="R16" s="0" t="s">
        <v>137</v>
      </c>
      <c r="S16" s="0" t="s">
        <v>80</v>
      </c>
      <c r="U16" s="0" t="s">
        <v>137</v>
      </c>
      <c r="V16" s="0" t="s">
        <v>156</v>
      </c>
      <c r="W16" s="48" t="n">
        <f aca="false">$W$5/V16</f>
        <v>4.74289355028426</v>
      </c>
      <c r="AD16" s="0" t="s">
        <v>157</v>
      </c>
      <c r="AF16" s="0" t="s">
        <v>80</v>
      </c>
    </row>
    <row r="17" customFormat="false" ht="15" hidden="false" customHeight="false" outlineLevel="0" collapsed="false">
      <c r="B17" s="0" t="s">
        <v>158</v>
      </c>
      <c r="C17" s="0" t="e">
        <f aca="false">1/INDEX($H$6:$H$66,MATCH(tblXrate#this row;currency,$I$6:$I$66,0))</f>
        <v>#VALUE!</v>
      </c>
      <c r="G17" s="47" t="s">
        <v>159</v>
      </c>
      <c r="H17" s="47" t="n">
        <v>5.93671</v>
      </c>
      <c r="I17" s="47" t="s">
        <v>160</v>
      </c>
      <c r="L17" s="0" t="s">
        <v>161</v>
      </c>
      <c r="M17" s="0" t="s">
        <v>161</v>
      </c>
      <c r="N17" s="48" t="e">
        <f aca="false">VLOOKUP(tblCountries#this row;mapping,tblContinent#all,2,0)</f>
        <v>#VALUE!</v>
      </c>
      <c r="O17" s="48" t="e">
        <f aca="false">VLOOKUP(tblCountries#this row;mapping,tblPPP,3,0)</f>
        <v>#VALUE!</v>
      </c>
      <c r="P17" s="48" t="e">
        <f aca="false">IFERROR(tblCountries#this row;ppp factor,1)</f>
        <v>#VALUE!</v>
      </c>
      <c r="R17" s="0" t="s">
        <v>162</v>
      </c>
      <c r="S17" s="0" t="s">
        <v>99</v>
      </c>
      <c r="U17" s="0" t="s">
        <v>163</v>
      </c>
      <c r="V17" s="0" t="s">
        <v>164</v>
      </c>
      <c r="W17" s="48" t="n">
        <f aca="false">$W$5/V17</f>
        <v>1.56293807939533</v>
      </c>
      <c r="AD17" s="0" t="s">
        <v>165</v>
      </c>
      <c r="AF17" s="0" t="s">
        <v>89</v>
      </c>
    </row>
    <row r="18" customFormat="false" ht="15" hidden="false" customHeight="false" outlineLevel="0" collapsed="false">
      <c r="B18" s="0" t="s">
        <v>166</v>
      </c>
      <c r="C18" s="0" t="e">
        <f aca="false">1/INDEX($H$6:$H$66,MATCH(tblXrate#this row;currency,$I$6:$I$66,0))</f>
        <v>#VALUE!</v>
      </c>
      <c r="G18" s="47" t="s">
        <v>167</v>
      </c>
      <c r="H18" s="47" t="n">
        <v>5.85123</v>
      </c>
      <c r="I18" s="47" t="s">
        <v>168</v>
      </c>
      <c r="L18" s="0" t="s">
        <v>169</v>
      </c>
      <c r="M18" s="0" t="s">
        <v>169</v>
      </c>
      <c r="N18" s="48" t="e">
        <f aca="false">VLOOKUP(tblCountries#this row;mapping,tblContinent#all,2,0)</f>
        <v>#VALUE!</v>
      </c>
      <c r="O18" s="48" t="e">
        <f aca="false">VLOOKUP(tblCountries#this row;mapping,tblPPP,3,0)</f>
        <v>#VALUE!</v>
      </c>
      <c r="P18" s="48" t="e">
        <f aca="false">IFERROR(tblCountries#this row;ppp factor,1)</f>
        <v>#VALUE!</v>
      </c>
      <c r="R18" s="0" t="s">
        <v>170</v>
      </c>
      <c r="S18" s="0" t="s">
        <v>28</v>
      </c>
      <c r="U18" s="0" t="s">
        <v>170</v>
      </c>
      <c r="V18" s="0" t="s">
        <v>171</v>
      </c>
      <c r="W18" s="48" t="n">
        <f aca="false">$W$5/V18</f>
        <v>1.75595151691102</v>
      </c>
      <c r="AD18" s="0" t="s">
        <v>172</v>
      </c>
      <c r="AF18" s="0" t="s">
        <v>7</v>
      </c>
    </row>
    <row r="19" customFormat="false" ht="15" hidden="false" customHeight="false" outlineLevel="0" collapsed="false">
      <c r="B19" s="0" t="s">
        <v>173</v>
      </c>
      <c r="C19" s="0" t="e">
        <f aca="false">1/INDEX($H$6:$H$66,MATCH(tblXrate#this row;currency,$I$6:$I$66,0))</f>
        <v>#VALUE!</v>
      </c>
      <c r="G19" s="47" t="s">
        <v>174</v>
      </c>
      <c r="H19" s="47" t="n">
        <v>0.787154</v>
      </c>
      <c r="I19" s="47" t="s">
        <v>82</v>
      </c>
      <c r="L19" s="0" t="s">
        <v>175</v>
      </c>
      <c r="M19" s="0" t="s">
        <v>175</v>
      </c>
      <c r="N19" s="48" t="e">
        <f aca="false">VLOOKUP(tblCountries#this row;mapping,tblContinent#all,2,0)</f>
        <v>#VALUE!</v>
      </c>
      <c r="O19" s="48" t="e">
        <f aca="false">VLOOKUP(tblCountries#this row;mapping,tblPPP,3,0)</f>
        <v>#VALUE!</v>
      </c>
      <c r="P19" s="48" t="e">
        <f aca="false">IFERROR(tblCountries#this row;ppp factor,1)</f>
        <v>#VALUE!</v>
      </c>
      <c r="R19" s="0" t="s">
        <v>151</v>
      </c>
      <c r="S19" s="0" t="s">
        <v>28</v>
      </c>
      <c r="U19" s="0" t="s">
        <v>151</v>
      </c>
      <c r="V19" s="0" t="s">
        <v>176</v>
      </c>
      <c r="W19" s="48" t="n">
        <f aca="false">$W$5/V19</f>
        <v>28.5806261075015</v>
      </c>
      <c r="AD19" s="0" t="s">
        <v>177</v>
      </c>
      <c r="AF19" s="0" t="s">
        <v>178</v>
      </c>
    </row>
    <row r="20" customFormat="false" ht="15" hidden="false" customHeight="false" outlineLevel="0" collapsed="false">
      <c r="B20" s="0" t="s">
        <v>179</v>
      </c>
      <c r="C20" s="0" t="e">
        <f aca="false">1/INDEX($H$6:$H$66,MATCH(tblXrate#this row;currency,$I$6:$I$66,0))</f>
        <v>#VALUE!</v>
      </c>
      <c r="G20" s="47" t="s">
        <v>180</v>
      </c>
      <c r="H20" s="47" t="n">
        <v>7.75889</v>
      </c>
      <c r="I20" s="47" t="s">
        <v>181</v>
      </c>
      <c r="L20" s="0" t="s">
        <v>182</v>
      </c>
      <c r="M20" s="0" t="s">
        <v>182</v>
      </c>
      <c r="N20" s="48" t="e">
        <f aca="false">VLOOKUP(tblCountries#this row;mapping,tblContinent#all,2,0)</f>
        <v>#VALUE!</v>
      </c>
      <c r="O20" s="48" t="e">
        <f aca="false">VLOOKUP(tblCountries#this row;mapping,tblPPP,3,0)</f>
        <v>#VALUE!</v>
      </c>
      <c r="P20" s="48" t="e">
        <f aca="false">IFERROR(tblCountries#this row;ppp factor,1)</f>
        <v>#VALUE!</v>
      </c>
      <c r="R20" s="0" t="s">
        <v>183</v>
      </c>
      <c r="S20" s="0" t="s">
        <v>99</v>
      </c>
      <c r="U20" s="0" t="s">
        <v>183</v>
      </c>
      <c r="V20" s="0" t="s">
        <v>184</v>
      </c>
      <c r="W20" s="48" t="n">
        <f aca="false">$W$5/V20</f>
        <v>2.06631934064996</v>
      </c>
      <c r="AD20" s="0" t="s">
        <v>149</v>
      </c>
      <c r="AF20" s="0" t="s">
        <v>117</v>
      </c>
    </row>
    <row r="21" customFormat="false" ht="15" hidden="false" customHeight="false" outlineLevel="0" collapsed="false">
      <c r="B21" s="0" t="s">
        <v>148</v>
      </c>
      <c r="C21" s="0" t="e">
        <f aca="false">1/INDEX($H$6:$H$66,MATCH(tblXrate#this row;currency,$I$6:$I$66,0))</f>
        <v>#VALUE!</v>
      </c>
      <c r="G21" s="47" t="s">
        <v>185</v>
      </c>
      <c r="H21" s="47" t="n">
        <v>225.874</v>
      </c>
      <c r="I21" s="47" t="s">
        <v>186</v>
      </c>
      <c r="L21" s="0" t="s">
        <v>187</v>
      </c>
      <c r="M21" s="0" t="s">
        <v>187</v>
      </c>
      <c r="N21" s="48" t="e">
        <f aca="false">VLOOKUP(tblCountries#this row;mapping,tblContinent#all,2,0)</f>
        <v>#VALUE!</v>
      </c>
      <c r="O21" s="48" t="e">
        <f aca="false">VLOOKUP(tblCountries#this row;mapping,tblPPP,3,0)</f>
        <v>#VALUE!</v>
      </c>
      <c r="P21" s="48" t="e">
        <f aca="false">IFERROR(tblCountries#this row;ppp factor,1)</f>
        <v>#VALUE!</v>
      </c>
      <c r="R21" s="0" t="s">
        <v>188</v>
      </c>
      <c r="S21" s="0" t="s">
        <v>80</v>
      </c>
      <c r="U21" s="0" t="s">
        <v>188</v>
      </c>
      <c r="V21" s="0" t="s">
        <v>189</v>
      </c>
      <c r="W21" s="48" t="n">
        <f aca="false">$W$5/V21</f>
        <v>3.21978972584509</v>
      </c>
      <c r="AD21" s="0" t="s">
        <v>190</v>
      </c>
    </row>
    <row r="22" customFormat="false" ht="15" hidden="false" customHeight="false" outlineLevel="0" collapsed="false">
      <c r="B22" s="0" t="s">
        <v>191</v>
      </c>
      <c r="C22" s="0" t="e">
        <f aca="false">1/INDEX($H$6:$H$66,MATCH(tblXrate#this row;currency,$I$6:$I$66,0))</f>
        <v>#VALUE!</v>
      </c>
      <c r="G22" s="47" t="s">
        <v>192</v>
      </c>
      <c r="H22" s="47" t="n">
        <v>124.697</v>
      </c>
      <c r="I22" s="47" t="s">
        <v>193</v>
      </c>
      <c r="L22" s="0" t="s">
        <v>194</v>
      </c>
      <c r="M22" s="0" t="s">
        <v>194</v>
      </c>
      <c r="N22" s="48" t="e">
        <f aca="false">VLOOKUP(tblCountries#this row;mapping,tblContinent#all,2,0)</f>
        <v>#VALUE!</v>
      </c>
      <c r="O22" s="48" t="e">
        <f aca="false">VLOOKUP(tblCountries#this row;mapping,tblPPP,3,0)</f>
        <v>#VALUE!</v>
      </c>
      <c r="P22" s="48" t="e">
        <f aca="false">IFERROR(tblCountries#this row;ppp factor,1)</f>
        <v>#VALUE!</v>
      </c>
      <c r="R22" s="0" t="s">
        <v>157</v>
      </c>
      <c r="S22" s="0" t="s">
        <v>80</v>
      </c>
      <c r="U22" s="0" t="s">
        <v>157</v>
      </c>
      <c r="V22" s="0" t="s">
        <v>195</v>
      </c>
      <c r="W22" s="48" t="n">
        <f aca="false">$W$5/V22</f>
        <v>1.28221639240003</v>
      </c>
      <c r="AD22" s="0" t="s">
        <v>196</v>
      </c>
    </row>
    <row r="23" customFormat="false" ht="15" hidden="false" customHeight="false" outlineLevel="0" collapsed="false">
      <c r="B23" s="0" t="s">
        <v>197</v>
      </c>
      <c r="C23" s="0" t="e">
        <f aca="false">1/INDEX($H$6:$H$66,MATCH(tblXrate#this row;currency,$I$6:$I$66,0))</f>
        <v>#VALUE!</v>
      </c>
      <c r="G23" s="47" t="s">
        <v>198</v>
      </c>
      <c r="H23" s="47" t="n">
        <v>56.1548</v>
      </c>
      <c r="I23" s="47" t="s">
        <v>101</v>
      </c>
      <c r="L23" s="0" t="s">
        <v>199</v>
      </c>
      <c r="M23" s="0" t="s">
        <v>199</v>
      </c>
      <c r="N23" s="48" t="e">
        <f aca="false">VLOOKUP(tblCountries#this row;mapping,tblContinent#all,2,0)</f>
        <v>#VALUE!</v>
      </c>
      <c r="O23" s="48" t="e">
        <f aca="false">VLOOKUP(tblCountries#this row;mapping,tblPPP,3,0)</f>
        <v>#VALUE!</v>
      </c>
      <c r="P23" s="48" t="e">
        <f aca="false">IFERROR(tblCountries#this row;ppp factor,1)</f>
        <v>#VALUE!</v>
      </c>
      <c r="R23" s="0" t="s">
        <v>200</v>
      </c>
      <c r="S23" s="0" t="s">
        <v>99</v>
      </c>
      <c r="U23" s="0" t="s">
        <v>200</v>
      </c>
      <c r="V23" s="0" t="s">
        <v>201</v>
      </c>
      <c r="W23" s="48" t="n">
        <f aca="false">$W$5/V23</f>
        <v>5.85515488867377</v>
      </c>
      <c r="AD23" s="0" t="s">
        <v>113</v>
      </c>
    </row>
    <row r="24" customFormat="false" ht="15" hidden="false" customHeight="false" outlineLevel="0" collapsed="false">
      <c r="B24" s="0" t="s">
        <v>138</v>
      </c>
      <c r="C24" s="0" t="e">
        <f aca="false">1/INDEX($H$6:$H$66,MATCH(tblXrate#this row;currency,$I$6:$I$66,0))</f>
        <v>#VALUE!</v>
      </c>
      <c r="G24" s="47" t="s">
        <v>202</v>
      </c>
      <c r="H24" s="47" t="n">
        <v>9443.81</v>
      </c>
      <c r="I24" s="47" t="s">
        <v>203</v>
      </c>
      <c r="L24" s="0" t="s">
        <v>204</v>
      </c>
      <c r="M24" s="0" t="s">
        <v>204</v>
      </c>
      <c r="N24" s="48" t="e">
        <f aca="false">VLOOKUP(tblCountries#this row;mapping,tblContinent#all,2,0)</f>
        <v>#VALUE!</v>
      </c>
      <c r="O24" s="48" t="e">
        <f aca="false">VLOOKUP(tblCountries#this row;mapping,tblPPP,3,0)</f>
        <v>#VALUE!</v>
      </c>
      <c r="P24" s="48" t="e">
        <f aca="false">IFERROR(tblCountries#this row;ppp factor,1)</f>
        <v>#VALUE!</v>
      </c>
      <c r="R24" s="0" t="s">
        <v>205</v>
      </c>
      <c r="S24" s="0" t="s">
        <v>89</v>
      </c>
      <c r="U24" s="0" t="s">
        <v>205</v>
      </c>
      <c r="V24" s="0" t="s">
        <v>206</v>
      </c>
      <c r="W24" s="48" t="n">
        <f aca="false">$W$5/V24</f>
        <v>32.6718433490885</v>
      </c>
      <c r="AD24" s="0" t="s">
        <v>207</v>
      </c>
    </row>
    <row r="25" customFormat="false" ht="15" hidden="false" customHeight="false" outlineLevel="0" collapsed="false">
      <c r="B25" s="0" t="s">
        <v>103</v>
      </c>
      <c r="C25" s="0" t="e">
        <f aca="false">1/INDEX($H$6:$H$66,MATCH(tblXrate#this row;currency,$I$6:$I$66,0))</f>
        <v>#VALUE!</v>
      </c>
      <c r="G25" s="47" t="s">
        <v>208</v>
      </c>
      <c r="H25" s="47" t="n">
        <v>3.86721</v>
      </c>
      <c r="I25" s="47" t="s">
        <v>209</v>
      </c>
      <c r="L25" s="0" t="s">
        <v>210</v>
      </c>
      <c r="M25" s="0" t="s">
        <v>210</v>
      </c>
      <c r="N25" s="48" t="e">
        <f aca="false">VLOOKUP(tblCountries#this row;mapping,tblContinent#all,2,0)</f>
        <v>#VALUE!</v>
      </c>
      <c r="O25" s="48" t="e">
        <f aca="false">VLOOKUP(tblCountries#this row;mapping,tblPPP,3,0)</f>
        <v>#VALUE!</v>
      </c>
      <c r="P25" s="48" t="e">
        <f aca="false">IFERROR(tblCountries#this row;ppp factor,1)</f>
        <v>#VALUE!</v>
      </c>
      <c r="R25" s="0" t="s">
        <v>172</v>
      </c>
      <c r="S25" s="0" t="s">
        <v>28</v>
      </c>
      <c r="U25" s="0" t="s">
        <v>172</v>
      </c>
      <c r="V25" s="0" t="s">
        <v>211</v>
      </c>
      <c r="W25" s="48" t="n">
        <f aca="false">$W$5/V25</f>
        <v>7.91672120418848</v>
      </c>
      <c r="AD25" s="0" t="s">
        <v>212</v>
      </c>
    </row>
    <row r="26" customFormat="false" ht="15" hidden="false" customHeight="false" outlineLevel="0" collapsed="false">
      <c r="B26" s="0" t="s">
        <v>213</v>
      </c>
      <c r="C26" s="0" t="e">
        <f aca="false">1/INDEX($H$6:$H$66,MATCH(tblXrate#this row;currency,$I$6:$I$66,0))</f>
        <v>#VALUE!</v>
      </c>
      <c r="G26" s="47" t="s">
        <v>214</v>
      </c>
      <c r="H26" s="47" t="n">
        <v>78.9043</v>
      </c>
      <c r="I26" s="47" t="s">
        <v>215</v>
      </c>
      <c r="L26" s="0" t="s">
        <v>216</v>
      </c>
      <c r="M26" s="0" t="s">
        <v>216</v>
      </c>
      <c r="N26" s="48" t="e">
        <f aca="false">VLOOKUP(tblCountries#this row;mapping,tblContinent#all,2,0)</f>
        <v>#VALUE!</v>
      </c>
      <c r="O26" s="48" t="e">
        <f aca="false">VLOOKUP(tblCountries#this row;mapping,tblPPP,3,0)</f>
        <v>#VALUE!</v>
      </c>
      <c r="P26" s="48" t="e">
        <f aca="false">IFERROR(tblCountries#this row;ppp factor,1)</f>
        <v>#VALUE!</v>
      </c>
      <c r="R26" s="0" t="s">
        <v>177</v>
      </c>
      <c r="S26" s="0" t="s">
        <v>109</v>
      </c>
      <c r="U26" s="0" t="s">
        <v>177</v>
      </c>
      <c r="V26" s="0" t="s">
        <v>217</v>
      </c>
      <c r="W26" s="48" t="n">
        <f aca="false">$W$5/V26</f>
        <v>10.1037794946753</v>
      </c>
      <c r="AD26" s="0" t="s">
        <v>218</v>
      </c>
    </row>
    <row r="27" customFormat="false" ht="15" hidden="false" customHeight="false" outlineLevel="0" collapsed="false">
      <c r="B27" s="0" t="s">
        <v>71</v>
      </c>
      <c r="C27" s="0" t="n">
        <v>1</v>
      </c>
      <c r="G27" s="47" t="s">
        <v>219</v>
      </c>
      <c r="H27" s="47" t="n">
        <v>148.88</v>
      </c>
      <c r="I27" s="47" t="s">
        <v>220</v>
      </c>
      <c r="L27" s="0" t="s">
        <v>221</v>
      </c>
      <c r="M27" s="42" t="s">
        <v>222</v>
      </c>
      <c r="N27" s="48" t="e">
        <f aca="false">VLOOKUP(tblCountries#this row;mapping,tblContinent#all,2,0)</f>
        <v>#VALUE!</v>
      </c>
      <c r="O27" s="48" t="e">
        <f aca="false">VLOOKUP(tblCountries#this row;mapping,tblPPP,3,0)</f>
        <v>#VALUE!</v>
      </c>
      <c r="P27" s="48" t="e">
        <f aca="false">IFERROR(tblCountries#this row;ppp factor,1)</f>
        <v>#VALUE!</v>
      </c>
      <c r="R27" s="0" t="s">
        <v>223</v>
      </c>
      <c r="S27" s="0" t="s">
        <v>80</v>
      </c>
      <c r="U27" s="0" t="s">
        <v>223</v>
      </c>
      <c r="V27" s="0" t="s">
        <v>224</v>
      </c>
      <c r="W27" s="48" t="n">
        <f aca="false">$W$5/V27</f>
        <v>5.94946514201402</v>
      </c>
      <c r="AD27" s="0" t="s">
        <v>225</v>
      </c>
    </row>
    <row r="28" customFormat="false" ht="15" hidden="false" customHeight="false" outlineLevel="0" collapsed="false">
      <c r="B28" s="0" t="s">
        <v>226</v>
      </c>
      <c r="C28" s="0" t="e">
        <f aca="false">1/INDEX($H$6:$H$66,MATCH(tblXrate#this row;currency,$I$6:$I$66,0))</f>
        <v>#VALUE!</v>
      </c>
      <c r="G28" s="47" t="s">
        <v>227</v>
      </c>
      <c r="H28" s="47" t="n">
        <v>0.2794</v>
      </c>
      <c r="I28" s="47" t="s">
        <v>228</v>
      </c>
      <c r="L28" s="0" t="s">
        <v>229</v>
      </c>
      <c r="M28" s="0" t="s">
        <v>155</v>
      </c>
      <c r="N28" s="48" t="e">
        <f aca="false">VLOOKUP(tblCountries#this row;mapping,tblContinent#all,2,0)</f>
        <v>#VALUE!</v>
      </c>
      <c r="O28" s="48" t="e">
        <f aca="false">VLOOKUP(tblCountries#this row;mapping,tblPPP,3,0)</f>
        <v>#VALUE!</v>
      </c>
      <c r="P28" s="48" t="e">
        <f aca="false">IFERROR(tblCountries#this row;ppp factor,1)</f>
        <v>#VALUE!</v>
      </c>
      <c r="R28" s="0" t="s">
        <v>230</v>
      </c>
      <c r="S28" s="0" t="s">
        <v>89</v>
      </c>
      <c r="U28" s="0" t="s">
        <v>230</v>
      </c>
      <c r="V28" s="0" t="s">
        <v>231</v>
      </c>
      <c r="W28" s="48" t="n">
        <f aca="false">$W$5/V28</f>
        <v>3.01852776044916</v>
      </c>
      <c r="AD28" s="0" t="s">
        <v>232</v>
      </c>
    </row>
    <row r="29" customFormat="false" ht="15" hidden="false" customHeight="false" outlineLevel="0" collapsed="false">
      <c r="B29" s="0" t="s">
        <v>233</v>
      </c>
      <c r="C29" s="0" t="e">
        <f aca="false">1/INDEX($H$6:$H$66,MATCH(tblXrate#this row;currency,$I$6:$I$66,0))</f>
        <v>#VALUE!</v>
      </c>
      <c r="G29" s="47" t="s">
        <v>234</v>
      </c>
      <c r="H29" s="47" t="n">
        <v>0.548489</v>
      </c>
      <c r="I29" s="47" t="s">
        <v>235</v>
      </c>
      <c r="L29" s="0" t="s">
        <v>236</v>
      </c>
      <c r="M29" s="0" t="s">
        <v>236</v>
      </c>
      <c r="N29" s="48" t="e">
        <f aca="false">VLOOKUP(tblCountries#this row;mapping,tblContinent#all,2,0)</f>
        <v>#VALUE!</v>
      </c>
      <c r="O29" s="48" t="e">
        <f aca="false">VLOOKUP(tblCountries#this row;mapping,tblPPP,3,0)</f>
        <v>#VALUE!</v>
      </c>
      <c r="P29" s="48" t="e">
        <f aca="false">IFERROR(tblCountries#this row;ppp factor,1)</f>
        <v>#VALUE!</v>
      </c>
      <c r="R29" s="0" t="s">
        <v>149</v>
      </c>
      <c r="S29" s="0" t="s">
        <v>109</v>
      </c>
      <c r="U29" s="0" t="s">
        <v>149</v>
      </c>
      <c r="V29" s="0" t="s">
        <v>237</v>
      </c>
      <c r="W29" s="48" t="n">
        <f aca="false">$W$5/V29</f>
        <v>4.11139434106551</v>
      </c>
      <c r="AD29" s="0" t="s">
        <v>238</v>
      </c>
    </row>
    <row r="30" customFormat="false" ht="15" hidden="false" customHeight="false" outlineLevel="0" collapsed="false">
      <c r="B30" s="0" t="s">
        <v>239</v>
      </c>
      <c r="C30" s="0" t="e">
        <f aca="false">1/INDEX($H$6:$H$66,MATCH(tblXrate#this row;currency,$I$6:$I$66,0))</f>
        <v>#VALUE!</v>
      </c>
      <c r="G30" s="47" t="s">
        <v>240</v>
      </c>
      <c r="H30" s="47" t="n">
        <v>1.9324</v>
      </c>
      <c r="I30" s="47" t="s">
        <v>241</v>
      </c>
      <c r="L30" s="0" t="s">
        <v>242</v>
      </c>
      <c r="M30" s="0" t="s">
        <v>242</v>
      </c>
      <c r="N30" s="48" t="e">
        <f aca="false">VLOOKUP(tblCountries#this row;mapping,tblContinent#all,2,0)</f>
        <v>#VALUE!</v>
      </c>
      <c r="O30" s="48" t="e">
        <f aca="false">VLOOKUP(tblCountries#this row;mapping,tblPPP,3,0)</f>
        <v>#VALUE!</v>
      </c>
      <c r="P30" s="48" t="e">
        <f aca="false">IFERROR(tblCountries#this row;ppp factor,1)</f>
        <v>#VALUE!</v>
      </c>
      <c r="R30" s="0" t="s">
        <v>243</v>
      </c>
      <c r="S30" s="0" t="s">
        <v>28</v>
      </c>
      <c r="U30" s="0" t="s">
        <v>243</v>
      </c>
      <c r="V30" s="0" t="s">
        <v>244</v>
      </c>
      <c r="W30" s="48" t="n">
        <f aca="false">$W$5/V30</f>
        <v>0.979811274906852</v>
      </c>
      <c r="AD30" s="0" t="s">
        <v>245</v>
      </c>
    </row>
    <row r="31" customFormat="false" ht="15" hidden="false" customHeight="false" outlineLevel="0" collapsed="false">
      <c r="B31" s="0" t="s">
        <v>111</v>
      </c>
      <c r="C31" s="0" t="e">
        <f aca="false">1/INDEX($H$6:$H$66,MATCH(tblXrate#this row;currency,$I$6:$I$66,0))</f>
        <v>#VALUE!</v>
      </c>
      <c r="G31" s="47" t="s">
        <v>246</v>
      </c>
      <c r="H31" s="47" t="n">
        <v>2.71788</v>
      </c>
      <c r="I31" s="47" t="s">
        <v>247</v>
      </c>
      <c r="L31" s="0" t="s">
        <v>248</v>
      </c>
      <c r="M31" s="0" t="s">
        <v>248</v>
      </c>
      <c r="N31" s="48" t="e">
        <f aca="false">VLOOKUP(tblCountries#this row;mapping,tblContinent#all,2,0)</f>
        <v>#VALUE!</v>
      </c>
      <c r="O31" s="48" t="e">
        <f aca="false">VLOOKUP(tblCountries#this row;mapping,tblPPP,3,0)</f>
        <v>#VALUE!</v>
      </c>
      <c r="P31" s="48" t="e">
        <f aca="false">IFERROR(tblCountries#this row;ppp factor,1)</f>
        <v>#VALUE!</v>
      </c>
      <c r="R31" s="0" t="s">
        <v>190</v>
      </c>
      <c r="S31" s="0" t="s">
        <v>80</v>
      </c>
      <c r="U31" s="0" t="s">
        <v>190</v>
      </c>
      <c r="V31" s="0" t="s">
        <v>249</v>
      </c>
      <c r="W31" s="48" t="n">
        <f aca="false">$W$5/V31</f>
        <v>3.55865264396558</v>
      </c>
      <c r="AD31" s="0" t="s">
        <v>250</v>
      </c>
    </row>
    <row r="32" customFormat="false" ht="15" hidden="false" customHeight="false" outlineLevel="0" collapsed="false">
      <c r="B32" s="0" t="s">
        <v>251</v>
      </c>
      <c r="C32" s="0" t="e">
        <f aca="false">1/INDEX($H$6:$H$66,MATCH(tblXrate#this row;currency,$I$6:$I$66,0))</f>
        <v>#VALUE!</v>
      </c>
      <c r="G32" s="47" t="s">
        <v>252</v>
      </c>
      <c r="H32" s="47" t="n">
        <v>3.15656</v>
      </c>
      <c r="I32" s="47" t="s">
        <v>226</v>
      </c>
      <c r="L32" s="0" t="s">
        <v>253</v>
      </c>
      <c r="M32" s="0" t="s">
        <v>253</v>
      </c>
      <c r="N32" s="48" t="e">
        <f aca="false">VLOOKUP(tblCountries#this row;mapping,tblContinent#all,2,0)</f>
        <v>#VALUE!</v>
      </c>
      <c r="O32" s="48" t="e">
        <f aca="false">VLOOKUP(tblCountries#this row;mapping,tblPPP,3,0)</f>
        <v>#VALUE!</v>
      </c>
      <c r="P32" s="48" t="e">
        <f aca="false">IFERROR(tblCountries#this row;ppp factor,1)</f>
        <v>#VALUE!</v>
      </c>
      <c r="R32" s="0" t="s">
        <v>254</v>
      </c>
      <c r="S32" s="0" t="s">
        <v>89</v>
      </c>
      <c r="U32" s="0" t="s">
        <v>255</v>
      </c>
      <c r="V32" s="0" t="s">
        <v>256</v>
      </c>
      <c r="W32" s="48" t="n">
        <f aca="false">$W$5/V32</f>
        <v>33.006139154161</v>
      </c>
      <c r="AD32" s="0" t="s">
        <v>257</v>
      </c>
    </row>
    <row r="33" customFormat="false" ht="15" hidden="false" customHeight="false" outlineLevel="0" collapsed="false">
      <c r="B33" s="0" t="s">
        <v>258</v>
      </c>
      <c r="C33" s="0" t="e">
        <f aca="false">1/INDEX($H$6:$H$66,MATCH(tblXrate#this row;currency,$I$6:$I$66,0))</f>
        <v>#VALUE!</v>
      </c>
      <c r="G33" s="47" t="s">
        <v>259</v>
      </c>
      <c r="H33" s="47" t="n">
        <v>30.7159</v>
      </c>
      <c r="I33" s="47" t="s">
        <v>260</v>
      </c>
      <c r="L33" s="0" t="s">
        <v>250</v>
      </c>
      <c r="M33" s="0" t="s">
        <v>250</v>
      </c>
      <c r="N33" s="48" t="e">
        <f aca="false">VLOOKUP(tblCountries#this row;mapping,tblContinent#all,2,0)</f>
        <v>#VALUE!</v>
      </c>
      <c r="O33" s="48" t="e">
        <f aca="false">VLOOKUP(tblCountries#this row;mapping,tblPPP,3,0)</f>
        <v>#VALUE!</v>
      </c>
      <c r="P33" s="48" t="e">
        <f aca="false">IFERROR(tblCountries#this row;ppp factor,1)</f>
        <v>#VALUE!</v>
      </c>
      <c r="R33" s="0" t="s">
        <v>261</v>
      </c>
      <c r="S33" s="0" t="s">
        <v>28</v>
      </c>
      <c r="U33" s="0" t="s">
        <v>262</v>
      </c>
      <c r="V33" s="0" t="s">
        <v>263</v>
      </c>
      <c r="W33" s="48" t="n">
        <f aca="false">$W$5/V33</f>
        <v>36.5184905660377</v>
      </c>
      <c r="AD33" s="0" t="s">
        <v>264</v>
      </c>
    </row>
    <row r="34" customFormat="false" ht="15" hidden="false" customHeight="false" outlineLevel="0" collapsed="false">
      <c r="B34" s="0" t="s">
        <v>265</v>
      </c>
      <c r="C34" s="0" t="e">
        <f aca="false">1/INDEX($H$6:$H$66,MATCH(tblXrate#this row;currency,$I$6:$I$66,0))</f>
        <v>#VALUE!</v>
      </c>
      <c r="G34" s="47" t="s">
        <v>266</v>
      </c>
      <c r="H34" s="47" t="n">
        <v>13.6899</v>
      </c>
      <c r="I34" s="47" t="s">
        <v>146</v>
      </c>
      <c r="L34" s="0" t="s">
        <v>267</v>
      </c>
      <c r="M34" s="0" t="s">
        <v>267</v>
      </c>
      <c r="N34" s="48" t="e">
        <f aca="false">VLOOKUP(tblCountries#this row;mapping,tblContinent#all,2,0)</f>
        <v>#VALUE!</v>
      </c>
      <c r="O34" s="48" t="e">
        <f aca="false">VLOOKUP(tblCountries#this row;mapping,tblPPP,3,0)</f>
        <v>#VALUE!</v>
      </c>
      <c r="P34" s="48" t="e">
        <f aca="false">IFERROR(tblCountries#this row;ppp factor,1)</f>
        <v>#VALUE!</v>
      </c>
      <c r="R34" s="0" t="s">
        <v>268</v>
      </c>
      <c r="S34" s="0" t="s">
        <v>89</v>
      </c>
      <c r="U34" s="0" t="s">
        <v>268</v>
      </c>
      <c r="V34" s="0" t="s">
        <v>269</v>
      </c>
      <c r="W34" s="48" t="n">
        <f aca="false">$W$5/V34</f>
        <v>78.6780487804878</v>
      </c>
      <c r="AD34" s="0" t="s">
        <v>270</v>
      </c>
    </row>
    <row r="35" customFormat="false" ht="15" hidden="false" customHeight="false" outlineLevel="0" collapsed="false">
      <c r="B35" s="0" t="s">
        <v>168</v>
      </c>
      <c r="C35" s="0" t="e">
        <f aca="false">1/INDEX($H$6:$H$66,MATCH(tblXrate#this row;currency,$I$6:$I$66,0))</f>
        <v>#VALUE!</v>
      </c>
      <c r="G35" s="47" t="s">
        <v>271</v>
      </c>
      <c r="H35" s="47" t="n">
        <v>89.65</v>
      </c>
      <c r="I35" s="47" t="s">
        <v>272</v>
      </c>
      <c r="L35" s="0" t="s">
        <v>273</v>
      </c>
      <c r="M35" s="0" t="s">
        <v>273</v>
      </c>
      <c r="N35" s="48" t="e">
        <f aca="false">VLOOKUP(tblCountries#this row;mapping,tblContinent#all,2,0)</f>
        <v>#VALUE!</v>
      </c>
      <c r="O35" s="48" t="e">
        <f aca="false">VLOOKUP(tblCountries#this row;mapping,tblPPP,3,0)</f>
        <v>#VALUE!</v>
      </c>
      <c r="P35" s="48" t="e">
        <f aca="false">IFERROR(tblCountries#this row;ppp factor,1)</f>
        <v>#VALUE!</v>
      </c>
      <c r="R35" s="0" t="s">
        <v>196</v>
      </c>
      <c r="S35" s="0" t="s">
        <v>28</v>
      </c>
      <c r="U35" s="0" t="s">
        <v>196</v>
      </c>
      <c r="V35" s="0" t="s">
        <v>274</v>
      </c>
      <c r="W35" s="48" t="n">
        <f aca="false">$W$5/V35</f>
        <v>21.8352888086643</v>
      </c>
      <c r="AD35" s="0" t="s">
        <v>275</v>
      </c>
    </row>
    <row r="36" customFormat="false" ht="15" hidden="false" customHeight="false" outlineLevel="0" collapsed="false">
      <c r="B36" s="0" t="s">
        <v>203</v>
      </c>
      <c r="C36" s="0" t="e">
        <f aca="false">1/INDEX($H$6:$H$66,MATCH(tblXrate#this row;currency,$I$6:$I$66,0))</f>
        <v>#VALUE!</v>
      </c>
      <c r="G36" s="47" t="s">
        <v>276</v>
      </c>
      <c r="H36" s="47" t="n">
        <v>1.25378</v>
      </c>
      <c r="I36" s="47" t="s">
        <v>179</v>
      </c>
      <c r="L36" s="0" t="s">
        <v>277</v>
      </c>
      <c r="M36" s="0" t="s">
        <v>277</v>
      </c>
      <c r="N36" s="48" t="e">
        <f aca="false">VLOOKUP(tblCountries#this row;mapping,tblContinent#all,2,0)</f>
        <v>#VALUE!</v>
      </c>
      <c r="O36" s="48" t="e">
        <f aca="false">VLOOKUP(tblCountries#this row;mapping,tblPPP,3,0)</f>
        <v>#VALUE!</v>
      </c>
      <c r="P36" s="48" t="e">
        <f aca="false">IFERROR(tblCountries#this row;ppp factor,1)</f>
        <v>#VALUE!</v>
      </c>
      <c r="R36" s="0" t="s">
        <v>278</v>
      </c>
      <c r="S36" s="0" t="s">
        <v>89</v>
      </c>
      <c r="U36" s="0" t="s">
        <v>278</v>
      </c>
      <c r="V36" s="0" t="s">
        <v>279</v>
      </c>
      <c r="W36" s="48" t="n">
        <f aca="false">$W$5/V36</f>
        <v>21.4386353566681</v>
      </c>
      <c r="AD36" s="0" t="s">
        <v>280</v>
      </c>
    </row>
    <row r="37" customFormat="false" ht="15" hidden="false" customHeight="false" outlineLevel="0" collapsed="false">
      <c r="B37" s="0" t="s">
        <v>281</v>
      </c>
      <c r="C37" s="0" t="e">
        <f aca="false">1/INDEX($H$6:$H$66,MATCH(tblXrate#this row;currency,$I$6:$I$66,0))</f>
        <v>#VALUE!</v>
      </c>
      <c r="G37" s="47" t="s">
        <v>282</v>
      </c>
      <c r="H37" s="47" t="n">
        <v>5.90838</v>
      </c>
      <c r="I37" s="47" t="s">
        <v>283</v>
      </c>
      <c r="L37" s="0" t="s">
        <v>225</v>
      </c>
      <c r="M37" s="0" t="s">
        <v>225</v>
      </c>
      <c r="N37" s="48" t="e">
        <f aca="false">VLOOKUP(tblCountries#this row;mapping,tblContinent#all,2,0)</f>
        <v>#VALUE!</v>
      </c>
      <c r="O37" s="48" t="e">
        <f aca="false">VLOOKUP(tblCountries#this row;mapping,tblPPP,3,0)</f>
        <v>#VALUE!</v>
      </c>
      <c r="P37" s="48" t="e">
        <f aca="false">IFERROR(tblCountries#this row;ppp factor,1)</f>
        <v>#VALUE!</v>
      </c>
      <c r="R37" s="0" t="s">
        <v>113</v>
      </c>
      <c r="S37" s="0" t="s">
        <v>99</v>
      </c>
      <c r="U37" s="0" t="s">
        <v>113</v>
      </c>
      <c r="V37" s="0" t="s">
        <v>284</v>
      </c>
      <c r="W37" s="48" t="n">
        <f aca="false">$W$5/V37</f>
        <v>1.19353247329864</v>
      </c>
      <c r="AD37" s="0" t="s">
        <v>80</v>
      </c>
    </row>
    <row r="38" customFormat="false" ht="15" hidden="false" customHeight="false" outlineLevel="0" collapsed="false">
      <c r="B38" s="0" t="s">
        <v>215</v>
      </c>
      <c r="C38" s="0" t="e">
        <f aca="false">1/INDEX($H$6:$H$66,MATCH(tblXrate#this row;currency,$I$6:$I$66,0))</f>
        <v>#VALUE!</v>
      </c>
      <c r="G38" s="47" t="s">
        <v>285</v>
      </c>
      <c r="H38" s="47" t="n">
        <v>0.3845</v>
      </c>
      <c r="I38" s="47" t="s">
        <v>286</v>
      </c>
      <c r="L38" s="0" t="s">
        <v>287</v>
      </c>
      <c r="M38" s="0" t="s">
        <v>287</v>
      </c>
      <c r="N38" s="48" t="e">
        <f aca="false">VLOOKUP(tblCountries#this row;mapping,tblContinent#all,2,0)</f>
        <v>#VALUE!</v>
      </c>
      <c r="O38" s="48" t="e">
        <f aca="false">VLOOKUP(tblCountries#this row;mapping,tblPPP,3,0)</f>
        <v>#VALUE!</v>
      </c>
      <c r="P38" s="48" t="e">
        <f aca="false">IFERROR(tblCountries#this row;ppp factor,1)</f>
        <v>#VALUE!</v>
      </c>
      <c r="R38" s="0" t="s">
        <v>288</v>
      </c>
      <c r="S38" s="0" t="s">
        <v>89</v>
      </c>
      <c r="U38" s="0" t="s">
        <v>288</v>
      </c>
      <c r="V38" s="0" t="s">
        <v>289</v>
      </c>
      <c r="W38" s="48" t="n">
        <f aca="false">$W$5/V38</f>
        <v>12.2591841905244</v>
      </c>
      <c r="AD38" s="0" t="s">
        <v>290</v>
      </c>
    </row>
    <row r="39" customFormat="false" ht="15" hidden="false" customHeight="false" outlineLevel="0" collapsed="false">
      <c r="B39" s="0" t="s">
        <v>291</v>
      </c>
      <c r="C39" s="0" t="e">
        <f aca="false">1/INDEX($H$6:$H$66,MATCH(tblXrate#this row;currency,$I$6:$I$66,0))</f>
        <v>#VALUE!</v>
      </c>
      <c r="G39" s="47" t="s">
        <v>292</v>
      </c>
      <c r="H39" s="47" t="n">
        <v>94.2144</v>
      </c>
      <c r="I39" s="47" t="s">
        <v>91</v>
      </c>
      <c r="L39" s="0" t="s">
        <v>293</v>
      </c>
      <c r="M39" s="0" t="s">
        <v>293</v>
      </c>
      <c r="N39" s="48" t="e">
        <f aca="false">VLOOKUP(tblCountries#this row;mapping,tblContinent#all,2,0)</f>
        <v>#VALUE!</v>
      </c>
      <c r="O39" s="48" t="e">
        <f aca="false">VLOOKUP(tblCountries#this row;mapping,tblPPP,3,0)</f>
        <v>#VALUE!</v>
      </c>
      <c r="P39" s="48" t="e">
        <f aca="false">IFERROR(tblCountries#this row;ppp factor,1)</f>
        <v>#VALUE!</v>
      </c>
      <c r="R39" s="0" t="s">
        <v>294</v>
      </c>
      <c r="S39" s="0" t="s">
        <v>89</v>
      </c>
      <c r="U39" s="0" t="s">
        <v>294</v>
      </c>
      <c r="V39" s="0" t="s">
        <v>295</v>
      </c>
      <c r="W39" s="48" t="n">
        <f aca="false">$W$5/V39</f>
        <v>63.00390625</v>
      </c>
      <c r="AD39" s="0" t="s">
        <v>277</v>
      </c>
    </row>
    <row r="40" customFormat="false" ht="15" hidden="false" customHeight="false" outlineLevel="0" collapsed="false">
      <c r="B40" s="0" t="s">
        <v>296</v>
      </c>
      <c r="C40" s="0" t="e">
        <f aca="false">1/INDEX($H$6:$H$66,MATCH(tblXrate#this row;currency,$I$6:$I$66,0))</f>
        <v>#VALUE!</v>
      </c>
      <c r="G40" s="47" t="s">
        <v>297</v>
      </c>
      <c r="H40" s="47" t="n">
        <v>42.1851</v>
      </c>
      <c r="I40" s="47" t="s">
        <v>132</v>
      </c>
      <c r="L40" s="0" t="s">
        <v>157</v>
      </c>
      <c r="M40" s="0" t="s">
        <v>157</v>
      </c>
      <c r="N40" s="48" t="e">
        <f aca="false">VLOOKUP(tblCountries#this row;mapping,tblContinent#all,2,0)</f>
        <v>#VALUE!</v>
      </c>
      <c r="O40" s="48" t="e">
        <f aca="false">VLOOKUP(tblCountries#this row;mapping,tblPPP,3,0)</f>
        <v>#VALUE!</v>
      </c>
      <c r="P40" s="48" t="e">
        <f aca="false">IFERROR(tblCountries#this row;ppp factor,1)</f>
        <v>#VALUE!</v>
      </c>
      <c r="R40" s="0" t="s">
        <v>298</v>
      </c>
      <c r="S40" s="0" t="s">
        <v>89</v>
      </c>
      <c r="U40" s="0" t="s">
        <v>298</v>
      </c>
      <c r="V40" s="0" t="s">
        <v>299</v>
      </c>
      <c r="W40" s="48" t="n">
        <f aca="false">$W$5/V40</f>
        <v>25.9447721179625</v>
      </c>
      <c r="AD40" s="0" t="s">
        <v>134</v>
      </c>
    </row>
    <row r="41" customFormat="false" ht="15" hidden="false" customHeight="false" outlineLevel="0" collapsed="false">
      <c r="B41" s="0" t="s">
        <v>260</v>
      </c>
      <c r="C41" s="0" t="e">
        <f aca="false">1/INDEX($H$6:$H$66,MATCH(tblXrate#this row;currency,$I$6:$I$66,0))</f>
        <v>#VALUE!</v>
      </c>
      <c r="G41" s="47" t="s">
        <v>300</v>
      </c>
      <c r="H41" s="47" t="n">
        <v>3.64</v>
      </c>
      <c r="I41" s="47" t="s">
        <v>301</v>
      </c>
      <c r="L41" s="0" t="s">
        <v>264</v>
      </c>
      <c r="M41" s="0" t="s">
        <v>264</v>
      </c>
      <c r="N41" s="48" t="e">
        <f aca="false">VLOOKUP(tblCountries#this row;mapping,tblContinent#all,2,0)</f>
        <v>#VALUE!</v>
      </c>
      <c r="O41" s="48" t="e">
        <f aca="false">VLOOKUP(tblCountries#this row;mapping,tblPPP,3,0)</f>
        <v>#VALUE!</v>
      </c>
      <c r="P41" s="48" t="e">
        <f aca="false">IFERROR(tblCountries#this row;ppp factor,1)</f>
        <v>#VALUE!</v>
      </c>
      <c r="R41" s="0" t="s">
        <v>302</v>
      </c>
      <c r="S41" s="0" t="s">
        <v>109</v>
      </c>
      <c r="U41" s="0" t="s">
        <v>302</v>
      </c>
      <c r="V41" s="0" t="s">
        <v>303</v>
      </c>
      <c r="W41" s="48" t="n">
        <f aca="false">$W$5/V41</f>
        <v>2.80960399489026</v>
      </c>
      <c r="AD41" s="0" t="s">
        <v>304</v>
      </c>
    </row>
    <row r="42" customFormat="false" ht="15" hidden="false" customHeight="false" outlineLevel="0" collapsed="false">
      <c r="B42" s="0" t="s">
        <v>283</v>
      </c>
      <c r="C42" s="0" t="e">
        <f aca="false">1/INDEX($H$6:$H$66,MATCH(tblXrate#this row;currency,$I$6:$I$66,0))</f>
        <v>#VALUE!</v>
      </c>
      <c r="G42" s="47" t="s">
        <v>305</v>
      </c>
      <c r="H42" s="47" t="n">
        <v>3.51354</v>
      </c>
      <c r="I42" s="47" t="s">
        <v>213</v>
      </c>
      <c r="L42" s="0" t="s">
        <v>306</v>
      </c>
      <c r="M42" s="0" t="s">
        <v>306</v>
      </c>
      <c r="N42" s="48" t="e">
        <f aca="false">VLOOKUP(tblCountries#this row;mapping,tblContinent#all,2,0)</f>
        <v>#VALUE!</v>
      </c>
      <c r="O42" s="48" t="e">
        <f aca="false">VLOOKUP(tblCountries#this row;mapping,tblPPP,3,0)</f>
        <v>#VALUE!</v>
      </c>
      <c r="P42" s="48" t="e">
        <f aca="false">IFERROR(tblCountries#this row;ppp factor,1)</f>
        <v>#VALUE!</v>
      </c>
      <c r="R42" s="0" t="s">
        <v>218</v>
      </c>
      <c r="S42" s="0" t="s">
        <v>28</v>
      </c>
      <c r="U42" s="0" t="s">
        <v>218</v>
      </c>
      <c r="V42" s="0" t="s">
        <v>307</v>
      </c>
      <c r="W42" s="48" t="n">
        <f aca="false">$W$5/V42</f>
        <v>5.77272727272727</v>
      </c>
      <c r="AD42" s="0" t="s">
        <v>308</v>
      </c>
    </row>
    <row r="43" customFormat="false" ht="15" hidden="false" customHeight="false" outlineLevel="0" collapsed="false">
      <c r="B43" s="0" t="s">
        <v>309</v>
      </c>
      <c r="C43" s="0" t="e">
        <f aca="false">1/INDEX($H$6:$H$66,MATCH(tblXrate#this row;currency,$I$6:$I$66,0))</f>
        <v>#VALUE!</v>
      </c>
      <c r="G43" s="47" t="s">
        <v>310</v>
      </c>
      <c r="H43" s="47" t="n">
        <v>32.5458</v>
      </c>
      <c r="I43" s="47" t="s">
        <v>311</v>
      </c>
      <c r="L43" s="0" t="s">
        <v>312</v>
      </c>
      <c r="M43" s="0" t="s">
        <v>312</v>
      </c>
      <c r="N43" s="48" t="e">
        <f aca="false">VLOOKUP(tblCountries#this row;mapping,tblContinent#all,2,0)</f>
        <v>#VALUE!</v>
      </c>
      <c r="O43" s="48" t="e">
        <f aca="false">VLOOKUP(tblCountries#this row;mapping,tblPPP,3,0)</f>
        <v>#VALUE!</v>
      </c>
      <c r="P43" s="48" t="e">
        <f aca="false">IFERROR(tblCountries#this row;ppp factor,1)</f>
        <v>#VALUE!</v>
      </c>
      <c r="R43" s="0" t="s">
        <v>225</v>
      </c>
      <c r="S43" s="0" t="s">
        <v>109</v>
      </c>
      <c r="U43" s="0" t="s">
        <v>225</v>
      </c>
      <c r="V43" s="0" t="s">
        <v>313</v>
      </c>
      <c r="W43" s="48" t="n">
        <f aca="false">$W$5/V43</f>
        <v>4.72114352619768</v>
      </c>
      <c r="AD43" s="0" t="s">
        <v>314</v>
      </c>
    </row>
    <row r="44" customFormat="false" ht="15" hidden="false" customHeight="false" outlineLevel="0" collapsed="false">
      <c r="B44" s="0" t="s">
        <v>315</v>
      </c>
      <c r="C44" s="0" t="e">
        <f aca="false">1/INDEX($H$6:$H$66,MATCH(tblXrate#this row;currency,$I$6:$I$66,0))</f>
        <v>#VALUE!</v>
      </c>
      <c r="G44" s="47" t="s">
        <v>316</v>
      </c>
      <c r="H44" s="47" t="n">
        <v>3.75</v>
      </c>
      <c r="I44" s="47" t="s">
        <v>291</v>
      </c>
      <c r="L44" s="0" t="s">
        <v>317</v>
      </c>
      <c r="M44" s="0" t="s">
        <v>317</v>
      </c>
      <c r="N44" s="48" t="e">
        <f aca="false">VLOOKUP(tblCountries#this row;mapping,tblContinent#all,2,0)</f>
        <v>#VALUE!</v>
      </c>
      <c r="O44" s="48" t="e">
        <f aca="false">VLOOKUP(tblCountries#this row;mapping,tblPPP,3,0)</f>
        <v>#VALUE!</v>
      </c>
      <c r="P44" s="48" t="e">
        <f aca="false">IFERROR(tblCountries#this row;ppp factor,1)</f>
        <v>#VALUE!</v>
      </c>
      <c r="R44" s="0" t="s">
        <v>318</v>
      </c>
      <c r="S44" s="0" t="s">
        <v>89</v>
      </c>
      <c r="U44" s="0" t="s">
        <v>318</v>
      </c>
      <c r="V44" s="0" t="s">
        <v>319</v>
      </c>
      <c r="W44" s="48" t="n">
        <f aca="false">$W$5/V44</f>
        <v>39.2751623376623</v>
      </c>
      <c r="AD44" s="0" t="s">
        <v>320</v>
      </c>
    </row>
    <row r="45" customFormat="false" ht="15" hidden="false" customHeight="false" outlineLevel="0" collapsed="false">
      <c r="G45" s="47" t="s">
        <v>321</v>
      </c>
      <c r="H45" s="47" t="n">
        <v>1.26771</v>
      </c>
      <c r="I45" s="47" t="s">
        <v>239</v>
      </c>
      <c r="L45" s="0" t="s">
        <v>322</v>
      </c>
      <c r="M45" s="0" t="s">
        <v>322</v>
      </c>
      <c r="N45" s="48" t="e">
        <f aca="false">VLOOKUP(tblCountries#this row;mapping,tblContinent#all,2,0)</f>
        <v>#VALUE!</v>
      </c>
      <c r="O45" s="48" t="e">
        <f aca="false">VLOOKUP(tblCountries#this row;mapping,tblPPP,3,0)</f>
        <v>#VALUE!</v>
      </c>
      <c r="P45" s="48" t="e">
        <f aca="false">IFERROR(tblCountries#this row;ppp factor,1)</f>
        <v>#VALUE!</v>
      </c>
      <c r="R45" s="0" t="s">
        <v>323</v>
      </c>
      <c r="S45" s="0" t="s">
        <v>89</v>
      </c>
      <c r="U45" s="0" t="s">
        <v>324</v>
      </c>
      <c r="V45" s="0" t="s">
        <v>325</v>
      </c>
      <c r="W45" s="48" t="n">
        <f aca="false">$W$5/V45</f>
        <v>139.043103448276</v>
      </c>
      <c r="AD45" s="0" t="s">
        <v>253</v>
      </c>
    </row>
    <row r="46" customFormat="false" ht="15" hidden="false" customHeight="false" outlineLevel="0" collapsed="false">
      <c r="G46" s="47" t="s">
        <v>326</v>
      </c>
      <c r="H46" s="47" t="n">
        <v>8.20198</v>
      </c>
      <c r="I46" s="47" t="s">
        <v>173</v>
      </c>
      <c r="L46" s="0" t="s">
        <v>327</v>
      </c>
      <c r="M46" s="0" t="s">
        <v>327</v>
      </c>
      <c r="N46" s="48" t="e">
        <f aca="false">VLOOKUP(tblCountries#this row;mapping,tblContinent#all,2,0)</f>
        <v>#VALUE!</v>
      </c>
      <c r="O46" s="48" t="e">
        <f aca="false">VLOOKUP(tblCountries#this row;mapping,tblPPP,3,0)</f>
        <v>#VALUE!</v>
      </c>
      <c r="P46" s="48" t="e">
        <f aca="false">IFERROR(tblCountries#this row;ppp factor,1)</f>
        <v>#VALUE!</v>
      </c>
      <c r="R46" s="0" t="s">
        <v>328</v>
      </c>
      <c r="S46" s="0" t="s">
        <v>89</v>
      </c>
      <c r="U46" s="0" t="s">
        <v>329</v>
      </c>
      <c r="V46" s="0" t="s">
        <v>330</v>
      </c>
      <c r="W46" s="48" t="n">
        <f aca="false">$W$5/V46</f>
        <v>10.5441272608411</v>
      </c>
      <c r="AD46" s="0" t="s">
        <v>331</v>
      </c>
    </row>
    <row r="47" customFormat="false" ht="15" hidden="false" customHeight="false" outlineLevel="0" collapsed="false">
      <c r="G47" s="47" t="s">
        <v>332</v>
      </c>
      <c r="H47" s="47" t="n">
        <v>1151.09</v>
      </c>
      <c r="I47" s="47" t="s">
        <v>333</v>
      </c>
      <c r="L47" s="0" t="s">
        <v>290</v>
      </c>
      <c r="M47" s="0" t="s">
        <v>290</v>
      </c>
      <c r="N47" s="48" t="e">
        <f aca="false">VLOOKUP(tblCountries#this row;mapping,tblContinent#all,2,0)</f>
        <v>#VALUE!</v>
      </c>
      <c r="O47" s="48" t="e">
        <f aca="false">VLOOKUP(tblCountries#this row;mapping,tblPPP,3,0)</f>
        <v>#VALUE!</v>
      </c>
      <c r="P47" s="48" t="e">
        <f aca="false">IFERROR(tblCountries#this row;ppp factor,1)</f>
        <v>#VALUE!</v>
      </c>
      <c r="R47" s="0" t="s">
        <v>232</v>
      </c>
      <c r="S47" s="0" t="s">
        <v>99</v>
      </c>
      <c r="U47" s="0" t="s">
        <v>232</v>
      </c>
      <c r="V47" s="0" t="s">
        <v>334</v>
      </c>
      <c r="W47" s="48" t="n">
        <f aca="false">$W$5/V47</f>
        <v>4.05692965540371</v>
      </c>
      <c r="AD47" s="0" t="s">
        <v>85</v>
      </c>
    </row>
    <row r="48" customFormat="false" ht="15" hidden="false" customHeight="false" outlineLevel="0" collapsed="false">
      <c r="G48" s="47" t="s">
        <v>335</v>
      </c>
      <c r="H48" s="47" t="n">
        <v>132.907</v>
      </c>
      <c r="I48" s="47" t="s">
        <v>233</v>
      </c>
      <c r="L48" s="0" t="s">
        <v>80</v>
      </c>
      <c r="M48" s="0" t="s">
        <v>80</v>
      </c>
      <c r="N48" s="48" t="e">
        <f aca="false">VLOOKUP(tblCountries#this row;mapping,tblContinent#all,2,0)</f>
        <v>#VALUE!</v>
      </c>
      <c r="O48" s="48" t="e">
        <f aca="false">VLOOKUP(tblCountries#this row;mapping,tblPPP,3,0)</f>
        <v>#VALUE!</v>
      </c>
      <c r="P48" s="48" t="e">
        <f aca="false">IFERROR(tblCountries#this row;ppp factor,1)</f>
        <v>#VALUE!</v>
      </c>
      <c r="R48" s="0" t="s">
        <v>238</v>
      </c>
      <c r="S48" s="0" t="s">
        <v>80</v>
      </c>
      <c r="U48" s="0" t="s">
        <v>336</v>
      </c>
      <c r="V48" s="0" t="s">
        <v>337</v>
      </c>
      <c r="W48" s="48" t="n">
        <f aca="false">$W$5/V48</f>
        <v>30.4320754716981</v>
      </c>
      <c r="AD48" s="0" t="s">
        <v>210</v>
      </c>
    </row>
    <row r="49" customFormat="false" ht="15" hidden="false" customHeight="false" outlineLevel="0" collapsed="false">
      <c r="G49" s="47" t="s">
        <v>338</v>
      </c>
      <c r="H49" s="47" t="n">
        <v>6.96111</v>
      </c>
      <c r="I49" s="47" t="s">
        <v>152</v>
      </c>
      <c r="L49" s="0" t="s">
        <v>339</v>
      </c>
      <c r="M49" s="0" t="s">
        <v>339</v>
      </c>
      <c r="N49" s="48" t="e">
        <f aca="false">VLOOKUP(tblCountries#this row;mapping,tblContinent#all,2,0)</f>
        <v>#VALUE!</v>
      </c>
      <c r="O49" s="48" t="e">
        <f aca="false">VLOOKUP(tblCountries#this row;mapping,tblPPP,3,0)</f>
        <v>#VALUE!</v>
      </c>
      <c r="P49" s="48" t="e">
        <f aca="false">IFERROR(tblCountries#this row;ppp factor,1)</f>
        <v>#VALUE!</v>
      </c>
      <c r="R49" s="0" t="s">
        <v>340</v>
      </c>
      <c r="S49" s="0" t="s">
        <v>99</v>
      </c>
      <c r="U49" s="0" t="s">
        <v>238</v>
      </c>
      <c r="V49" s="0" t="s">
        <v>341</v>
      </c>
      <c r="W49" s="48" t="n">
        <f aca="false">$W$5/V49</f>
        <v>2.65979551451187</v>
      </c>
      <c r="AD49" s="0" t="s">
        <v>342</v>
      </c>
    </row>
    <row r="50" customFormat="false" ht="15" hidden="false" customHeight="false" outlineLevel="0" collapsed="false">
      <c r="G50" s="47" t="s">
        <v>343</v>
      </c>
      <c r="H50" s="47" t="n">
        <v>0.945293</v>
      </c>
      <c r="I50" s="47" t="s">
        <v>309</v>
      </c>
      <c r="L50" s="0" t="s">
        <v>344</v>
      </c>
      <c r="M50" s="42" t="s">
        <v>149</v>
      </c>
      <c r="N50" s="48" t="e">
        <f aca="false">VLOOKUP(tblCountries#this row;mapping,tblContinent#all,2,0)</f>
        <v>#VALUE!</v>
      </c>
      <c r="O50" s="48" t="e">
        <f aca="false">VLOOKUP(tblCountries#this row;mapping,tblPPP,3,0)</f>
        <v>#VALUE!</v>
      </c>
      <c r="P50" s="48" t="e">
        <f aca="false">IFERROR(tblCountries#this row;ppp factor,1)</f>
        <v>#VALUE!</v>
      </c>
      <c r="R50" s="0" t="s">
        <v>345</v>
      </c>
      <c r="S50" s="0" t="s">
        <v>80</v>
      </c>
      <c r="U50" s="0" t="s">
        <v>345</v>
      </c>
      <c r="V50" s="0" t="s">
        <v>346</v>
      </c>
      <c r="W50" s="48" t="n">
        <f aca="false">$W$5/V50</f>
        <v>1.66427048221779</v>
      </c>
      <c r="AD50" s="0" t="s">
        <v>267</v>
      </c>
    </row>
    <row r="51" customFormat="false" ht="15" hidden="false" customHeight="false" outlineLevel="0" collapsed="false">
      <c r="G51" s="47" t="s">
        <v>347</v>
      </c>
      <c r="H51" s="47" t="n">
        <v>29.8594</v>
      </c>
      <c r="I51" s="47" t="s">
        <v>348</v>
      </c>
      <c r="L51" s="0" t="s">
        <v>349</v>
      </c>
      <c r="M51" s="0" t="s">
        <v>187</v>
      </c>
      <c r="N51" s="48" t="e">
        <f aca="false">VLOOKUP(tblCountries#this row;mapping,tblContinent#all,2,0)</f>
        <v>#VALUE!</v>
      </c>
      <c r="O51" s="48" t="e">
        <f aca="false">VLOOKUP(tblCountries#this row;mapping,tblPPP,3,0)</f>
        <v>#VALUE!</v>
      </c>
      <c r="P51" s="48" t="e">
        <f aca="false">IFERROR(tblCountries#this row;ppp factor,1)</f>
        <v>#VALUE!</v>
      </c>
      <c r="R51" s="0" t="s">
        <v>245</v>
      </c>
      <c r="S51" s="0" t="s">
        <v>80</v>
      </c>
      <c r="U51" s="0" t="s">
        <v>245</v>
      </c>
      <c r="V51" s="0" t="s">
        <v>350</v>
      </c>
      <c r="W51" s="48" t="n">
        <f aca="false">$W$5/V51</f>
        <v>1.78800532111448</v>
      </c>
      <c r="AD51" s="0" t="s">
        <v>273</v>
      </c>
    </row>
    <row r="52" customFormat="false" ht="15" hidden="false" customHeight="false" outlineLevel="0" collapsed="false">
      <c r="G52" s="47" t="s">
        <v>351</v>
      </c>
      <c r="H52" s="47" t="n">
        <v>31.5003</v>
      </c>
      <c r="I52" s="47" t="s">
        <v>352</v>
      </c>
      <c r="L52" s="0" t="s">
        <v>308</v>
      </c>
      <c r="M52" s="0" t="s">
        <v>308</v>
      </c>
      <c r="N52" s="48" t="e">
        <f aca="false">VLOOKUP(tblCountries#this row;mapping,tblContinent#all,2,0)</f>
        <v>#VALUE!</v>
      </c>
      <c r="O52" s="48" t="e">
        <f aca="false">VLOOKUP(tblCountries#this row;mapping,tblPPP,3,0)</f>
        <v>#VALUE!</v>
      </c>
      <c r="P52" s="48" t="e">
        <f aca="false">IFERROR(tblCountries#this row;ppp factor,1)</f>
        <v>#VALUE!</v>
      </c>
      <c r="R52" s="0" t="s">
        <v>250</v>
      </c>
      <c r="S52" s="0" t="s">
        <v>80</v>
      </c>
      <c r="U52" s="0" t="s">
        <v>250</v>
      </c>
      <c r="V52" s="0" t="s">
        <v>353</v>
      </c>
      <c r="W52" s="48" t="n">
        <f aca="false">$W$5/V52</f>
        <v>1.30240633074935</v>
      </c>
      <c r="AD52" s="0" t="s">
        <v>354</v>
      </c>
    </row>
    <row r="53" customFormat="false" ht="15" hidden="false" customHeight="false" outlineLevel="0" collapsed="false">
      <c r="G53" s="47" t="s">
        <v>355</v>
      </c>
      <c r="H53" s="47" t="n">
        <v>6.39122</v>
      </c>
      <c r="I53" s="47" t="s">
        <v>356</v>
      </c>
      <c r="L53" s="0" t="s">
        <v>357</v>
      </c>
      <c r="M53" s="0" t="s">
        <v>74</v>
      </c>
      <c r="N53" s="48" t="e">
        <f aca="false">VLOOKUP(tblCountries#this row;mapping,tblContinent#all,2,0)</f>
        <v>#VALUE!</v>
      </c>
      <c r="O53" s="48" t="e">
        <f aca="false">VLOOKUP(tblCountries#this row;mapping,tblPPP,3,0)</f>
        <v>#VALUE!</v>
      </c>
      <c r="P53" s="48" t="e">
        <f aca="false">IFERROR(tblCountries#this row;ppp factor,1)</f>
        <v>#VALUE!</v>
      </c>
      <c r="R53" s="0" t="s">
        <v>358</v>
      </c>
      <c r="S53" s="0" t="s">
        <v>89</v>
      </c>
      <c r="U53" s="0" t="s">
        <v>358</v>
      </c>
      <c r="V53" s="0" t="s">
        <v>359</v>
      </c>
      <c r="W53" s="48" t="n">
        <f aca="false">$W$5/V53</f>
        <v>18.3145344436033</v>
      </c>
      <c r="AD53" s="0" t="s">
        <v>339</v>
      </c>
    </row>
    <row r="54" customFormat="false" ht="15" hidden="false" customHeight="false" outlineLevel="0" collapsed="false">
      <c r="G54" s="47" t="s">
        <v>360</v>
      </c>
      <c r="H54" s="47" t="n">
        <v>1.79447</v>
      </c>
      <c r="I54" s="47" t="s">
        <v>361</v>
      </c>
      <c r="L54" s="0" t="s">
        <v>362</v>
      </c>
      <c r="M54" s="0" t="s">
        <v>362</v>
      </c>
      <c r="N54" s="48" t="e">
        <f aca="false">VLOOKUP(tblCountries#this row;mapping,tblContinent#all,2,0)</f>
        <v>#VALUE!</v>
      </c>
      <c r="O54" s="48" t="e">
        <f aca="false">VLOOKUP(tblCountries#this row;mapping,tblPPP,3,0)</f>
        <v>#VALUE!</v>
      </c>
      <c r="P54" s="48" t="e">
        <f aca="false">IFERROR(tblCountries#this row;ppp factor,1)</f>
        <v>#VALUE!</v>
      </c>
      <c r="R54" s="0" t="s">
        <v>363</v>
      </c>
      <c r="S54" s="0" t="s">
        <v>99</v>
      </c>
      <c r="U54" s="0" t="s">
        <v>363</v>
      </c>
      <c r="V54" s="0" t="s">
        <v>364</v>
      </c>
      <c r="W54" s="48" t="n">
        <f aca="false">$W$5/V54</f>
        <v>3.50224377533295</v>
      </c>
      <c r="AD54" s="0" t="s">
        <v>365</v>
      </c>
    </row>
    <row r="55" customFormat="false" ht="15" hidden="false" customHeight="false" outlineLevel="0" collapsed="false">
      <c r="G55" s="47" t="s">
        <v>366</v>
      </c>
      <c r="H55" s="47" t="n">
        <v>4.29402</v>
      </c>
      <c r="I55" s="47" t="s">
        <v>367</v>
      </c>
      <c r="L55" s="0" t="s">
        <v>368</v>
      </c>
      <c r="M55" s="0" t="s">
        <v>368</v>
      </c>
      <c r="N55" s="48" t="e">
        <f aca="false">VLOOKUP(tblCountries#this row;mapping,tblContinent#all,2,0)</f>
        <v>#VALUE!</v>
      </c>
      <c r="O55" s="48" t="e">
        <f aca="false">VLOOKUP(tblCountries#this row;mapping,tblPPP,3,0)</f>
        <v>#VALUE!</v>
      </c>
      <c r="P55" s="48" t="e">
        <f aca="false">IFERROR(tblCountries#this row;ppp factor,1)</f>
        <v>#VALUE!</v>
      </c>
      <c r="R55" s="0" t="s">
        <v>257</v>
      </c>
      <c r="S55" s="0" t="s">
        <v>99</v>
      </c>
      <c r="U55" s="0" t="s">
        <v>257</v>
      </c>
      <c r="V55" s="0" t="s">
        <v>369</v>
      </c>
      <c r="W55" s="48" t="n">
        <f aca="false">$W$5/V55</f>
        <v>5.21018628189943</v>
      </c>
      <c r="AD55" s="0" t="s">
        <v>312</v>
      </c>
    </row>
    <row r="56" customFormat="false" ht="15" hidden="false" customHeight="false" outlineLevel="0" collapsed="false">
      <c r="G56" s="47" t="s">
        <v>370</v>
      </c>
      <c r="H56" s="47" t="n">
        <v>3.67351</v>
      </c>
      <c r="I56" s="47" t="s">
        <v>138</v>
      </c>
      <c r="L56" s="0" t="s">
        <v>371</v>
      </c>
      <c r="M56" s="0" t="s">
        <v>371</v>
      </c>
      <c r="N56" s="48" t="e">
        <f aca="false">VLOOKUP(tblCountries#this row;mapping,tblContinent#all,2,0)</f>
        <v>#VALUE!</v>
      </c>
      <c r="O56" s="48" t="e">
        <f aca="false">VLOOKUP(tblCountries#this row;mapping,tblPPP,3,0)</f>
        <v>#VALUE!</v>
      </c>
      <c r="P56" s="48" t="e">
        <f aca="false">IFERROR(tblCountries#this row;ppp factor,1)</f>
        <v>#VALUE!</v>
      </c>
      <c r="R56" s="0" t="s">
        <v>372</v>
      </c>
      <c r="S56" s="0" t="s">
        <v>28</v>
      </c>
      <c r="U56" s="0" t="s">
        <v>372</v>
      </c>
      <c r="V56" s="0" t="s">
        <v>373</v>
      </c>
      <c r="W56" s="48" t="n">
        <f aca="false">$W$5/V56</f>
        <v>5.56108493276635</v>
      </c>
      <c r="AD56" s="0" t="s">
        <v>312</v>
      </c>
    </row>
    <row r="57" customFormat="false" ht="15" hidden="false" customHeight="false" outlineLevel="0" collapsed="false">
      <c r="G57" s="47" t="s">
        <v>374</v>
      </c>
      <c r="H57" s="47" t="n">
        <v>81.8274</v>
      </c>
      <c r="I57" s="47" t="s">
        <v>158</v>
      </c>
      <c r="L57" s="0" t="s">
        <v>375</v>
      </c>
      <c r="M57" s="0" t="s">
        <v>375</v>
      </c>
      <c r="N57" s="48" t="e">
        <f aca="false">VLOOKUP(tblCountries#this row;mapping,tblContinent#all,2,0)</f>
        <v>#VALUE!</v>
      </c>
      <c r="O57" s="48" t="e">
        <f aca="false">VLOOKUP(tblCountries#this row;mapping,tblPPP,3,0)</f>
        <v>#VALUE!</v>
      </c>
      <c r="P57" s="48" t="e">
        <f aca="false">IFERROR(tblCountries#this row;ppp factor,1)</f>
        <v>#VALUE!</v>
      </c>
      <c r="R57" s="0" t="s">
        <v>376</v>
      </c>
      <c r="S57" s="0" t="s">
        <v>109</v>
      </c>
      <c r="U57" s="0" t="s">
        <v>376</v>
      </c>
      <c r="V57" s="0" t="s">
        <v>377</v>
      </c>
      <c r="W57" s="48" t="n">
        <f aca="false">$W$5/V57</f>
        <v>5.69795101271785</v>
      </c>
      <c r="AD57" s="0" t="s">
        <v>378</v>
      </c>
    </row>
    <row r="58" customFormat="false" ht="15" hidden="false" customHeight="false" outlineLevel="0" collapsed="false">
      <c r="G58" s="47" t="s">
        <v>379</v>
      </c>
      <c r="H58" s="47" t="n">
        <v>498.05</v>
      </c>
      <c r="I58" s="47" t="s">
        <v>380</v>
      </c>
      <c r="L58" s="0" t="s">
        <v>151</v>
      </c>
      <c r="M58" s="0" t="s">
        <v>151</v>
      </c>
      <c r="N58" s="48" t="e">
        <f aca="false">VLOOKUP(tblCountries#this row;mapping,tblContinent#all,2,0)</f>
        <v>#VALUE!</v>
      </c>
      <c r="O58" s="48" t="e">
        <f aca="false">VLOOKUP(tblCountries#this row;mapping,tblPPP,3,0)</f>
        <v>#VALUE!</v>
      </c>
      <c r="P58" s="48" t="e">
        <f aca="false">IFERROR(tblCountries#this row;ppp factor,1)</f>
        <v>#VALUE!</v>
      </c>
      <c r="R58" s="0" t="s">
        <v>270</v>
      </c>
      <c r="S58" s="0" t="s">
        <v>89</v>
      </c>
      <c r="U58" s="0" t="s">
        <v>270</v>
      </c>
      <c r="V58" s="0" t="s">
        <v>381</v>
      </c>
      <c r="W58" s="48" t="n">
        <f aca="false">$W$5/V58</f>
        <v>7.39862385321101</v>
      </c>
      <c r="AD58" s="0" t="s">
        <v>382</v>
      </c>
    </row>
    <row r="59" customFormat="false" ht="15" hidden="false" customHeight="false" outlineLevel="0" collapsed="false">
      <c r="G59" s="47" t="s">
        <v>383</v>
      </c>
      <c r="H59" s="47" t="n">
        <v>6.051</v>
      </c>
      <c r="I59" s="47" t="s">
        <v>270</v>
      </c>
      <c r="L59" s="0" t="s">
        <v>238</v>
      </c>
      <c r="M59" s="0" t="s">
        <v>238</v>
      </c>
      <c r="N59" s="48" t="e">
        <f aca="false">VLOOKUP(tblCountries#this row;mapping,tblContinent#all,2,0)</f>
        <v>#VALUE!</v>
      </c>
      <c r="O59" s="48" t="e">
        <f aca="false">VLOOKUP(tblCountries#this row;mapping,tblPPP,3,0)</f>
        <v>#VALUE!</v>
      </c>
      <c r="P59" s="48" t="e">
        <f aca="false">IFERROR(tblCountries#this row;ppp factor,1)</f>
        <v>#VALUE!</v>
      </c>
      <c r="R59" s="0" t="s">
        <v>384</v>
      </c>
      <c r="S59" s="0" t="s">
        <v>99</v>
      </c>
      <c r="U59" s="0" t="s">
        <v>384</v>
      </c>
      <c r="V59" s="0" t="s">
        <v>385</v>
      </c>
      <c r="W59" s="48" t="n">
        <f aca="false">$W$5/V59</f>
        <v>6.40887417218543</v>
      </c>
      <c r="AD59" s="0" t="s">
        <v>386</v>
      </c>
    </row>
    <row r="60" customFormat="false" ht="15" hidden="false" customHeight="false" outlineLevel="0" collapsed="false">
      <c r="G60" s="47" t="s">
        <v>387</v>
      </c>
      <c r="H60" s="47" t="n">
        <v>162.25</v>
      </c>
      <c r="I60" s="47" t="s">
        <v>197</v>
      </c>
      <c r="L60" s="0" t="s">
        <v>388</v>
      </c>
      <c r="M60" s="0" t="s">
        <v>141</v>
      </c>
      <c r="N60" s="48" t="e">
        <f aca="false">VLOOKUP(tblCountries#this row;mapping,tblContinent#all,2,0)</f>
        <v>#VALUE!</v>
      </c>
      <c r="O60" s="48" t="e">
        <f aca="false">VLOOKUP(tblCountries#this row;mapping,tblPPP,3,0)</f>
        <v>#VALUE!</v>
      </c>
      <c r="P60" s="48" t="e">
        <f aca="false">IFERROR(tblCountries#this row;ppp factor,1)</f>
        <v>#VALUE!</v>
      </c>
      <c r="R60" s="0" t="s">
        <v>389</v>
      </c>
      <c r="S60" s="0" t="s">
        <v>89</v>
      </c>
      <c r="U60" s="0" t="s">
        <v>390</v>
      </c>
      <c r="V60" s="0" t="s">
        <v>391</v>
      </c>
      <c r="W60" s="48" t="n">
        <f aca="false">$W$5/V60</f>
        <v>2.49984500929944</v>
      </c>
      <c r="AD60" s="0" t="s">
        <v>392</v>
      </c>
    </row>
    <row r="61" customFormat="false" ht="15" hidden="false" customHeight="false" outlineLevel="0" collapsed="false">
      <c r="G61" s="47" t="s">
        <v>393</v>
      </c>
      <c r="H61" s="47" t="n">
        <v>38.95</v>
      </c>
      <c r="I61" s="47" t="s">
        <v>251</v>
      </c>
      <c r="L61" s="0" t="s">
        <v>394</v>
      </c>
      <c r="M61" s="0" t="s">
        <v>204</v>
      </c>
      <c r="N61" s="48" t="e">
        <f aca="false">VLOOKUP(tblCountries#this row;mapping,tblContinent#all,2,0)</f>
        <v>#VALUE!</v>
      </c>
      <c r="O61" s="48" t="e">
        <f aca="false">VLOOKUP(tblCountries#this row;mapping,tblPPP,3,0)</f>
        <v>#VALUE!</v>
      </c>
      <c r="P61" s="48" t="e">
        <f aca="false">IFERROR(tblCountries#this row;ppp factor,1)</f>
        <v>#VALUE!</v>
      </c>
      <c r="R61" s="0" t="s">
        <v>395</v>
      </c>
      <c r="S61" s="0" t="s">
        <v>89</v>
      </c>
      <c r="U61" s="0" t="s">
        <v>395</v>
      </c>
      <c r="V61" s="0" t="s">
        <v>396</v>
      </c>
      <c r="W61" s="48" t="n">
        <f aca="false">$W$5/V61</f>
        <v>65.8326530612245</v>
      </c>
      <c r="AD61" s="0" t="s">
        <v>222</v>
      </c>
    </row>
    <row r="62" customFormat="false" ht="15" hidden="false" customHeight="false" outlineLevel="0" collapsed="false">
      <c r="G62" s="47" t="s">
        <v>397</v>
      </c>
      <c r="H62" s="47" t="n">
        <v>3.32984</v>
      </c>
      <c r="I62" s="47" t="s">
        <v>258</v>
      </c>
      <c r="L62" s="0" t="s">
        <v>398</v>
      </c>
      <c r="M62" s="0" t="s">
        <v>398</v>
      </c>
      <c r="N62" s="48" t="e">
        <f aca="false">VLOOKUP(tblCountries#this row;mapping,tblContinent#all,2,0)</f>
        <v>#VALUE!</v>
      </c>
      <c r="O62" s="48" t="e">
        <f aca="false">VLOOKUP(tblCountries#this row;mapping,tblPPP,3,0)</f>
        <v>#VALUE!</v>
      </c>
      <c r="P62" s="48" t="e">
        <f aca="false">IFERROR(tblCountries#this row;ppp factor,1)</f>
        <v>#VALUE!</v>
      </c>
      <c r="R62" s="0" t="s">
        <v>275</v>
      </c>
      <c r="S62" s="0" t="s">
        <v>80</v>
      </c>
      <c r="U62" s="0" t="s">
        <v>275</v>
      </c>
      <c r="V62" s="0" t="s">
        <v>399</v>
      </c>
      <c r="W62" s="48" t="n">
        <f aca="false">$W$5/V62</f>
        <v>2.37423945044161</v>
      </c>
      <c r="AD62" s="0" t="s">
        <v>400</v>
      </c>
    </row>
    <row r="63" customFormat="false" ht="15" hidden="false" customHeight="false" outlineLevel="0" collapsed="false">
      <c r="G63" s="47" t="s">
        <v>401</v>
      </c>
      <c r="H63" s="47" t="n">
        <v>83.5</v>
      </c>
      <c r="I63" s="47" t="s">
        <v>365</v>
      </c>
      <c r="L63" s="0" t="s">
        <v>402</v>
      </c>
      <c r="M63" s="0" t="s">
        <v>402</v>
      </c>
      <c r="N63" s="48" t="e">
        <f aca="false">VLOOKUP(tblCountries#this row;mapping,tblContinent#all,2,0)</f>
        <v>#VALUE!</v>
      </c>
      <c r="O63" s="48" t="e">
        <f aca="false">VLOOKUP(tblCountries#this row;mapping,tblPPP,3,0)</f>
        <v>#VALUE!</v>
      </c>
      <c r="P63" s="48" t="e">
        <f aca="false">IFERROR(tblCountries#this row;ppp factor,1)</f>
        <v>#VALUE!</v>
      </c>
      <c r="R63" s="0" t="s">
        <v>280</v>
      </c>
      <c r="S63" s="0" t="s">
        <v>89</v>
      </c>
      <c r="U63" s="0" t="s">
        <v>280</v>
      </c>
      <c r="V63" s="0" t="s">
        <v>403</v>
      </c>
      <c r="W63" s="48" t="n">
        <f aca="false">$W$5/V63</f>
        <v>44.2698993595608</v>
      </c>
      <c r="AD63" s="0" t="s">
        <v>204</v>
      </c>
    </row>
    <row r="64" customFormat="false" ht="15" hidden="false" customHeight="false" outlineLevel="0" collapsed="false">
      <c r="G64" s="47" t="s">
        <v>404</v>
      </c>
      <c r="H64" s="47" t="n">
        <v>1322</v>
      </c>
      <c r="I64" s="47" t="s">
        <v>405</v>
      </c>
      <c r="L64" s="0" t="s">
        <v>406</v>
      </c>
      <c r="M64" s="0" t="s">
        <v>199</v>
      </c>
      <c r="N64" s="48" t="e">
        <f aca="false">VLOOKUP(tblCountries#this row;mapping,tblContinent#all,2,0)</f>
        <v>#VALUE!</v>
      </c>
      <c r="O64" s="48" t="e">
        <f aca="false">VLOOKUP(tblCountries#this row;mapping,tblPPP,3,0)</f>
        <v>#VALUE!</v>
      </c>
      <c r="P64" s="48" t="e">
        <f aca="false">IFERROR(tblCountries#this row;ppp factor,1)</f>
        <v>#VALUE!</v>
      </c>
      <c r="R64" s="0" t="s">
        <v>407</v>
      </c>
      <c r="S64" s="0" t="s">
        <v>117</v>
      </c>
      <c r="U64" s="0" t="s">
        <v>408</v>
      </c>
      <c r="V64" s="0" t="s">
        <v>409</v>
      </c>
      <c r="W64" s="48" t="n">
        <f aca="false">$W$5/V64</f>
        <v>1.5308950548929</v>
      </c>
      <c r="AD64" s="0" t="s">
        <v>410</v>
      </c>
    </row>
    <row r="65" customFormat="false" ht="15" hidden="false" customHeight="false" outlineLevel="0" collapsed="false">
      <c r="G65" s="47" t="s">
        <v>411</v>
      </c>
      <c r="H65" s="47" t="n">
        <v>8.73</v>
      </c>
      <c r="I65" s="47" t="s">
        <v>296</v>
      </c>
      <c r="L65" s="0" t="s">
        <v>280</v>
      </c>
      <c r="M65" s="0" t="s">
        <v>280</v>
      </c>
      <c r="N65" s="48" t="e">
        <f aca="false">VLOOKUP(tblCountries#this row;mapping,tblContinent#all,2,0)</f>
        <v>#VALUE!</v>
      </c>
      <c r="O65" s="48" t="e">
        <f aca="false">VLOOKUP(tblCountries#this row;mapping,tblPPP,3,0)</f>
        <v>#VALUE!</v>
      </c>
      <c r="P65" s="48" t="e">
        <f aca="false">IFERROR(tblCountries#this row;ppp factor,1)</f>
        <v>#VALUE!</v>
      </c>
      <c r="R65" s="0" t="s">
        <v>290</v>
      </c>
      <c r="S65" s="0" t="s">
        <v>80</v>
      </c>
      <c r="U65" s="0" t="s">
        <v>407</v>
      </c>
      <c r="V65" s="0" t="s">
        <v>412</v>
      </c>
      <c r="W65" s="48" t="n">
        <f aca="false">$W$5/V65</f>
        <v>10.4733766233766</v>
      </c>
      <c r="AD65" s="0" t="s">
        <v>413</v>
      </c>
    </row>
    <row r="66" customFormat="false" ht="15" hidden="false" customHeight="false" outlineLevel="0" collapsed="false">
      <c r="G66" s="47" t="s">
        <v>414</v>
      </c>
      <c r="H66" s="47" t="n">
        <v>17.68</v>
      </c>
      <c r="I66" s="47" t="s">
        <v>315</v>
      </c>
      <c r="L66" s="0" t="s">
        <v>207</v>
      </c>
      <c r="M66" s="0" t="s">
        <v>207</v>
      </c>
      <c r="N66" s="49" t="e">
        <f aca="false">VLOOKUP(tblCountries#this row;mapping,tblContinent#all,2,0)</f>
        <v>#VALUE!</v>
      </c>
      <c r="O66" s="48" t="e">
        <f aca="false">VLOOKUP(tblCountries#this row;mapping,tblPPP,3,0)</f>
        <v>#VALUE!</v>
      </c>
      <c r="P66" s="48" t="e">
        <f aca="false">IFERROR(tblCountries#this row;ppp factor,1)</f>
        <v>#VALUE!</v>
      </c>
      <c r="R66" s="0" t="s">
        <v>277</v>
      </c>
      <c r="S66" s="0" t="s">
        <v>80</v>
      </c>
      <c r="U66" s="0" t="s">
        <v>290</v>
      </c>
      <c r="V66" s="0" t="s">
        <v>415</v>
      </c>
      <c r="W66" s="48" t="n">
        <f aca="false">$W$5/V66</f>
        <v>1.33532950656805</v>
      </c>
      <c r="AD66" s="0" t="s">
        <v>416</v>
      </c>
    </row>
    <row r="67" customFormat="false" ht="15" hidden="false" customHeight="false" outlineLevel="0" collapsed="false">
      <c r="L67" s="0" t="s">
        <v>417</v>
      </c>
      <c r="M67" s="0" t="s">
        <v>128</v>
      </c>
      <c r="N67" s="48" t="e">
        <f aca="false">VLOOKUP(tblCountries#this row;mapping,tblContinent#all,2,0)</f>
        <v>#VALUE!</v>
      </c>
      <c r="O67" s="48" t="e">
        <f aca="false">VLOOKUP(tblCountries#this row;mapping,tblPPP,3,0)</f>
        <v>#VALUE!</v>
      </c>
      <c r="P67" s="48" t="e">
        <f aca="false">IFERROR(tblCountries#this row;ppp factor,1)</f>
        <v>#VALUE!</v>
      </c>
      <c r="R67" s="0" t="s">
        <v>418</v>
      </c>
      <c r="S67" s="0" t="s">
        <v>89</v>
      </c>
      <c r="U67" s="0" t="s">
        <v>277</v>
      </c>
      <c r="V67" s="0" t="s">
        <v>419</v>
      </c>
      <c r="W67" s="48" t="n">
        <f aca="false">$W$5/V67</f>
        <v>1.37635112071908</v>
      </c>
      <c r="AD67" s="0" t="s">
        <v>420</v>
      </c>
    </row>
    <row r="68" customFormat="false" ht="15" hidden="false" customHeight="false" outlineLevel="0" collapsed="false">
      <c r="L68" s="0" t="s">
        <v>212</v>
      </c>
      <c r="M68" s="0" t="s">
        <v>212</v>
      </c>
      <c r="N68" s="48" t="e">
        <f aca="false">VLOOKUP(tblCountries#this row;mapping,tblContinent#all,2,0)</f>
        <v>#VALUE!</v>
      </c>
      <c r="O68" s="48" t="e">
        <f aca="false">VLOOKUP(tblCountries#this row;mapping,tblPPP,3,0)</f>
        <v>#VALUE!</v>
      </c>
      <c r="P68" s="48" t="e">
        <f aca="false">IFERROR(tblCountries#this row;ppp factor,1)</f>
        <v>#VALUE!</v>
      </c>
      <c r="R68" s="0" t="s">
        <v>421</v>
      </c>
      <c r="S68" s="0" t="s">
        <v>89</v>
      </c>
      <c r="U68" s="0" t="s">
        <v>418</v>
      </c>
      <c r="V68" s="0" t="s">
        <v>422</v>
      </c>
      <c r="W68" s="48" t="n">
        <f aca="false">$W$5/V68</f>
        <v>2.98998949514923</v>
      </c>
      <c r="AD68" s="0" t="s">
        <v>423</v>
      </c>
    </row>
    <row r="69" customFormat="false" ht="15" hidden="false" customHeight="false" outlineLevel="0" collapsed="false">
      <c r="L69" s="0" t="s">
        <v>424</v>
      </c>
      <c r="M69" s="0" t="s">
        <v>424</v>
      </c>
      <c r="N69" s="48" t="e">
        <f aca="false">VLOOKUP(tblCountries#this row;mapping,tblContinent#all,2,0)</f>
        <v>#VALUE!</v>
      </c>
      <c r="O69" s="48" t="e">
        <f aca="false">VLOOKUP(tblCountries#this row;mapping,tblPPP,3,0)</f>
        <v>#VALUE!</v>
      </c>
      <c r="P69" s="48" t="e">
        <f aca="false">IFERROR(tblCountries#this row;ppp factor,1)</f>
        <v>#VALUE!</v>
      </c>
      <c r="R69" s="0" t="s">
        <v>425</v>
      </c>
      <c r="S69" s="0" t="s">
        <v>80</v>
      </c>
      <c r="U69" s="0" t="s">
        <v>426</v>
      </c>
      <c r="V69" s="0" t="s">
        <v>427</v>
      </c>
      <c r="W69" s="48" t="n">
        <f aca="false">$W$5/V69</f>
        <v>24.9032424086464</v>
      </c>
      <c r="AD69" s="0" t="s">
        <v>155</v>
      </c>
    </row>
    <row r="70" customFormat="false" ht="15" hidden="false" customHeight="false" outlineLevel="0" collapsed="false">
      <c r="L70" s="0" t="s">
        <v>365</v>
      </c>
      <c r="M70" s="0" t="s">
        <v>365</v>
      </c>
      <c r="N70" s="48" t="e">
        <f aca="false">VLOOKUP(tblCountries#this row;mapping,tblContinent#all,2,0)</f>
        <v>#VALUE!</v>
      </c>
      <c r="O70" s="48" t="e">
        <f aca="false">VLOOKUP(tblCountries#this row;mapping,tblPPP,3,0)</f>
        <v>#VALUE!</v>
      </c>
      <c r="P70" s="48" t="e">
        <f aca="false">IFERROR(tblCountries#this row;ppp factor,1)</f>
        <v>#VALUE!</v>
      </c>
      <c r="R70" s="0" t="s">
        <v>134</v>
      </c>
      <c r="S70" s="0" t="s">
        <v>80</v>
      </c>
      <c r="U70" s="0" t="s">
        <v>425</v>
      </c>
      <c r="V70" s="0" t="s">
        <v>428</v>
      </c>
      <c r="W70" s="48" t="n">
        <f aca="false">$W$5/V70</f>
        <v>8.81205609178656</v>
      </c>
      <c r="AD70" s="0" t="s">
        <v>187</v>
      </c>
    </row>
    <row r="71" customFormat="false" ht="15" hidden="false" customHeight="false" outlineLevel="0" collapsed="false">
      <c r="L71" s="0" t="s">
        <v>429</v>
      </c>
      <c r="M71" s="42" t="s">
        <v>257</v>
      </c>
      <c r="N71" s="48" t="e">
        <f aca="false">VLOOKUP(tblCountries#this row;mapping,tblContinent#all,2,0)</f>
        <v>#VALUE!</v>
      </c>
      <c r="O71" s="48" t="e">
        <f aca="false">VLOOKUP(tblCountries#this row;mapping,tblPPP,3,0)</f>
        <v>#VALUE!</v>
      </c>
      <c r="P71" s="48" t="e">
        <f aca="false">IFERROR(tblCountries#this row;ppp factor,1)</f>
        <v>#VALUE!</v>
      </c>
      <c r="R71" s="0" t="s">
        <v>304</v>
      </c>
      <c r="S71" s="0" t="s">
        <v>89</v>
      </c>
      <c r="U71" s="0" t="s">
        <v>134</v>
      </c>
      <c r="V71" s="0" t="s">
        <v>430</v>
      </c>
      <c r="W71" s="48" t="n">
        <f aca="false">$W$5/V71</f>
        <v>1.27680291315935</v>
      </c>
      <c r="AD71" s="0" t="s">
        <v>327</v>
      </c>
    </row>
    <row r="72" customFormat="false" ht="15" hidden="false" customHeight="false" outlineLevel="0" collapsed="false">
      <c r="L72" s="0" t="s">
        <v>431</v>
      </c>
      <c r="M72" s="0" t="s">
        <v>199</v>
      </c>
      <c r="N72" s="48" t="e">
        <f aca="false">VLOOKUP(tblCountries#this row;mapping,tblContinent#all,2,0)</f>
        <v>#VALUE!</v>
      </c>
      <c r="O72" s="48" t="e">
        <f aca="false">VLOOKUP(tblCountries#this row;mapping,tblPPP,3,0)</f>
        <v>#VALUE!</v>
      </c>
      <c r="P72" s="48" t="e">
        <f aca="false">IFERROR(tblCountries#this row;ppp factor,1)</f>
        <v>#VALUE!</v>
      </c>
      <c r="R72" s="0" t="s">
        <v>308</v>
      </c>
      <c r="S72" s="0" t="s">
        <v>80</v>
      </c>
      <c r="U72" s="0" t="s">
        <v>304</v>
      </c>
      <c r="V72" s="0" t="s">
        <v>432</v>
      </c>
      <c r="W72" s="48" t="n">
        <f aca="false">$W$5/V72</f>
        <v>15.6947778138177</v>
      </c>
      <c r="AD72" s="0" t="s">
        <v>216</v>
      </c>
    </row>
    <row r="73" customFormat="false" ht="15" hidden="false" customHeight="false" outlineLevel="0" collapsed="false">
      <c r="L73" s="0" t="s">
        <v>433</v>
      </c>
      <c r="M73" s="0" t="s">
        <v>433</v>
      </c>
      <c r="N73" s="48" t="e">
        <f aca="false">VLOOKUP(tblCountries#this row;mapping,tblContinent#all,2,0)</f>
        <v>#VALUE!</v>
      </c>
      <c r="O73" s="48" t="e">
        <f aca="false">VLOOKUP(tblCountries#this row;mapping,tblPPP,3,0)</f>
        <v>#VALUE!</v>
      </c>
      <c r="P73" s="48" t="e">
        <f aca="false">IFERROR(tblCountries#this row;ppp factor,1)</f>
        <v>#VALUE!</v>
      </c>
      <c r="R73" s="0" t="s">
        <v>434</v>
      </c>
      <c r="S73" s="0" t="s">
        <v>99</v>
      </c>
      <c r="U73" s="0" t="s">
        <v>308</v>
      </c>
      <c r="V73" s="0" t="s">
        <v>435</v>
      </c>
      <c r="W73" s="48" t="n">
        <f aca="false">$W$5/V73</f>
        <v>1.84022971020005</v>
      </c>
      <c r="AD73" s="0" t="s">
        <v>436</v>
      </c>
    </row>
    <row r="74" customFormat="false" ht="15" hidden="false" customHeight="false" outlineLevel="0" collapsed="false">
      <c r="L74" s="0" t="s">
        <v>131</v>
      </c>
      <c r="M74" s="0" t="s">
        <v>131</v>
      </c>
      <c r="N74" s="48" t="e">
        <f aca="false">VLOOKUP(tblCountries#this row;mapping,tblContinent#all,2,0)</f>
        <v>#VALUE!</v>
      </c>
      <c r="O74" s="48" t="e">
        <f aca="false">VLOOKUP(tblCountries#this row;mapping,tblPPP,3,0)</f>
        <v>#VALUE!</v>
      </c>
      <c r="P74" s="48" t="e">
        <f aca="false">IFERROR(tblCountries#this row;ppp factor,1)</f>
        <v>#VALUE!</v>
      </c>
      <c r="R74" s="0" t="s">
        <v>437</v>
      </c>
      <c r="S74" s="0" t="s">
        <v>99</v>
      </c>
      <c r="U74" s="0" t="s">
        <v>434</v>
      </c>
      <c r="V74" s="0" t="s">
        <v>438</v>
      </c>
      <c r="W74" s="48" t="n">
        <f aca="false">$W$5/V74</f>
        <v>3.48208117443869</v>
      </c>
      <c r="AD74" s="0" t="s">
        <v>121</v>
      </c>
    </row>
    <row r="75" customFormat="false" ht="15" hidden="false" customHeight="false" outlineLevel="0" collapsed="false">
      <c r="L75" s="0" t="s">
        <v>314</v>
      </c>
      <c r="M75" s="0" t="s">
        <v>314</v>
      </c>
      <c r="N75" s="48" t="e">
        <f aca="false">VLOOKUP(tblCountries#this row;mapping,tblContinent#all,2,0)</f>
        <v>#VALUE!</v>
      </c>
      <c r="O75" s="48" t="e">
        <f aca="false">VLOOKUP(tblCountries#this row;mapping,tblPPP,3,0)</f>
        <v>#VALUE!</v>
      </c>
      <c r="P75" s="48" t="e">
        <f aca="false">IFERROR(tblCountries#this row;ppp factor,1)</f>
        <v>#VALUE!</v>
      </c>
      <c r="R75" s="0" t="s">
        <v>439</v>
      </c>
      <c r="S75" s="0" t="s">
        <v>89</v>
      </c>
      <c r="U75" s="0" t="s">
        <v>437</v>
      </c>
      <c r="V75" s="0" t="s">
        <v>440</v>
      </c>
      <c r="W75" s="48" t="n">
        <f aca="false">$W$5/V75</f>
        <v>9.54378698224852</v>
      </c>
      <c r="AD75" s="0" t="s">
        <v>362</v>
      </c>
    </row>
    <row r="76" customFormat="false" ht="15" hidden="false" customHeight="false" outlineLevel="0" collapsed="false">
      <c r="L76" s="0" t="s">
        <v>137</v>
      </c>
      <c r="M76" s="0" t="s">
        <v>137</v>
      </c>
      <c r="N76" s="48" t="e">
        <f aca="false">VLOOKUP(tblCountries#this row;mapping,tblContinent#all,2,0)</f>
        <v>#VALUE!</v>
      </c>
      <c r="O76" s="48" t="e">
        <f aca="false">VLOOKUP(tblCountries#this row;mapping,tblPPP,3,0)</f>
        <v>#VALUE!</v>
      </c>
      <c r="P76" s="48" t="e">
        <f aca="false">IFERROR(tblCountries#this row;ppp factor,1)</f>
        <v>#VALUE!</v>
      </c>
      <c r="R76" s="0" t="s">
        <v>441</v>
      </c>
      <c r="S76" s="0" t="s">
        <v>89</v>
      </c>
      <c r="U76" s="0" t="s">
        <v>439</v>
      </c>
      <c r="V76" s="0" t="s">
        <v>442</v>
      </c>
      <c r="W76" s="48" t="n">
        <f aca="false">$W$5/V76</f>
        <v>44.6786703601108</v>
      </c>
      <c r="AD76" s="0" t="s">
        <v>443</v>
      </c>
    </row>
    <row r="77" customFormat="false" ht="15" hidden="false" customHeight="false" outlineLevel="0" collapsed="false">
      <c r="L77" s="0" t="s">
        <v>190</v>
      </c>
      <c r="M77" s="0" t="s">
        <v>190</v>
      </c>
      <c r="N77" s="48" t="e">
        <f aca="false">VLOOKUP(tblCountries#this row;mapping,tblContinent#all,2,0)</f>
        <v>#VALUE!</v>
      </c>
      <c r="O77" s="48" t="e">
        <f aca="false">VLOOKUP(tblCountries#this row;mapping,tblPPP,3,0)</f>
        <v>#VALUE!</v>
      </c>
      <c r="P77" s="48" t="e">
        <f aca="false">IFERROR(tblCountries#this row;ppp factor,1)</f>
        <v>#VALUE!</v>
      </c>
      <c r="R77" s="0" t="s">
        <v>314</v>
      </c>
      <c r="S77" s="0" t="s">
        <v>109</v>
      </c>
      <c r="U77" s="0" t="s">
        <v>441</v>
      </c>
      <c r="V77" s="0" t="s">
        <v>444</v>
      </c>
      <c r="W77" s="48" t="n">
        <f aca="false">$W$5/V77</f>
        <v>42.2963286713287</v>
      </c>
      <c r="AD77" s="0" t="s">
        <v>445</v>
      </c>
    </row>
    <row r="78" customFormat="false" ht="15" hidden="false" customHeight="false" outlineLevel="0" collapsed="false">
      <c r="L78" s="0" t="s">
        <v>446</v>
      </c>
      <c r="M78" s="0" t="s">
        <v>312</v>
      </c>
      <c r="N78" s="48" t="e">
        <f aca="false">VLOOKUP(tblCountries#this row;mapping,tblContinent#all,2,0)</f>
        <v>#VALUE!</v>
      </c>
      <c r="O78" s="48" t="e">
        <f aca="false">VLOOKUP(tblCountries#this row;mapping,tblPPP,3,0)</f>
        <v>#VALUE!</v>
      </c>
      <c r="P78" s="48" t="e">
        <f aca="false">IFERROR(tblCountries#this row;ppp factor,1)</f>
        <v>#VALUE!</v>
      </c>
      <c r="R78" s="0" t="s">
        <v>447</v>
      </c>
      <c r="S78" s="0" t="s">
        <v>99</v>
      </c>
      <c r="U78" s="0" t="s">
        <v>314</v>
      </c>
      <c r="V78" s="0" t="s">
        <v>448</v>
      </c>
      <c r="W78" s="48" t="n">
        <f aca="false">$W$5/V78</f>
        <v>6.48098044468256</v>
      </c>
      <c r="AD78" s="0" t="s">
        <v>169</v>
      </c>
    </row>
    <row r="79" customFormat="false" ht="15" hidden="false" customHeight="false" outlineLevel="0" collapsed="false">
      <c r="L79" s="0" t="s">
        <v>445</v>
      </c>
      <c r="M79" s="0" t="s">
        <v>445</v>
      </c>
      <c r="N79" s="48" t="e">
        <f aca="false">VLOOKUP(tblCountries#this row;mapping,tblContinent#all,2,0)</f>
        <v>#VALUE!</v>
      </c>
      <c r="O79" s="48" t="e">
        <f aca="false">VLOOKUP(tblCountries#this row;mapping,tblPPP,3,0)</f>
        <v>#VALUE!</v>
      </c>
      <c r="P79" s="48" t="e">
        <f aca="false">IFERROR(tblCountries#this row;ppp factor,1)</f>
        <v>#VALUE!</v>
      </c>
      <c r="R79" s="0" t="s">
        <v>449</v>
      </c>
      <c r="S79" s="0" t="s">
        <v>99</v>
      </c>
      <c r="U79" s="0" t="s">
        <v>447</v>
      </c>
      <c r="V79" s="0" t="s">
        <v>450</v>
      </c>
      <c r="W79" s="48" t="n">
        <f aca="false">$W$5/V79</f>
        <v>39.1797570850202</v>
      </c>
      <c r="AD79" s="0" t="s">
        <v>242</v>
      </c>
    </row>
    <row r="80" customFormat="false" ht="15" hidden="false" customHeight="false" outlineLevel="0" collapsed="false">
      <c r="L80" s="0" t="s">
        <v>451</v>
      </c>
      <c r="M80" s="0" t="s">
        <v>451</v>
      </c>
      <c r="N80" s="48" t="e">
        <f aca="false">VLOOKUP(tblCountries#this row;mapping,tblContinent#all,2,0)</f>
        <v>#VALUE!</v>
      </c>
      <c r="O80" s="48" t="e">
        <f aca="false">VLOOKUP(tblCountries#this row;mapping,tblPPP,3,0)</f>
        <v>#VALUE!</v>
      </c>
      <c r="P80" s="48" t="e">
        <f aca="false">IFERROR(tblCountries#this row;ppp factor,1)</f>
        <v>#VALUE!</v>
      </c>
      <c r="R80" s="0" t="s">
        <v>253</v>
      </c>
      <c r="S80" s="0" t="s">
        <v>80</v>
      </c>
      <c r="U80" s="0" t="s">
        <v>449</v>
      </c>
      <c r="V80" s="0" t="s">
        <v>452</v>
      </c>
      <c r="W80" s="48" t="n">
        <f aca="false">$W$5/V80</f>
        <v>11.136248561565</v>
      </c>
      <c r="AD80" s="0" t="s">
        <v>175</v>
      </c>
    </row>
    <row r="81" customFormat="false" ht="15" hidden="false" customHeight="false" outlineLevel="0" collapsed="false">
      <c r="L81" s="0" t="s">
        <v>98</v>
      </c>
      <c r="M81" s="0" t="s">
        <v>98</v>
      </c>
      <c r="N81" s="48" t="e">
        <f aca="false">VLOOKUP(tblCountries#this row;mapping,tblContinent#all,2,0)</f>
        <v>#VALUE!</v>
      </c>
      <c r="O81" s="48" t="e">
        <f aca="false">VLOOKUP(tblCountries#this row;mapping,tblPPP,3,0)</f>
        <v>#VALUE!</v>
      </c>
      <c r="P81" s="48" t="e">
        <f aca="false">IFERROR(tblCountries#this row;ppp factor,1)</f>
        <v>#VALUE!</v>
      </c>
      <c r="R81" s="0" t="s">
        <v>331</v>
      </c>
      <c r="S81" s="0" t="s">
        <v>80</v>
      </c>
      <c r="U81" s="0" t="s">
        <v>320</v>
      </c>
      <c r="V81" s="0" t="s">
        <v>453</v>
      </c>
      <c r="W81" s="48" t="n">
        <f aca="false">$W$5/V81</f>
        <v>0.984736552903108</v>
      </c>
      <c r="AD81" s="0" t="s">
        <v>322</v>
      </c>
    </row>
    <row r="82" customFormat="false" ht="15" hidden="false" customHeight="false" outlineLevel="0" collapsed="false">
      <c r="L82" s="0" t="s">
        <v>454</v>
      </c>
      <c r="M82" s="0" t="s">
        <v>454</v>
      </c>
      <c r="N82" s="48" t="e">
        <f aca="false">VLOOKUP(tblCountries#this row;mapping,tblContinent#all,2,0)</f>
        <v>#VALUE!</v>
      </c>
      <c r="O82" s="48" t="e">
        <f aca="false">VLOOKUP(tblCountries#this row;mapping,tblPPP,3,0)</f>
        <v>#VALUE!</v>
      </c>
      <c r="P82" s="48" t="e">
        <f aca="false">IFERROR(tblCountries#this row;ppp factor,1)</f>
        <v>#VALUE!</v>
      </c>
      <c r="R82" s="0" t="s">
        <v>85</v>
      </c>
      <c r="S82" s="0" t="s">
        <v>28</v>
      </c>
      <c r="U82" s="0" t="s">
        <v>253</v>
      </c>
      <c r="V82" s="0" t="s">
        <v>455</v>
      </c>
      <c r="W82" s="48" t="n">
        <f aca="false">$W$5/V82</f>
        <v>2.46985860854474</v>
      </c>
      <c r="AD82" s="0" t="s">
        <v>456</v>
      </c>
    </row>
    <row r="83" customFormat="false" ht="15" hidden="false" customHeight="false" outlineLevel="0" collapsed="false">
      <c r="L83" s="0" t="s">
        <v>457</v>
      </c>
      <c r="M83" s="0" t="s">
        <v>128</v>
      </c>
      <c r="N83" s="48" t="e">
        <f aca="false">VLOOKUP(tblCountries#this row;mapping,tblContinent#all,2,0)</f>
        <v>#VALUE!</v>
      </c>
      <c r="O83" s="48" t="e">
        <f aca="false">VLOOKUP(tblCountries#this row;mapping,tblPPP,3,0)</f>
        <v>#VALUE!</v>
      </c>
      <c r="P83" s="48" t="e">
        <f aca="false">IFERROR(tblCountries#this row;ppp factor,1)</f>
        <v>#VALUE!</v>
      </c>
      <c r="R83" s="0" t="s">
        <v>210</v>
      </c>
      <c r="S83" s="0" t="s">
        <v>28</v>
      </c>
      <c r="U83" s="0" t="s">
        <v>331</v>
      </c>
      <c r="V83" s="0" t="s">
        <v>458</v>
      </c>
      <c r="W83" s="48" t="n">
        <f aca="false">$W$5/V83</f>
        <v>1.2713013320722</v>
      </c>
      <c r="AD83" s="0" t="s">
        <v>236</v>
      </c>
    </row>
    <row r="84" customFormat="false" ht="15" hidden="false" customHeight="false" outlineLevel="0" collapsed="false">
      <c r="L84" s="0" t="s">
        <v>386</v>
      </c>
      <c r="M84" s="0" t="s">
        <v>386</v>
      </c>
      <c r="N84" s="48" t="e">
        <f aca="false">VLOOKUP(tblCountries#this row;mapping,tblContinent#all,2,0)</f>
        <v>#VALUE!</v>
      </c>
      <c r="O84" s="48" t="e">
        <f aca="false">VLOOKUP(tblCountries#this row;mapping,tblPPP,3,0)</f>
        <v>#VALUE!</v>
      </c>
      <c r="P84" s="48" t="e">
        <f aca="false">IFERROR(tblCountries#this row;ppp factor,1)</f>
        <v>#VALUE!</v>
      </c>
      <c r="R84" s="0" t="s">
        <v>342</v>
      </c>
      <c r="S84" s="0" t="s">
        <v>28</v>
      </c>
      <c r="U84" s="0" t="s">
        <v>85</v>
      </c>
      <c r="V84" s="0" t="s">
        <v>459</v>
      </c>
      <c r="W84" s="48" t="n">
        <f aca="false">$W$5/V84</f>
        <v>13.0988088792637</v>
      </c>
      <c r="AD84" s="0" t="s">
        <v>194</v>
      </c>
    </row>
    <row r="85" customFormat="false" ht="15" hidden="false" customHeight="false" outlineLevel="0" collapsed="false">
      <c r="L85" s="0" t="s">
        <v>460</v>
      </c>
      <c r="M85" s="0" t="s">
        <v>460</v>
      </c>
      <c r="N85" s="48" t="e">
        <f aca="false">VLOOKUP(tblCountries#this row;mapping,tblContinent#all,2,0)</f>
        <v>#VALUE!</v>
      </c>
      <c r="O85" s="48" t="e">
        <f aca="false">VLOOKUP(tblCountries#this row;mapping,tblPPP,3,0)</f>
        <v>#VALUE!</v>
      </c>
      <c r="P85" s="48" t="e">
        <f aca="false">IFERROR(tblCountries#this row;ppp factor,1)</f>
        <v>#VALUE!</v>
      </c>
      <c r="R85" s="0" t="s">
        <v>461</v>
      </c>
      <c r="S85" s="0" t="s">
        <v>28</v>
      </c>
      <c r="U85" s="0" t="s">
        <v>210</v>
      </c>
      <c r="V85" s="0" t="s">
        <v>462</v>
      </c>
      <c r="W85" s="48" t="n">
        <f aca="false">$W$5/V85</f>
        <v>10.3701243034719</v>
      </c>
      <c r="AD85" s="0" t="s">
        <v>199</v>
      </c>
    </row>
    <row r="86" customFormat="false" ht="15" hidden="false" customHeight="false" outlineLevel="0" collapsed="false">
      <c r="L86" s="0" t="s">
        <v>392</v>
      </c>
      <c r="M86" s="0" t="s">
        <v>392</v>
      </c>
      <c r="N86" s="48" t="e">
        <f aca="false">VLOOKUP(tblCountries#this row;mapping,tblContinent#all,2,0)</f>
        <v>#VALUE!</v>
      </c>
      <c r="O86" s="48" t="e">
        <f aca="false">VLOOKUP(tblCountries#this row;mapping,tblPPP,3,0)</f>
        <v>#VALUE!</v>
      </c>
      <c r="P86" s="48" t="e">
        <f aca="false">IFERROR(tblCountries#this row;ppp factor,1)</f>
        <v>#VALUE!</v>
      </c>
      <c r="R86" s="0" t="s">
        <v>267</v>
      </c>
      <c r="S86" s="0" t="s">
        <v>80</v>
      </c>
      <c r="U86" s="0" t="s">
        <v>342</v>
      </c>
      <c r="V86" s="0" t="s">
        <v>463</v>
      </c>
      <c r="W86" s="48" t="n">
        <f aca="false">$W$5/V86</f>
        <v>3.70696391634107</v>
      </c>
      <c r="AD86" s="0" t="s">
        <v>460</v>
      </c>
    </row>
    <row r="87" customFormat="false" ht="15" hidden="false" customHeight="false" outlineLevel="0" collapsed="false">
      <c r="L87" s="0" t="s">
        <v>464</v>
      </c>
      <c r="M87" s="0" t="s">
        <v>464</v>
      </c>
      <c r="N87" s="48" t="e">
        <f aca="false">VLOOKUP(tblCountries#this row;mapping,tblContinent#all,2,0)</f>
        <v>#VALUE!</v>
      </c>
      <c r="O87" s="48" t="e">
        <f aca="false">VLOOKUP(tblCountries#this row;mapping,tblPPP,3,0)</f>
        <v>#VALUE!</v>
      </c>
      <c r="P87" s="48" t="e">
        <f aca="false">IFERROR(tblCountries#this row;ppp factor,1)</f>
        <v>#VALUE!</v>
      </c>
      <c r="R87" s="0" t="s">
        <v>273</v>
      </c>
      <c r="S87" s="0" t="s">
        <v>28</v>
      </c>
      <c r="U87" s="0" t="s">
        <v>461</v>
      </c>
      <c r="V87" s="0" t="s">
        <v>465</v>
      </c>
      <c r="W87" s="48" t="n">
        <f aca="false">$W$5/V87</f>
        <v>12.4516212043232</v>
      </c>
      <c r="AD87" s="0" t="s">
        <v>161</v>
      </c>
    </row>
    <row r="88" customFormat="false" ht="15" hidden="false" customHeight="false" outlineLevel="0" collapsed="false">
      <c r="L88" s="0" t="s">
        <v>466</v>
      </c>
      <c r="M88" s="0" t="s">
        <v>225</v>
      </c>
      <c r="N88" s="48" t="e">
        <f aca="false">VLOOKUP(tblCountries#this row;mapping,tblContinent#all,2,0)</f>
        <v>#VALUE!</v>
      </c>
      <c r="O88" s="48" t="e">
        <f aca="false">VLOOKUP(tblCountries#this row;mapping,tblPPP,3,0)</f>
        <v>#VALUE!</v>
      </c>
      <c r="P88" s="48" t="e">
        <f aca="false">IFERROR(tblCountries#this row;ppp factor,1)</f>
        <v>#VALUE!</v>
      </c>
      <c r="R88" s="0" t="s">
        <v>354</v>
      </c>
      <c r="S88" s="0" t="s">
        <v>80</v>
      </c>
      <c r="U88" s="0" t="s">
        <v>267</v>
      </c>
      <c r="V88" s="0" t="s">
        <v>467</v>
      </c>
      <c r="W88" s="48" t="n">
        <f aca="false">$W$5/V88</f>
        <v>1.2206917429804</v>
      </c>
      <c r="AD88" s="0" t="s">
        <v>433</v>
      </c>
    </row>
    <row r="89" customFormat="false" ht="15" hidden="false" customHeight="false" outlineLevel="0" collapsed="false">
      <c r="L89" s="0" t="s">
        <v>468</v>
      </c>
      <c r="M89" s="0" t="s">
        <v>149</v>
      </c>
      <c r="N89" s="48" t="e">
        <f aca="false">VLOOKUP(tblCountries#this row;mapping,tblContinent#all,2,0)</f>
        <v>#VALUE!</v>
      </c>
      <c r="O89" s="48" t="e">
        <f aca="false">VLOOKUP(tblCountries#this row;mapping,tblPPP,3,0)</f>
        <v>#VALUE!</v>
      </c>
      <c r="P89" s="48" t="e">
        <f aca="false">IFERROR(tblCountries#this row;ppp factor,1)</f>
        <v>#VALUE!</v>
      </c>
      <c r="R89" s="0" t="s">
        <v>469</v>
      </c>
      <c r="S89" s="0" t="s">
        <v>89</v>
      </c>
      <c r="U89" s="0" t="s">
        <v>273</v>
      </c>
      <c r="V89" s="0" t="s">
        <v>470</v>
      </c>
      <c r="W89" s="48" t="n">
        <f aca="false">$W$5/V89</f>
        <v>1.56213075060533</v>
      </c>
      <c r="AD89" s="0" t="s">
        <v>471</v>
      </c>
    </row>
    <row r="90" customFormat="false" ht="15" hidden="false" customHeight="false" outlineLevel="0" collapsed="false">
      <c r="L90" s="0" t="s">
        <v>472</v>
      </c>
      <c r="M90" s="0" t="s">
        <v>80</v>
      </c>
      <c r="N90" s="48" t="e">
        <f aca="false">VLOOKUP(tblCountries#this row;mapping,tblContinent#all,2,0)</f>
        <v>#VALUE!</v>
      </c>
      <c r="O90" s="48" t="e">
        <f aca="false">VLOOKUP(tblCountries#this row;mapping,tblPPP,3,0)</f>
        <v>#VALUE!</v>
      </c>
      <c r="P90" s="48" t="e">
        <f aca="false">IFERROR(tblCountries#this row;ppp factor,1)</f>
        <v>#VALUE!</v>
      </c>
      <c r="R90" s="0" t="s">
        <v>473</v>
      </c>
      <c r="S90" s="0" t="s">
        <v>99</v>
      </c>
      <c r="U90" s="0" t="s">
        <v>354</v>
      </c>
      <c r="V90" s="0" t="s">
        <v>474</v>
      </c>
      <c r="W90" s="48" t="n">
        <f aca="false">$W$5/V90</f>
        <v>1.5883337710084</v>
      </c>
      <c r="AD90" s="0" t="s">
        <v>464</v>
      </c>
    </row>
    <row r="91" customFormat="false" ht="15" hidden="false" customHeight="false" outlineLevel="0" collapsed="false">
      <c r="L91" s="0" t="s">
        <v>475</v>
      </c>
      <c r="M91" s="0" t="s">
        <v>475</v>
      </c>
      <c r="N91" s="48" t="e">
        <f aca="false">VLOOKUP(tblCountries#this row;mapping,tblContinent#all,2,0)</f>
        <v>#VALUE!</v>
      </c>
      <c r="O91" s="48" t="e">
        <f aca="false">VLOOKUP(tblCountries#this row;mapping,tblPPP,3,0)</f>
        <v>#VALUE!</v>
      </c>
      <c r="P91" s="48" t="e">
        <f aca="false">IFERROR(tblCountries#this row;ppp factor,1)</f>
        <v>#VALUE!</v>
      </c>
      <c r="R91" s="0" t="s">
        <v>339</v>
      </c>
      <c r="S91" s="0" t="s">
        <v>28</v>
      </c>
      <c r="U91" s="0" t="s">
        <v>473</v>
      </c>
      <c r="V91" s="0" t="s">
        <v>476</v>
      </c>
      <c r="W91" s="48" t="n">
        <f aca="false">$W$5/V91</f>
        <v>5.35906523424521</v>
      </c>
      <c r="AD91" s="0" t="s">
        <v>128</v>
      </c>
    </row>
    <row r="92" customFormat="false" ht="15" hidden="false" customHeight="false" outlineLevel="0" collapsed="false">
      <c r="L92" s="0" t="s">
        <v>477</v>
      </c>
      <c r="M92" s="0" t="s">
        <v>207</v>
      </c>
      <c r="N92" s="48" t="e">
        <f aca="false">VLOOKUP(tblCountries#this row;mapping,tblContinent#all,2,0)</f>
        <v>#VALUE!</v>
      </c>
      <c r="O92" s="48" t="e">
        <f aca="false">VLOOKUP(tblCountries#this row;mapping,tblPPP,3,0)</f>
        <v>#VALUE!</v>
      </c>
      <c r="P92" s="48" t="e">
        <f aca="false">IFERROR(tblCountries#this row;ppp factor,1)</f>
        <v>#VALUE!</v>
      </c>
      <c r="R92" s="0" t="s">
        <v>478</v>
      </c>
      <c r="S92" s="0" t="s">
        <v>28</v>
      </c>
      <c r="U92" s="0" t="s">
        <v>339</v>
      </c>
      <c r="V92" s="0" t="s">
        <v>479</v>
      </c>
      <c r="W92" s="48" t="n">
        <f aca="false">$W$5/V92</f>
        <v>1.39283246977548</v>
      </c>
      <c r="AD92" s="0" t="s">
        <v>182</v>
      </c>
    </row>
    <row r="93" customFormat="false" ht="15" hidden="false" customHeight="false" outlineLevel="0" collapsed="false">
      <c r="L93" s="0" t="s">
        <v>28</v>
      </c>
      <c r="M93" s="0" t="s">
        <v>28</v>
      </c>
      <c r="N93" s="48" t="e">
        <f aca="false">VLOOKUP(tblCountries#this row;mapping,tblContinent#all,2,0)</f>
        <v>#VALUE!</v>
      </c>
      <c r="O93" s="48" t="e">
        <f aca="false">VLOOKUP(tblCountries#this row;mapping,tblPPP,3,0)</f>
        <v>#VALUE!</v>
      </c>
      <c r="P93" s="48" t="e">
        <f aca="false">IFERROR(tblCountries#this row;ppp factor,1)</f>
        <v>#VALUE!</v>
      </c>
      <c r="R93" s="0" t="s">
        <v>480</v>
      </c>
      <c r="S93" s="0" t="s">
        <v>28</v>
      </c>
      <c r="U93" s="0" t="s">
        <v>478</v>
      </c>
      <c r="V93" s="0" t="s">
        <v>481</v>
      </c>
      <c r="W93" s="48" t="n">
        <f aca="false">$W$5/V93</f>
        <v>8.20118644067797</v>
      </c>
      <c r="AD93" s="0" t="s">
        <v>293</v>
      </c>
    </row>
    <row r="94" customFormat="false" ht="15" hidden="false" customHeight="false" outlineLevel="0" collapsed="false">
      <c r="L94" s="0" t="s">
        <v>400</v>
      </c>
      <c r="M94" s="0" t="s">
        <v>400</v>
      </c>
      <c r="N94" s="48" t="e">
        <f aca="false">VLOOKUP(tblCountries#this row;mapping,tblContinent#all,2,0)</f>
        <v>#VALUE!</v>
      </c>
      <c r="O94" s="48" t="e">
        <f aca="false">VLOOKUP(tblCountries#this row;mapping,tblPPP,3,0)</f>
        <v>#VALUE!</v>
      </c>
      <c r="P94" s="48" t="e">
        <f aca="false">IFERROR(tblCountries#this row;ppp factor,1)</f>
        <v>#VALUE!</v>
      </c>
      <c r="R94" s="0" t="s">
        <v>365</v>
      </c>
      <c r="S94" s="0" t="s">
        <v>89</v>
      </c>
      <c r="U94" s="0" t="s">
        <v>480</v>
      </c>
      <c r="V94" s="0" t="s">
        <v>482</v>
      </c>
      <c r="W94" s="48" t="n">
        <f aca="false">$W$5/V94</f>
        <v>3.72179063148989</v>
      </c>
      <c r="AD94" s="0" t="s">
        <v>371</v>
      </c>
    </row>
    <row r="95" customFormat="false" ht="15" hidden="false" customHeight="false" outlineLevel="0" collapsed="false">
      <c r="L95" s="0" t="s">
        <v>196</v>
      </c>
      <c r="M95" s="0" t="s">
        <v>196</v>
      </c>
      <c r="N95" s="48" t="e">
        <f aca="false">VLOOKUP(tblCountries#this row;mapping,tblContinent#all,2,0)</f>
        <v>#VALUE!</v>
      </c>
      <c r="O95" s="48" t="e">
        <f aca="false">VLOOKUP(tblCountries#this row;mapping,tblPPP,3,0)</f>
        <v>#VALUE!</v>
      </c>
      <c r="P95" s="48" t="e">
        <f aca="false">IFERROR(tblCountries#this row;ppp factor,1)</f>
        <v>#VALUE!</v>
      </c>
      <c r="R95" s="0" t="s">
        <v>483</v>
      </c>
      <c r="S95" s="0" t="s">
        <v>117</v>
      </c>
      <c r="U95" s="0" t="s">
        <v>365</v>
      </c>
      <c r="V95" s="0" t="s">
        <v>484</v>
      </c>
      <c r="W95" s="48" t="n">
        <f aca="false">$W$5/V95</f>
        <v>27.713058419244</v>
      </c>
      <c r="AD95" s="0" t="s">
        <v>287</v>
      </c>
    </row>
    <row r="96" customFormat="false" ht="15" hidden="false" customHeight="false" outlineLevel="0" collapsed="false">
      <c r="L96" s="0" t="s">
        <v>232</v>
      </c>
      <c r="M96" s="0" t="s">
        <v>232</v>
      </c>
      <c r="N96" s="48" t="e">
        <f aca="false">VLOOKUP(tblCountries#this row;mapping,tblContinent#all,2,0)</f>
        <v>#VALUE!</v>
      </c>
      <c r="O96" s="48" t="e">
        <f aca="false">VLOOKUP(tblCountries#this row;mapping,tblPPP,3,0)</f>
        <v>#VALUE!</v>
      </c>
      <c r="P96" s="48" t="e">
        <f aca="false">IFERROR(tblCountries#this row;ppp factor,1)</f>
        <v>#VALUE!</v>
      </c>
      <c r="R96" s="0" t="s">
        <v>485</v>
      </c>
      <c r="S96" s="0" t="s">
        <v>28</v>
      </c>
      <c r="U96" s="0" t="s">
        <v>483</v>
      </c>
      <c r="V96" s="0" t="s">
        <v>486</v>
      </c>
      <c r="W96" s="48" t="n">
        <f aca="false">$W$5/V96</f>
        <v>8.45630898287312</v>
      </c>
      <c r="AD96" s="0" t="s">
        <v>475</v>
      </c>
    </row>
    <row r="97" customFormat="false" ht="15" hidden="false" customHeight="false" outlineLevel="0" collapsed="false">
      <c r="L97" s="0" t="s">
        <v>487</v>
      </c>
      <c r="M97" s="42" t="s">
        <v>451</v>
      </c>
      <c r="N97" s="48" t="e">
        <f aca="false">VLOOKUP(tblCountries#this row;mapping,tblContinent#all,2,0)</f>
        <v>#VALUE!</v>
      </c>
      <c r="O97" s="48" t="e">
        <f aca="false">VLOOKUP(tblCountries#this row;mapping,tblPPP,3,0)</f>
        <v>#VALUE!</v>
      </c>
      <c r="P97" s="48" t="e">
        <f aca="false">IFERROR(tblCountries#this row;ppp factor,1)</f>
        <v>#VALUE!</v>
      </c>
      <c r="R97" s="0" t="s">
        <v>488</v>
      </c>
      <c r="S97" s="0" t="s">
        <v>28</v>
      </c>
      <c r="U97" s="0" t="s">
        <v>488</v>
      </c>
      <c r="V97" s="0" t="s">
        <v>489</v>
      </c>
      <c r="W97" s="48" t="n">
        <f aca="false">$W$5/V97</f>
        <v>1.52572996153119</v>
      </c>
      <c r="AD97" s="0" t="s">
        <v>402</v>
      </c>
    </row>
    <row r="98" customFormat="false" ht="15" hidden="false" customHeight="false" outlineLevel="0" collapsed="false">
      <c r="L98" s="0" t="s">
        <v>410</v>
      </c>
      <c r="M98" s="0" t="s">
        <v>410</v>
      </c>
      <c r="N98" s="48" t="e">
        <f aca="false">VLOOKUP(tblCountries#this row;mapping,tblContinent#all,2,0)</f>
        <v>#VALUE!</v>
      </c>
      <c r="O98" s="48" t="e">
        <f aca="false">VLOOKUP(tblCountries#this row;mapping,tblPPP,3,0)</f>
        <v>#VALUE!</v>
      </c>
      <c r="P98" s="48" t="e">
        <f aca="false">IFERROR(tblCountries#this row;ppp factor,1)</f>
        <v>#VALUE!</v>
      </c>
      <c r="R98" s="0" t="s">
        <v>312</v>
      </c>
      <c r="S98" s="0" t="s">
        <v>28</v>
      </c>
      <c r="U98" s="0" t="s">
        <v>490</v>
      </c>
      <c r="V98" s="0" t="s">
        <v>491</v>
      </c>
      <c r="W98" s="48" t="n">
        <f aca="false">$W$5/V98</f>
        <v>6.86925042589438</v>
      </c>
      <c r="AD98" s="0" t="s">
        <v>368</v>
      </c>
    </row>
    <row r="99" customFormat="false" ht="15" hidden="false" customHeight="false" outlineLevel="0" collapsed="false">
      <c r="L99" s="0" t="s">
        <v>275</v>
      </c>
      <c r="M99" s="0" t="s">
        <v>275</v>
      </c>
      <c r="N99" s="48" t="e">
        <f aca="false">VLOOKUP(tblCountries#this row;mapping,tblContinent#all,2,0)</f>
        <v>#VALUE!</v>
      </c>
      <c r="O99" s="48" t="e">
        <f aca="false">VLOOKUP(tblCountries#this row;mapping,tblPPP,3,0)</f>
        <v>#VALUE!</v>
      </c>
      <c r="P99" s="48" t="e">
        <f aca="false">IFERROR(tblCountries#this row;ppp factor,1)</f>
        <v>#VALUE!</v>
      </c>
      <c r="R99" s="0" t="s">
        <v>492</v>
      </c>
      <c r="S99" s="0" t="s">
        <v>28</v>
      </c>
      <c r="U99" s="0" t="s">
        <v>312</v>
      </c>
      <c r="V99" s="0" t="s">
        <v>493</v>
      </c>
      <c r="W99" s="48" t="n">
        <f aca="false">$W$5/V99</f>
        <v>1.16061020364107</v>
      </c>
      <c r="AD99" s="0" t="s">
        <v>141</v>
      </c>
    </row>
    <row r="100" customFormat="false" ht="15" hidden="false" customHeight="false" outlineLevel="0" collapsed="false">
      <c r="L100" s="0" t="s">
        <v>413</v>
      </c>
      <c r="M100" s="0" t="s">
        <v>413</v>
      </c>
      <c r="N100" s="48" t="e">
        <f aca="false">VLOOKUP(tblCountries#this row;mapping,tblContinent#all,2,0)</f>
        <v>#VALUE!</v>
      </c>
      <c r="O100" s="48" t="e">
        <f aca="false">VLOOKUP(tblCountries#this row;mapping,tblPPP,3,0)</f>
        <v>#VALUE!</v>
      </c>
      <c r="P100" s="48" t="e">
        <f aca="false">IFERROR(tblCountries#this row;ppp factor,1)</f>
        <v>#VALUE!</v>
      </c>
      <c r="R100" s="0" t="s">
        <v>494</v>
      </c>
      <c r="S100" s="0" t="s">
        <v>28</v>
      </c>
      <c r="U100" s="0" t="s">
        <v>492</v>
      </c>
      <c r="V100" s="0" t="s">
        <v>495</v>
      </c>
      <c r="W100" s="48" t="n">
        <f aca="false">$W$5/V100</f>
        <v>20.3992411467116</v>
      </c>
      <c r="AD100" s="0" t="s">
        <v>496</v>
      </c>
    </row>
    <row r="101" customFormat="false" ht="15" hidden="false" customHeight="false" outlineLevel="0" collapsed="false">
      <c r="L101" s="0" t="s">
        <v>497</v>
      </c>
      <c r="M101" s="0" t="s">
        <v>80</v>
      </c>
      <c r="N101" s="48" t="e">
        <f aca="false">VLOOKUP(tblCountries#this row;mapping,tblContinent#all,2,0)</f>
        <v>#VALUE!</v>
      </c>
      <c r="O101" s="48" t="e">
        <f aca="false">VLOOKUP(tblCountries#this row;mapping,tblPPP,3,0)</f>
        <v>#VALUE!</v>
      </c>
      <c r="P101" s="48" t="e">
        <f aca="false">IFERROR(tblCountries#this row;ppp factor,1)</f>
        <v>#VALUE!</v>
      </c>
      <c r="R101" s="0" t="s">
        <v>498</v>
      </c>
      <c r="S101" s="0" t="s">
        <v>80</v>
      </c>
      <c r="U101" s="0" t="s">
        <v>494</v>
      </c>
      <c r="V101" s="0" t="s">
        <v>499</v>
      </c>
      <c r="W101" s="48" t="n">
        <f aca="false">$W$5/V101</f>
        <v>18.1974426476119</v>
      </c>
      <c r="AD101" s="0" t="s">
        <v>94</v>
      </c>
    </row>
    <row r="102" customFormat="false" ht="15" hidden="false" customHeight="false" outlineLevel="0" collapsed="false">
      <c r="L102" s="0" t="s">
        <v>416</v>
      </c>
      <c r="M102" s="0" t="s">
        <v>416</v>
      </c>
      <c r="N102" s="48" t="e">
        <f aca="false">VLOOKUP(tblCountries#this row;mapping,tblContinent#all,2,0)</f>
        <v>#VALUE!</v>
      </c>
      <c r="O102" s="48" t="e">
        <f aca="false">VLOOKUP(tblCountries#this row;mapping,tblPPP,3,0)</f>
        <v>#VALUE!</v>
      </c>
      <c r="P102" s="48" t="e">
        <f aca="false">IFERROR(tblCountries#this row;ppp factor,1)</f>
        <v>#VALUE!</v>
      </c>
      <c r="R102" s="0" t="s">
        <v>500</v>
      </c>
      <c r="S102" s="0" t="s">
        <v>28</v>
      </c>
      <c r="U102" s="0" t="s">
        <v>498</v>
      </c>
      <c r="V102" s="0" t="s">
        <v>501</v>
      </c>
      <c r="W102" s="48" t="n">
        <f aca="false">$W$5/V102</f>
        <v>3.08945217724429</v>
      </c>
      <c r="AD102" s="0" t="s">
        <v>306</v>
      </c>
    </row>
    <row r="103" customFormat="false" ht="15" hidden="false" customHeight="false" outlineLevel="0" collapsed="false">
      <c r="L103" s="0" t="s">
        <v>456</v>
      </c>
      <c r="M103" s="0" t="s">
        <v>456</v>
      </c>
      <c r="N103" s="48" t="e">
        <f aca="false">VLOOKUP(tblCountries#this row;mapping,tblContinent#all,2,0)</f>
        <v>#VALUE!</v>
      </c>
      <c r="O103" s="48" t="e">
        <f aca="false">VLOOKUP(tblCountries#this row;mapping,tblPPP,3,0)</f>
        <v>#VALUE!</v>
      </c>
      <c r="P103" s="48" t="e">
        <f aca="false">IFERROR(tblCountries#this row;ppp factor,1)</f>
        <v>#VALUE!</v>
      </c>
      <c r="R103" s="0" t="s">
        <v>382</v>
      </c>
      <c r="S103" s="0" t="s">
        <v>89</v>
      </c>
      <c r="U103" s="0" t="s">
        <v>500</v>
      </c>
      <c r="V103" s="0" t="s">
        <v>502</v>
      </c>
      <c r="W103" s="48" t="n">
        <f aca="false">$W$5/V103</f>
        <v>3.11711653675192</v>
      </c>
      <c r="AD103" s="0" t="s">
        <v>424</v>
      </c>
    </row>
    <row r="104" customFormat="false" ht="15" hidden="false" customHeight="false" outlineLevel="0" collapsed="false">
      <c r="L104" s="0" t="s">
        <v>420</v>
      </c>
      <c r="M104" s="0" t="s">
        <v>420</v>
      </c>
      <c r="N104" s="48" t="e">
        <f aca="false">VLOOKUP(tblCountries#this row;mapping,tblContinent#all,2,0)</f>
        <v>#VALUE!</v>
      </c>
      <c r="O104" s="48" t="e">
        <f aca="false">VLOOKUP(tblCountries#this row;mapping,tblPPP,3,0)</f>
        <v>#VALUE!</v>
      </c>
      <c r="P104" s="48" t="e">
        <f aca="false">IFERROR(tblCountries#this row;ppp factor,1)</f>
        <v>#VALUE!</v>
      </c>
      <c r="R104" s="0" t="s">
        <v>503</v>
      </c>
      <c r="S104" s="0" t="s">
        <v>89</v>
      </c>
      <c r="U104" s="0" t="s">
        <v>382</v>
      </c>
      <c r="V104" s="0" t="s">
        <v>504</v>
      </c>
      <c r="W104" s="48" t="n">
        <f aca="false">$W$5/V104</f>
        <v>24.6872448979592</v>
      </c>
      <c r="AD104" s="0" t="s">
        <v>74</v>
      </c>
    </row>
    <row r="105" customFormat="false" ht="15" hidden="false" customHeight="false" outlineLevel="0" collapsed="false">
      <c r="L105" s="0" t="s">
        <v>505</v>
      </c>
      <c r="M105" s="0" t="s">
        <v>238</v>
      </c>
      <c r="N105" s="48" t="e">
        <f aca="false">VLOOKUP(tblCountries#this row;mapping,tblContinent#all,2,0)</f>
        <v>#VALUE!</v>
      </c>
      <c r="O105" s="48" t="e">
        <f aca="false">VLOOKUP(tblCountries#this row;mapping,tblPPP,3,0)</f>
        <v>#VALUE!</v>
      </c>
      <c r="P105" s="48" t="e">
        <f aca="false">IFERROR(tblCountries#this row;ppp factor,1)</f>
        <v>#VALUE!</v>
      </c>
      <c r="R105" s="0" t="s">
        <v>386</v>
      </c>
      <c r="S105" s="0" t="s">
        <v>89</v>
      </c>
      <c r="U105" s="0" t="s">
        <v>503</v>
      </c>
      <c r="V105" s="0" t="s">
        <v>506</v>
      </c>
      <c r="W105" s="48" t="n">
        <f aca="false">$W$5/V105</f>
        <v>106.111842105263</v>
      </c>
      <c r="AD105" s="0" t="s">
        <v>451</v>
      </c>
    </row>
    <row r="106" customFormat="false" ht="15" hidden="false" customHeight="false" outlineLevel="0" collapsed="false">
      <c r="L106" s="0" t="s">
        <v>423</v>
      </c>
      <c r="M106" s="0" t="s">
        <v>423</v>
      </c>
      <c r="N106" s="48" t="e">
        <f aca="false">VLOOKUP(tblCountries#this row;mapping,tblContinent#all,2,0)</f>
        <v>#VALUE!</v>
      </c>
      <c r="O106" s="48" t="e">
        <f aca="false">VLOOKUP(tblCountries#this row;mapping,tblPPP,3,0)</f>
        <v>#VALUE!</v>
      </c>
      <c r="P106" s="48" t="e">
        <f aca="false">IFERROR(tblCountries#this row;ppp factor,1)</f>
        <v>#VALUE!</v>
      </c>
      <c r="R106" s="0" t="s">
        <v>507</v>
      </c>
      <c r="S106" s="0" t="s">
        <v>80</v>
      </c>
      <c r="U106" s="0" t="s">
        <v>386</v>
      </c>
      <c r="V106" s="0" t="s">
        <v>508</v>
      </c>
      <c r="W106" s="48" t="n">
        <f aca="false">$W$5/V106</f>
        <v>8.36132711249352</v>
      </c>
      <c r="AD106" s="0" t="s">
        <v>398</v>
      </c>
    </row>
    <row r="107" customFormat="false" ht="15" hidden="false" customHeight="false" outlineLevel="0" collapsed="false">
      <c r="L107" s="0" t="s">
        <v>165</v>
      </c>
      <c r="M107" s="0" t="s">
        <v>165</v>
      </c>
      <c r="N107" s="48" t="e">
        <f aca="false">VLOOKUP(tblCountries#this row;mapping,tblContinent#all,2,0)</f>
        <v>#VALUE!</v>
      </c>
      <c r="O107" s="48" t="e">
        <f aca="false">VLOOKUP(tblCountries#this row;mapping,tblPPP,3,0)</f>
        <v>#VALUE!</v>
      </c>
      <c r="P107" s="48" t="e">
        <f aca="false">IFERROR(tblCountries#this row;ppp factor,1)</f>
        <v>#VALUE!</v>
      </c>
      <c r="R107" s="0" t="s">
        <v>392</v>
      </c>
      <c r="S107" s="0" t="s">
        <v>80</v>
      </c>
      <c r="U107" s="0" t="s">
        <v>392</v>
      </c>
      <c r="V107" s="0" t="s">
        <v>509</v>
      </c>
      <c r="W107" s="48" t="n">
        <f aca="false">$W$5/V107</f>
        <v>2.56613279592703</v>
      </c>
      <c r="AD107" s="0" t="s">
        <v>454</v>
      </c>
    </row>
    <row r="108" customFormat="false" ht="15" hidden="false" customHeight="false" outlineLevel="0" collapsed="false">
      <c r="L108" s="0" t="s">
        <v>510</v>
      </c>
      <c r="M108" s="0" t="s">
        <v>423</v>
      </c>
      <c r="N108" s="48" t="e">
        <f aca="false">VLOOKUP(tblCountries#this row;mapping,tblContinent#all,2,0)</f>
        <v>#VALUE!</v>
      </c>
      <c r="O108" s="48" t="e">
        <f aca="false">VLOOKUP(tblCountries#this row;mapping,tblPPP,3,0)</f>
        <v>#VALUE!</v>
      </c>
      <c r="P108" s="48" t="e">
        <f aca="false">IFERROR(tblCountries#this row;ppp factor,1)</f>
        <v>#VALUE!</v>
      </c>
      <c r="R108" s="0" t="s">
        <v>511</v>
      </c>
      <c r="S108" s="0" t="s">
        <v>80</v>
      </c>
      <c r="U108" s="0" t="s">
        <v>511</v>
      </c>
      <c r="V108" s="0" t="s">
        <v>512</v>
      </c>
      <c r="W108" s="48" t="n">
        <f aca="false">$W$5/V108</f>
        <v>0.603939140528464</v>
      </c>
    </row>
    <row r="109" customFormat="false" ht="15" hidden="false" customHeight="false" outlineLevel="0" collapsed="false">
      <c r="L109" s="0" t="s">
        <v>513</v>
      </c>
      <c r="M109" s="0" t="s">
        <v>277</v>
      </c>
      <c r="N109" s="48" t="e">
        <f aca="false">VLOOKUP(tblCountries#this row;mapping,tblContinent#all,2,0)</f>
        <v>#VALUE!</v>
      </c>
      <c r="O109" s="48" t="e">
        <f aca="false">VLOOKUP(tblCountries#this row;mapping,tblPPP,3,0)</f>
        <v>#VALUE!</v>
      </c>
      <c r="P109" s="48" t="e">
        <f aca="false">IFERROR(tblCountries#this row;ppp factor,1)</f>
        <v>#VALUE!</v>
      </c>
      <c r="R109" s="0" t="s">
        <v>514</v>
      </c>
      <c r="S109" s="0" t="s">
        <v>80</v>
      </c>
      <c r="U109" s="0" t="s">
        <v>515</v>
      </c>
      <c r="V109" s="0" t="s">
        <v>516</v>
      </c>
      <c r="W109" s="48" t="n">
        <f aca="false">$W$5/V109</f>
        <v>4.66740619272692</v>
      </c>
    </row>
    <row r="110" customFormat="false" ht="15" hidden="false" customHeight="false" outlineLevel="0" collapsed="false">
      <c r="L110" s="0" t="s">
        <v>517</v>
      </c>
      <c r="M110" s="42" t="s">
        <v>222</v>
      </c>
      <c r="N110" s="48" t="e">
        <f aca="false">VLOOKUP(tblCountries#this row;mapping,tblContinent#all,2,0)</f>
        <v>#VALUE!</v>
      </c>
      <c r="O110" s="48" t="e">
        <f aca="false">VLOOKUP(tblCountries#this row;mapping,tblPPP,3,0)</f>
        <v>#VALUE!</v>
      </c>
      <c r="P110" s="48" t="e">
        <f aca="false">IFERROR(tblCountries#this row;ppp factor,1)</f>
        <v>#VALUE!</v>
      </c>
      <c r="R110" s="0" t="s">
        <v>518</v>
      </c>
      <c r="S110" s="0" t="s">
        <v>89</v>
      </c>
      <c r="U110" s="0" t="s">
        <v>518</v>
      </c>
      <c r="V110" s="0" t="s">
        <v>519</v>
      </c>
      <c r="W110" s="48" t="n">
        <f aca="false">$W$5/V110</f>
        <v>51.8062098501071</v>
      </c>
    </row>
    <row r="111" customFormat="false" ht="15" hidden="false" customHeight="false" outlineLevel="0" collapsed="false">
      <c r="L111" s="0" t="s">
        <v>172</v>
      </c>
      <c r="M111" s="0" t="s">
        <v>172</v>
      </c>
      <c r="N111" s="48" t="e">
        <f aca="false">VLOOKUP(tblCountries#this row;mapping,tblContinent#all,2,0)</f>
        <v>#VALUE!</v>
      </c>
      <c r="O111" s="48" t="e">
        <f aca="false">VLOOKUP(tblCountries#this row;mapping,tblPPP,3,0)</f>
        <v>#VALUE!</v>
      </c>
      <c r="P111" s="48" t="e">
        <f aca="false">IFERROR(tblCountries#this row;ppp factor,1)</f>
        <v>#VALUE!</v>
      </c>
      <c r="R111" s="0" t="s">
        <v>520</v>
      </c>
      <c r="S111" s="0" t="s">
        <v>89</v>
      </c>
      <c r="U111" s="0" t="s">
        <v>520</v>
      </c>
      <c r="V111" s="0" t="s">
        <v>521</v>
      </c>
      <c r="W111" s="48" t="n">
        <f aca="false">$W$5/V111</f>
        <v>56.2639534883721</v>
      </c>
    </row>
    <row r="112" customFormat="false" ht="15" hidden="false" customHeight="false" outlineLevel="0" collapsed="false">
      <c r="L112" s="0" t="s">
        <v>144</v>
      </c>
      <c r="M112" s="0" t="s">
        <v>144</v>
      </c>
      <c r="N112" s="48" t="e">
        <f aca="false">VLOOKUP(tblCountries#this row;mapping,tblContinent#all,2,0)</f>
        <v>#VALUE!</v>
      </c>
      <c r="O112" s="48" t="e">
        <f aca="false">VLOOKUP(tblCountries#this row;mapping,tblPPP,3,0)</f>
        <v>#VALUE!</v>
      </c>
      <c r="P112" s="48" t="e">
        <f aca="false">IFERROR(tblCountries#this row;ppp factor,1)</f>
        <v>#VALUE!</v>
      </c>
      <c r="R112" s="0" t="s">
        <v>222</v>
      </c>
      <c r="S112" s="0" t="s">
        <v>28</v>
      </c>
      <c r="U112" s="0" t="s">
        <v>222</v>
      </c>
      <c r="V112" s="0" t="s">
        <v>522</v>
      </c>
      <c r="W112" s="48" t="n">
        <f aca="false">$W$5/V112</f>
        <v>3.10810637204522</v>
      </c>
    </row>
    <row r="113" customFormat="false" ht="15" hidden="false" customHeight="false" outlineLevel="0" collapsed="false">
      <c r="L113" s="0" t="s">
        <v>471</v>
      </c>
      <c r="M113" s="0" t="s">
        <v>471</v>
      </c>
      <c r="N113" s="48" t="e">
        <f aca="false">VLOOKUP(tblCountries#this row;mapping,tblContinent#all,2,0)</f>
        <v>#VALUE!</v>
      </c>
      <c r="O113" s="48" t="e">
        <f aca="false">VLOOKUP(tblCountries#this row;mapping,tblPPP,3,0)</f>
        <v>#VALUE!</v>
      </c>
      <c r="P113" s="48" t="e">
        <f aca="false">IFERROR(tblCountries#this row;ppp factor,1)</f>
        <v>#VALUE!</v>
      </c>
      <c r="R113" s="0" t="s">
        <v>523</v>
      </c>
      <c r="S113" s="0" t="s">
        <v>28</v>
      </c>
      <c r="U113" s="0" t="s">
        <v>523</v>
      </c>
      <c r="V113" s="0" t="s">
        <v>524</v>
      </c>
      <c r="W113" s="48" t="n">
        <f aca="false">$W$5/V113</f>
        <v>5.54197686404765</v>
      </c>
    </row>
    <row r="114" customFormat="false" ht="15" hidden="false" customHeight="false" outlineLevel="0" collapsed="false">
      <c r="L114" s="0" t="s">
        <v>525</v>
      </c>
      <c r="M114" s="0" t="s">
        <v>187</v>
      </c>
      <c r="N114" s="48" t="e">
        <f aca="false">VLOOKUP(tblCountries#this row;mapping,tblContinent#all,2,0)</f>
        <v>#VALUE!</v>
      </c>
      <c r="O114" s="48" t="e">
        <f aca="false">VLOOKUP(tblCountries#this row;mapping,tblPPP,3,0)</f>
        <v>#VALUE!</v>
      </c>
      <c r="P114" s="48" t="e">
        <f aca="false">IFERROR(tblCountries#this row;ppp factor,1)</f>
        <v>#VALUE!</v>
      </c>
      <c r="R114" s="0" t="s">
        <v>526</v>
      </c>
      <c r="S114" s="0" t="s">
        <v>89</v>
      </c>
      <c r="U114" s="0" t="s">
        <v>526</v>
      </c>
      <c r="V114" s="0" t="s">
        <v>527</v>
      </c>
      <c r="W114" s="48" t="n">
        <f aca="false">$W$5/V114</f>
        <v>42.8962765957447</v>
      </c>
    </row>
    <row r="115" customFormat="false" ht="15" hidden="false" customHeight="false" outlineLevel="0" collapsed="false">
      <c r="L115" s="0" t="s">
        <v>177</v>
      </c>
      <c r="M115" s="0" t="s">
        <v>177</v>
      </c>
      <c r="N115" s="48" t="e">
        <f aca="false">VLOOKUP(tblCountries#this row;mapping,tblContinent#all,2,0)</f>
        <v>#VALUE!</v>
      </c>
      <c r="O115" s="48" t="e">
        <f aca="false">VLOOKUP(tblCountries#this row;mapping,tblPPP,3,0)</f>
        <v>#VALUE!</v>
      </c>
      <c r="P115" s="48" t="e">
        <f aca="false">IFERROR(tblCountries#this row;ppp factor,1)</f>
        <v>#VALUE!</v>
      </c>
      <c r="R115" s="0" t="s">
        <v>528</v>
      </c>
      <c r="S115" s="0" t="s">
        <v>80</v>
      </c>
      <c r="U115" s="0" t="s">
        <v>528</v>
      </c>
      <c r="V115" s="0" t="s">
        <v>529</v>
      </c>
      <c r="W115" s="48" t="n">
        <f aca="false">$W$5/V115</f>
        <v>1.90290231241152</v>
      </c>
    </row>
    <row r="116" customFormat="false" ht="15" hidden="false" customHeight="false" outlineLevel="0" collapsed="false">
      <c r="L116" s="0" t="s">
        <v>245</v>
      </c>
      <c r="M116" s="0" t="s">
        <v>245</v>
      </c>
      <c r="N116" s="48" t="e">
        <f aca="false">VLOOKUP(tblCountries#this row;mapping,tblContinent#all,2,0)</f>
        <v>#VALUE!</v>
      </c>
      <c r="O116" s="48" t="e">
        <f aca="false">VLOOKUP(tblCountries#this row;mapping,tblPPP,3,0)</f>
        <v>#VALUE!</v>
      </c>
      <c r="P116" s="48" t="e">
        <f aca="false">IFERROR(tblCountries#this row;ppp factor,1)</f>
        <v>#VALUE!</v>
      </c>
      <c r="R116" s="0" t="s">
        <v>530</v>
      </c>
      <c r="S116" s="0" t="s">
        <v>117</v>
      </c>
      <c r="U116" s="0" t="s">
        <v>531</v>
      </c>
      <c r="V116" s="0" t="s">
        <v>532</v>
      </c>
      <c r="W116" s="48" t="n">
        <f aca="false">$W$5/V116</f>
        <v>22.2060578246902</v>
      </c>
    </row>
    <row r="117" customFormat="false" ht="15" hidden="false" customHeight="false" outlineLevel="0" collapsed="false">
      <c r="L117" s="0" t="s">
        <v>304</v>
      </c>
      <c r="M117" s="0" t="s">
        <v>304</v>
      </c>
      <c r="N117" s="48" t="e">
        <f aca="false">VLOOKUP(tblCountries#this row;mapping,tblContinent#all,2,0)</f>
        <v>#VALUE!</v>
      </c>
      <c r="O117" s="48" t="e">
        <f aca="false">VLOOKUP(tblCountries#this row;mapping,tblPPP,3,0)</f>
        <v>#VALUE!</v>
      </c>
      <c r="P117" s="48" t="e">
        <f aca="false">IFERROR(tblCountries#this row;ppp factor,1)</f>
        <v>#VALUE!</v>
      </c>
      <c r="R117" s="0" t="s">
        <v>531</v>
      </c>
      <c r="S117" s="0" t="s">
        <v>89</v>
      </c>
      <c r="U117" s="0" t="s">
        <v>400</v>
      </c>
      <c r="V117" s="0" t="s">
        <v>533</v>
      </c>
      <c r="W117" s="48" t="n">
        <f aca="false">$W$5/V117</f>
        <v>3.23572288350943</v>
      </c>
    </row>
    <row r="118" customFormat="false" ht="15" hidden="false" customHeight="false" outlineLevel="0" collapsed="false">
      <c r="L118" s="0" t="s">
        <v>534</v>
      </c>
      <c r="M118" s="0" t="s">
        <v>475</v>
      </c>
      <c r="N118" s="48" t="e">
        <f aca="false">VLOOKUP(tblCountries#this row;mapping,tblContinent#all,2,0)</f>
        <v>#VALUE!</v>
      </c>
      <c r="O118" s="48" t="e">
        <f aca="false">VLOOKUP(tblCountries#this row;mapping,tblPPP,3,0)</f>
        <v>#VALUE!</v>
      </c>
      <c r="P118" s="48" t="e">
        <f aca="false">IFERROR(tblCountries#this row;ppp factor,1)</f>
        <v>#VALUE!</v>
      </c>
      <c r="R118" s="0" t="s">
        <v>400</v>
      </c>
      <c r="S118" s="0" t="s">
        <v>89</v>
      </c>
      <c r="U118" s="0" t="s">
        <v>204</v>
      </c>
      <c r="V118" s="0" t="s">
        <v>535</v>
      </c>
      <c r="W118" s="48" t="n">
        <f aca="false">$W$5/V118</f>
        <v>3.31190965092402</v>
      </c>
    </row>
    <row r="119" customFormat="false" ht="15" hidden="false" customHeight="false" outlineLevel="0" collapsed="false">
      <c r="L119" s="0" t="s">
        <v>536</v>
      </c>
      <c r="M119" s="0" t="s">
        <v>293</v>
      </c>
      <c r="N119" s="48" t="e">
        <f aca="false">VLOOKUP(tblCountries#this row;mapping,tblContinent#all,2,0)</f>
        <v>#VALUE!</v>
      </c>
      <c r="O119" s="48" t="e">
        <f aca="false">VLOOKUP(tblCountries#this row;mapping,tblPPP,3,0)</f>
        <v>#VALUE!</v>
      </c>
      <c r="P119" s="48" t="e">
        <f aca="false">IFERROR(tblCountries#this row;ppp factor,1)</f>
        <v>#VALUE!</v>
      </c>
      <c r="R119" s="0" t="s">
        <v>204</v>
      </c>
      <c r="S119" s="0" t="s">
        <v>99</v>
      </c>
      <c r="U119" s="0" t="s">
        <v>537</v>
      </c>
      <c r="V119" s="0" t="s">
        <v>538</v>
      </c>
      <c r="W119" s="48" t="n">
        <f aca="false">$W$5/V119</f>
        <v>14.3453898606582</v>
      </c>
    </row>
    <row r="120" customFormat="false" ht="15" hidden="false" customHeight="false" outlineLevel="0" collapsed="false">
      <c r="L120" s="0" t="s">
        <v>539</v>
      </c>
      <c r="M120" s="0" t="s">
        <v>155</v>
      </c>
      <c r="N120" s="48" t="e">
        <f aca="false">VLOOKUP(tblCountries#this row;mapping,tblContinent#all,2,0)</f>
        <v>#VALUE!</v>
      </c>
      <c r="O120" s="48" t="e">
        <f aca="false">VLOOKUP(tblCountries#this row;mapping,tblPPP,3,0)</f>
        <v>#VALUE!</v>
      </c>
      <c r="P120" s="48" t="e">
        <f aca="false">IFERROR(tblCountries#this row;ppp factor,1)</f>
        <v>#VALUE!</v>
      </c>
      <c r="R120" s="0" t="s">
        <v>540</v>
      </c>
      <c r="S120" s="0" t="s">
        <v>117</v>
      </c>
      <c r="U120" s="0" t="s">
        <v>410</v>
      </c>
      <c r="V120" s="0" t="s">
        <v>541</v>
      </c>
      <c r="W120" s="48" t="n">
        <f aca="false">$W$5/V120</f>
        <v>10.1996205733558</v>
      </c>
    </row>
    <row r="121" customFormat="false" ht="15" hidden="false" customHeight="false" outlineLevel="0" collapsed="false">
      <c r="L121" s="0" t="s">
        <v>320</v>
      </c>
      <c r="M121" s="0" t="s">
        <v>320</v>
      </c>
      <c r="N121" s="48" t="e">
        <f aca="false">VLOOKUP(tblCountries#this row;mapping,tblContinent#all,2,0)</f>
        <v>#VALUE!</v>
      </c>
      <c r="O121" s="48" t="e">
        <f aca="false">VLOOKUP(tblCountries#this row;mapping,tblPPP,3,0)</f>
        <v>#VALUE!</v>
      </c>
      <c r="P121" s="48" t="e">
        <f aca="false">IFERROR(tblCountries#this row;ppp factor,1)</f>
        <v>#VALUE!</v>
      </c>
      <c r="R121" s="0" t="s">
        <v>537</v>
      </c>
      <c r="S121" s="0" t="s">
        <v>80</v>
      </c>
      <c r="U121" s="0" t="s">
        <v>413</v>
      </c>
      <c r="V121" s="0" t="s">
        <v>542</v>
      </c>
      <c r="W121" s="48" t="n">
        <f aca="false">$W$5/V121</f>
        <v>4.19116500649632</v>
      </c>
    </row>
    <row r="122" customFormat="false" ht="15" hidden="false" customHeight="false" outlineLevel="0" collapsed="false">
      <c r="L122" s="0" t="s">
        <v>543</v>
      </c>
      <c r="M122" s="0" t="s">
        <v>187</v>
      </c>
      <c r="N122" s="48" t="e">
        <f aca="false">VLOOKUP(tblCountries#this row;mapping,tblContinent#all,2,0)</f>
        <v>#VALUE!</v>
      </c>
      <c r="O122" s="48" t="e">
        <f aca="false">VLOOKUP(tblCountries#this row;mapping,tblPPP,3,0)</f>
        <v>#VALUE!</v>
      </c>
      <c r="P122" s="48" t="e">
        <f aca="false">IFERROR(tblCountries#this row;ppp factor,1)</f>
        <v>#VALUE!</v>
      </c>
      <c r="R122" s="0" t="s">
        <v>544</v>
      </c>
      <c r="S122" s="0" t="s">
        <v>80</v>
      </c>
      <c r="U122" s="0" t="s">
        <v>416</v>
      </c>
      <c r="V122" s="0" t="s">
        <v>545</v>
      </c>
      <c r="W122" s="48" t="n">
        <f aca="false">$W$5/V122</f>
        <v>9.57779097387173</v>
      </c>
    </row>
    <row r="123" customFormat="false" ht="15" hidden="false" customHeight="false" outlineLevel="0" collapsed="false">
      <c r="L123" s="0" t="s">
        <v>108</v>
      </c>
      <c r="M123" s="0" t="s">
        <v>108</v>
      </c>
      <c r="N123" s="48" t="e">
        <f aca="false">VLOOKUP(tblCountries#this row;mapping,tblContinent#all,2,0)</f>
        <v>#VALUE!</v>
      </c>
      <c r="O123" s="48" t="e">
        <f aca="false">VLOOKUP(tblCountries#this row;mapping,tblPPP,3,0)</f>
        <v>#VALUE!</v>
      </c>
      <c r="P123" s="48" t="e">
        <f aca="false">IFERROR(tblCountries#this row;ppp factor,1)</f>
        <v>#VALUE!</v>
      </c>
      <c r="R123" s="0" t="s">
        <v>410</v>
      </c>
      <c r="S123" s="0" t="s">
        <v>28</v>
      </c>
      <c r="U123" s="0" t="s">
        <v>546</v>
      </c>
      <c r="V123" s="0" t="s">
        <v>547</v>
      </c>
      <c r="W123" s="48" t="n">
        <f aca="false">$W$5/V123</f>
        <v>44.5963133640553</v>
      </c>
    </row>
    <row r="124" customFormat="false" ht="15" hidden="false" customHeight="false" outlineLevel="0" collapsed="false">
      <c r="L124" s="0" t="s">
        <v>548</v>
      </c>
      <c r="M124" s="0" t="s">
        <v>250</v>
      </c>
      <c r="N124" s="48" t="e">
        <f aca="false">VLOOKUP(tblCountries#this row;mapping,tblContinent#all,2,0)</f>
        <v>#VALUE!</v>
      </c>
      <c r="O124" s="48" t="e">
        <f aca="false">VLOOKUP(tblCountries#this row;mapping,tblPPP,3,0)</f>
        <v>#VALUE!</v>
      </c>
      <c r="P124" s="48" t="e">
        <f aca="false">IFERROR(tblCountries#this row;ppp factor,1)</f>
        <v>#VALUE!</v>
      </c>
      <c r="R124" s="0" t="s">
        <v>413</v>
      </c>
      <c r="S124" s="0" t="s">
        <v>80</v>
      </c>
      <c r="U124" s="0" t="s">
        <v>549</v>
      </c>
      <c r="V124" s="0" t="s">
        <v>550</v>
      </c>
      <c r="W124" s="48" t="n">
        <f aca="false">$W$5/V124</f>
        <v>6.57164199375255</v>
      </c>
    </row>
    <row r="125" customFormat="false" ht="15" hidden="false" customHeight="false" outlineLevel="0" collapsed="false">
      <c r="L125" s="0" t="s">
        <v>331</v>
      </c>
      <c r="M125" s="0" t="s">
        <v>331</v>
      </c>
      <c r="N125" s="48" t="e">
        <f aca="false">VLOOKUP(tblCountries#this row;mapping,tblContinent#all,2,0)</f>
        <v>#VALUE!</v>
      </c>
      <c r="O125" s="48" t="e">
        <f aca="false">VLOOKUP(tblCountries#this row;mapping,tblPPP,3,0)</f>
        <v>#VALUE!</v>
      </c>
      <c r="P125" s="48" t="e">
        <f aca="false">IFERROR(tblCountries#this row;ppp factor,1)</f>
        <v>#VALUE!</v>
      </c>
      <c r="R125" s="0" t="s">
        <v>416</v>
      </c>
      <c r="S125" s="0" t="s">
        <v>89</v>
      </c>
      <c r="U125" s="0" t="s">
        <v>551</v>
      </c>
      <c r="V125" s="0" t="s">
        <v>552</v>
      </c>
      <c r="W125" s="48" t="n">
        <f aca="false">$W$5/V125</f>
        <v>36.4359939759036</v>
      </c>
    </row>
    <row r="126" customFormat="false" ht="15" hidden="false" customHeight="false" outlineLevel="0" collapsed="false">
      <c r="L126" s="0" t="s">
        <v>257</v>
      </c>
      <c r="M126" s="0" t="s">
        <v>257</v>
      </c>
      <c r="N126" s="48" t="e">
        <f aca="false">VLOOKUP(tblCountries#this row;mapping,tblContinent#all,2,0)</f>
        <v>#VALUE!</v>
      </c>
      <c r="O126" s="48" t="e">
        <f aca="false">VLOOKUP(tblCountries#this row;mapping,tblPPP,3,0)</f>
        <v>#VALUE!</v>
      </c>
      <c r="P126" s="48" t="e">
        <f aca="false">IFERROR(tblCountries#this row;ppp factor,1)</f>
        <v>#VALUE!</v>
      </c>
      <c r="R126" s="0" t="s">
        <v>546</v>
      </c>
      <c r="S126" s="0" t="s">
        <v>89</v>
      </c>
      <c r="U126" s="0" t="s">
        <v>155</v>
      </c>
      <c r="V126" s="0" t="s">
        <v>553</v>
      </c>
      <c r="W126" s="48" t="n">
        <f aca="false">$W$5/V126</f>
        <v>1.14707346561411</v>
      </c>
    </row>
    <row r="127" customFormat="false" ht="15" hidden="false" customHeight="false" outlineLevel="0" collapsed="false">
      <c r="L127" s="0" t="s">
        <v>496</v>
      </c>
      <c r="M127" s="0" t="s">
        <v>496</v>
      </c>
      <c r="N127" s="48" t="e">
        <f aca="false">VLOOKUP(tblCountries#this row;mapping,tblContinent#all,2,0)</f>
        <v>#VALUE!</v>
      </c>
      <c r="O127" s="48" t="e">
        <f aca="false">VLOOKUP(tblCountries#this row;mapping,tblPPP,3,0)</f>
        <v>#VALUE!</v>
      </c>
      <c r="P127" s="48" t="e">
        <f aca="false">IFERROR(tblCountries#this row;ppp factor,1)</f>
        <v>#VALUE!</v>
      </c>
      <c r="R127" s="0" t="s">
        <v>549</v>
      </c>
      <c r="S127" s="0" t="s">
        <v>89</v>
      </c>
      <c r="U127" s="0" t="s">
        <v>187</v>
      </c>
      <c r="V127" s="0" t="s">
        <v>554</v>
      </c>
      <c r="W127" s="48" t="n">
        <f aca="false">$W$5/V127</f>
        <v>1.74884342923233</v>
      </c>
    </row>
    <row r="128" customFormat="false" ht="15" hidden="false" customHeight="false" outlineLevel="0" collapsed="false">
      <c r="L128" s="0" t="s">
        <v>436</v>
      </c>
      <c r="M128" s="0" t="s">
        <v>436</v>
      </c>
      <c r="N128" s="48" t="e">
        <f aca="false">VLOOKUP(tblCountries#this row;mapping,tblContinent#all,2,0)</f>
        <v>#VALUE!</v>
      </c>
      <c r="O128" s="48" t="e">
        <f aca="false">VLOOKUP(tblCountries#this row;mapping,tblPPP,3,0)</f>
        <v>#VALUE!</v>
      </c>
      <c r="P128" s="48" t="e">
        <f aca="false">IFERROR(tblCountries#this row;ppp factor,1)</f>
        <v>#VALUE!</v>
      </c>
      <c r="R128" s="0" t="s">
        <v>555</v>
      </c>
      <c r="S128" s="0" t="s">
        <v>117</v>
      </c>
      <c r="U128" s="0" t="s">
        <v>556</v>
      </c>
      <c r="V128" s="0" t="s">
        <v>557</v>
      </c>
      <c r="W128" s="48" t="n">
        <f aca="false">$W$5/V128</f>
        <v>15.0926388022458</v>
      </c>
    </row>
    <row r="129" customFormat="false" ht="15" hidden="false" customHeight="false" outlineLevel="0" collapsed="false">
      <c r="L129" s="0" t="s">
        <v>558</v>
      </c>
      <c r="M129" s="0" t="s">
        <v>210</v>
      </c>
      <c r="N129" s="48" t="e">
        <f aca="false">VLOOKUP(tblCountries#this row;mapping,tblContinent#all,2,0)</f>
        <v>#VALUE!</v>
      </c>
      <c r="O129" s="48" t="e">
        <f aca="false">VLOOKUP(tblCountries#this row;mapping,tblPPP,3,0)</f>
        <v>#VALUE!</v>
      </c>
      <c r="P129" s="48" t="e">
        <f aca="false">IFERROR(tblCountries#this row;ppp factor,1)</f>
        <v>#VALUE!</v>
      </c>
      <c r="R129" s="0" t="s">
        <v>551</v>
      </c>
      <c r="S129" s="0" t="s">
        <v>28</v>
      </c>
      <c r="U129" s="0" t="s">
        <v>559</v>
      </c>
      <c r="V129" s="0" t="s">
        <v>560</v>
      </c>
      <c r="W129" s="48" t="n">
        <f aca="false">$W$5/V129</f>
        <v>62.7587548638132</v>
      </c>
    </row>
    <row r="130" customFormat="false" ht="15" hidden="false" customHeight="false" outlineLevel="0" collapsed="false">
      <c r="L130" s="0" t="s">
        <v>88</v>
      </c>
      <c r="M130" s="0" t="s">
        <v>88</v>
      </c>
      <c r="N130" s="48" t="e">
        <f aca="false">VLOOKUP(tblCountries#this row;mapping,tblContinent#all,2,0)</f>
        <v>#VALUE!</v>
      </c>
      <c r="O130" s="48" t="e">
        <f aca="false">VLOOKUP(tblCountries#this row;mapping,tblPPP,3,0)</f>
        <v>#VALUE!</v>
      </c>
      <c r="P130" s="48" t="e">
        <f aca="false">IFERROR(tblCountries#this row;ppp factor,1)</f>
        <v>#VALUE!</v>
      </c>
      <c r="R130" s="0" t="s">
        <v>155</v>
      </c>
      <c r="S130" s="0" t="s">
        <v>80</v>
      </c>
      <c r="U130" s="0" t="s">
        <v>327</v>
      </c>
      <c r="V130" s="0" t="s">
        <v>561</v>
      </c>
      <c r="W130" s="48" t="n">
        <f aca="false">$W$5/V130</f>
        <v>18.7692009309542</v>
      </c>
    </row>
    <row r="131" customFormat="false" ht="15" hidden="false" customHeight="false" outlineLevel="0" collapsed="false">
      <c r="L131" s="0" t="s">
        <v>562</v>
      </c>
      <c r="M131" s="0" t="s">
        <v>141</v>
      </c>
      <c r="N131" s="48" t="e">
        <f aca="false">VLOOKUP(tblCountries#this row;mapping,tblContinent#all,2,0)</f>
        <v>#VALUE!</v>
      </c>
      <c r="O131" s="48" t="e">
        <f aca="false">VLOOKUP(tblCountries#this row;mapping,tblPPP,3,0)</f>
        <v>#VALUE!</v>
      </c>
      <c r="P131" s="48" t="e">
        <f aca="false">IFERROR(tblCountries#this row;ppp factor,1)</f>
        <v>#VALUE!</v>
      </c>
      <c r="R131" s="0" t="s">
        <v>187</v>
      </c>
      <c r="S131" s="0" t="s">
        <v>117</v>
      </c>
      <c r="U131" s="0" t="s">
        <v>216</v>
      </c>
      <c r="V131" s="0" t="s">
        <v>563</v>
      </c>
      <c r="W131" s="48" t="n">
        <f aca="false">$W$5/V131</f>
        <v>0.90492042415515</v>
      </c>
    </row>
    <row r="132" customFormat="false" ht="15" hidden="false" customHeight="false" outlineLevel="0" collapsed="false">
      <c r="L132" s="0" t="s">
        <v>564</v>
      </c>
      <c r="M132" s="0" t="s">
        <v>121</v>
      </c>
      <c r="N132" s="48" t="e">
        <f aca="false">VLOOKUP(tblCountries#this row;mapping,tblContinent#all,2,0)</f>
        <v>#VALUE!</v>
      </c>
      <c r="O132" s="48" t="e">
        <f aca="false">VLOOKUP(tblCountries#this row;mapping,tblPPP,3,0)</f>
        <v>#VALUE!</v>
      </c>
      <c r="P132" s="48" t="e">
        <f aca="false">IFERROR(tblCountries#this row;ppp factor,1)</f>
        <v>#VALUE!</v>
      </c>
      <c r="R132" s="0" t="s">
        <v>556</v>
      </c>
      <c r="S132" s="0" t="s">
        <v>99</v>
      </c>
      <c r="U132" s="0" t="s">
        <v>436</v>
      </c>
      <c r="V132" s="0" t="s">
        <v>565</v>
      </c>
      <c r="W132" s="48" t="n">
        <f aca="false">$W$5/V132</f>
        <v>1.82461631283231</v>
      </c>
    </row>
    <row r="133" customFormat="false" ht="15" hidden="false" customHeight="false" outlineLevel="0" collapsed="false">
      <c r="L133" s="0" t="s">
        <v>566</v>
      </c>
      <c r="M133" s="0" t="s">
        <v>113</v>
      </c>
      <c r="N133" s="48" t="e">
        <f aca="false">VLOOKUP(tblCountries#this row;mapping,tblContinent#all,2,0)</f>
        <v>#VALUE!</v>
      </c>
      <c r="O133" s="48" t="e">
        <f aca="false">VLOOKUP(tblCountries#this row;mapping,tblPPP,3,0)</f>
        <v>#VALUE!</v>
      </c>
      <c r="P133" s="48" t="e">
        <f aca="false">IFERROR(tblCountries#this row;ppp factor,1)</f>
        <v>#VALUE!</v>
      </c>
      <c r="R133" s="0" t="s">
        <v>559</v>
      </c>
      <c r="S133" s="0" t="s">
        <v>89</v>
      </c>
      <c r="U133" s="0" t="s">
        <v>121</v>
      </c>
      <c r="V133" s="0" t="s">
        <v>567</v>
      </c>
      <c r="W133" s="48" t="n">
        <f aca="false">$W$5/V133</f>
        <v>17.3616792249731</v>
      </c>
    </row>
    <row r="134" customFormat="false" ht="15" hidden="false" customHeight="false" outlineLevel="0" collapsed="false">
      <c r="L134" s="0" t="s">
        <v>270</v>
      </c>
      <c r="M134" s="0" t="s">
        <v>270</v>
      </c>
      <c r="N134" s="48" t="e">
        <f aca="false">VLOOKUP(tblCountries#this row;mapping,tblContinent#all,2,0)</f>
        <v>#VALUE!</v>
      </c>
      <c r="O134" s="48" t="e">
        <f aca="false">VLOOKUP(tblCountries#this row;mapping,tblPPP,3,0)</f>
        <v>#VALUE!</v>
      </c>
      <c r="P134" s="48" t="e">
        <f aca="false">IFERROR(tblCountries#this row;ppp factor,1)</f>
        <v>#VALUE!</v>
      </c>
      <c r="R134" s="0" t="s">
        <v>327</v>
      </c>
      <c r="S134" s="0" t="s">
        <v>89</v>
      </c>
      <c r="U134" s="0" t="s">
        <v>362</v>
      </c>
      <c r="V134" s="0" t="s">
        <v>568</v>
      </c>
      <c r="W134" s="48" t="n">
        <f aca="false">$W$5/V134</f>
        <v>3.43243243243243</v>
      </c>
    </row>
    <row r="135" customFormat="false" ht="15" hidden="false" customHeight="false" outlineLevel="0" collapsed="false">
      <c r="L135" s="0" t="s">
        <v>569</v>
      </c>
      <c r="M135" s="0" t="s">
        <v>569</v>
      </c>
      <c r="N135" s="48" t="e">
        <f aca="false">VLOOKUP(tblCountries#this row;mapping,tblContinent#all,2,0)</f>
        <v>#VALUE!</v>
      </c>
      <c r="O135" s="48" t="e">
        <f aca="false">VLOOKUP(tblCountries#this row;mapping,tblPPP,3,0)</f>
        <v>#VALUE!</v>
      </c>
      <c r="P135" s="48" t="e">
        <f aca="false">IFERROR(tblCountries#this row;ppp factor,1)</f>
        <v>#VALUE!</v>
      </c>
      <c r="R135" s="0" t="s">
        <v>216</v>
      </c>
      <c r="S135" s="0" t="s">
        <v>80</v>
      </c>
      <c r="U135" s="0" t="s">
        <v>570</v>
      </c>
      <c r="V135" s="0" t="s">
        <v>571</v>
      </c>
      <c r="W135" s="48" t="n">
        <f aca="false">$W$5/V135</f>
        <v>19.1101895734597</v>
      </c>
    </row>
    <row r="136" customFormat="false" ht="15" hidden="false" customHeight="false" outlineLevel="0" collapsed="false">
      <c r="L136" s="0" t="s">
        <v>443</v>
      </c>
      <c r="M136" s="0" t="s">
        <v>443</v>
      </c>
      <c r="N136" s="48" t="e">
        <f aca="false">VLOOKUP(tblCountries#this row;mapping,tblContinent#all,2,0)</f>
        <v>#VALUE!</v>
      </c>
      <c r="O136" s="48" t="e">
        <f aca="false">VLOOKUP(tblCountries#this row;mapping,tblPPP,3,0)</f>
        <v>#VALUE!</v>
      </c>
      <c r="P136" s="48" t="e">
        <f aca="false">IFERROR(tblCountries#this row;ppp factor,1)</f>
        <v>#VALUE!</v>
      </c>
      <c r="R136" s="0" t="s">
        <v>436</v>
      </c>
      <c r="S136" s="0" t="s">
        <v>28</v>
      </c>
      <c r="U136" s="0" t="s">
        <v>443</v>
      </c>
      <c r="V136" s="0" t="s">
        <v>572</v>
      </c>
      <c r="W136" s="48" t="n">
        <f aca="false">$W$5/V136</f>
        <v>8.93903565490486</v>
      </c>
    </row>
    <row r="137" customFormat="false" ht="15" hidden="false" customHeight="false" outlineLevel="0" collapsed="false">
      <c r="L137" s="0" t="s">
        <v>378</v>
      </c>
      <c r="M137" s="0" t="s">
        <v>378</v>
      </c>
      <c r="N137" s="48" t="e">
        <f aca="false">VLOOKUP(tblCountries#this row;mapping,tblContinent#all,2,0)</f>
        <v>#VALUE!</v>
      </c>
      <c r="O137" s="48" t="e">
        <f aca="false">VLOOKUP(tblCountries#this row;mapping,tblPPP,3,0)</f>
        <v>#VALUE!</v>
      </c>
      <c r="P137" s="48" t="e">
        <f aca="false">IFERROR(tblCountries#this row;ppp factor,1)</f>
        <v>#VALUE!</v>
      </c>
      <c r="R137" s="0" t="s">
        <v>121</v>
      </c>
      <c r="S137" s="0" t="s">
        <v>28</v>
      </c>
      <c r="U137" s="0" t="s">
        <v>445</v>
      </c>
      <c r="V137" s="0" t="s">
        <v>573</v>
      </c>
      <c r="W137" s="48" t="n">
        <f aca="false">$W$5/V137</f>
        <v>4.80888491353608</v>
      </c>
    </row>
    <row r="138" customFormat="false" ht="15" hidden="false" customHeight="false" outlineLevel="0" collapsed="false">
      <c r="L138" s="0" t="s">
        <v>70</v>
      </c>
      <c r="M138" s="0" t="s">
        <v>70</v>
      </c>
      <c r="N138" s="48" t="e">
        <f aca="false">VLOOKUP(tblCountries#this row;mapping,tblContinent#all,2,0)</f>
        <v>#VALUE!</v>
      </c>
      <c r="O138" s="48" t="e">
        <f aca="false">VLOOKUP(tblCountries#this row;mapping,tblPPP,3,0)</f>
        <v>#VALUE!</v>
      </c>
      <c r="P138" s="48" t="e">
        <f aca="false">IFERROR(tblCountries#this row;ppp factor,1)</f>
        <v>#VALUE!</v>
      </c>
      <c r="R138" s="0" t="s">
        <v>574</v>
      </c>
      <c r="S138" s="0" t="s">
        <v>117</v>
      </c>
      <c r="U138" s="0" t="s">
        <v>169</v>
      </c>
      <c r="V138" s="0" t="s">
        <v>575</v>
      </c>
      <c r="W138" s="48" t="n">
        <f aca="false">$W$5/V138</f>
        <v>11.8799410753744</v>
      </c>
    </row>
    <row r="139" customFormat="false" ht="15" hidden="false" customHeight="false" outlineLevel="0" collapsed="false">
      <c r="L139" s="0" t="s">
        <v>382</v>
      </c>
      <c r="M139" s="0" t="s">
        <v>382</v>
      </c>
      <c r="N139" s="48" t="e">
        <f aca="false">VLOOKUP(tblCountries#this row;mapping,tblContinent#all,2,0)</f>
        <v>#VALUE!</v>
      </c>
      <c r="O139" s="48" t="e">
        <f aca="false">VLOOKUP(tblCountries#this row;mapping,tblPPP,3,0)</f>
        <v>#VALUE!</v>
      </c>
      <c r="P139" s="48" t="e">
        <f aca="false">IFERROR(tblCountries#this row;ppp factor,1)</f>
        <v>#VALUE!</v>
      </c>
      <c r="R139" s="0" t="s">
        <v>362</v>
      </c>
      <c r="S139" s="0" t="s">
        <v>99</v>
      </c>
      <c r="U139" s="0" t="s">
        <v>242</v>
      </c>
      <c r="V139" s="0" t="s">
        <v>576</v>
      </c>
      <c r="W139" s="48" t="n">
        <f aca="false">$W$5/V139</f>
        <v>2.37961050457362</v>
      </c>
    </row>
    <row r="140" customFormat="false" ht="15" hidden="false" customHeight="false" outlineLevel="0" collapsed="false">
      <c r="R140" s="0" t="s">
        <v>570</v>
      </c>
      <c r="S140" s="0" t="s">
        <v>117</v>
      </c>
      <c r="U140" s="0" t="s">
        <v>175</v>
      </c>
      <c r="V140" s="0" t="s">
        <v>577</v>
      </c>
      <c r="W140" s="48" t="n">
        <f aca="false">$W$5/V140</f>
        <v>2.07127263387697</v>
      </c>
    </row>
    <row r="141" customFormat="false" ht="15" hidden="false" customHeight="false" outlineLevel="0" collapsed="false">
      <c r="R141" s="0" t="s">
        <v>443</v>
      </c>
      <c r="S141" s="0" t="s">
        <v>109</v>
      </c>
      <c r="U141" s="0" t="s">
        <v>322</v>
      </c>
      <c r="V141" s="0" t="s">
        <v>578</v>
      </c>
      <c r="W141" s="48" t="n">
        <f aca="false">$W$5/V141</f>
        <v>0.470036816490679</v>
      </c>
    </row>
    <row r="142" customFormat="false" ht="15" hidden="false" customHeight="false" outlineLevel="0" collapsed="false">
      <c r="R142" s="0" t="s">
        <v>445</v>
      </c>
      <c r="S142" s="0" t="s">
        <v>109</v>
      </c>
      <c r="U142" s="0" t="s">
        <v>236</v>
      </c>
      <c r="V142" s="0" t="s">
        <v>579</v>
      </c>
      <c r="W142" s="48" t="n">
        <f aca="false">$W$5/V142</f>
        <v>3.87840654055787</v>
      </c>
    </row>
    <row r="143" customFormat="false" ht="15" hidden="false" customHeight="false" outlineLevel="0" collapsed="false">
      <c r="R143" s="0" t="s">
        <v>169</v>
      </c>
      <c r="S143" s="0" t="s">
        <v>28</v>
      </c>
      <c r="U143" s="0" t="s">
        <v>194</v>
      </c>
      <c r="V143" s="0" t="s">
        <v>580</v>
      </c>
      <c r="W143" s="48" t="n">
        <f aca="false">$W$5/V143</f>
        <v>2.89119263862333</v>
      </c>
    </row>
    <row r="144" customFormat="false" ht="15" hidden="false" customHeight="false" outlineLevel="0" collapsed="false">
      <c r="R144" s="0" t="s">
        <v>242</v>
      </c>
      <c r="S144" s="0" t="s">
        <v>80</v>
      </c>
      <c r="U144" s="0" t="s">
        <v>581</v>
      </c>
      <c r="V144" s="0" t="s">
        <v>582</v>
      </c>
      <c r="W144" s="48" t="n">
        <f aca="false">$W$5/V144</f>
        <v>36.082774049217</v>
      </c>
    </row>
    <row r="145" customFormat="false" ht="15" hidden="false" customHeight="false" outlineLevel="0" collapsed="false">
      <c r="R145" s="0" t="s">
        <v>175</v>
      </c>
      <c r="S145" s="0" t="s">
        <v>80</v>
      </c>
      <c r="U145" s="0" t="s">
        <v>583</v>
      </c>
      <c r="V145" s="0" t="s">
        <v>584</v>
      </c>
      <c r="W145" s="48" t="n">
        <f aca="false">$W$5/V145</f>
        <v>3.10710845694471</v>
      </c>
    </row>
    <row r="146" customFormat="false" ht="15" hidden="false" customHeight="false" outlineLevel="0" collapsed="false">
      <c r="R146" s="0" t="s">
        <v>322</v>
      </c>
      <c r="S146" s="0" t="s">
        <v>28</v>
      </c>
      <c r="U146" s="0" t="s">
        <v>585</v>
      </c>
      <c r="V146" s="0" t="s">
        <v>586</v>
      </c>
      <c r="W146" s="48" t="n">
        <f aca="false">$W$5/V146</f>
        <v>3.83810581423019</v>
      </c>
    </row>
    <row r="147" customFormat="false" ht="15" hidden="false" customHeight="false" outlineLevel="0" collapsed="false">
      <c r="R147" s="0" t="s">
        <v>236</v>
      </c>
      <c r="S147" s="0" t="s">
        <v>80</v>
      </c>
      <c r="U147" s="0" t="s">
        <v>587</v>
      </c>
      <c r="V147" s="0" t="s">
        <v>588</v>
      </c>
      <c r="W147" s="48" t="n">
        <f aca="false">$W$5/V147</f>
        <v>4.21086067357062</v>
      </c>
    </row>
    <row r="148" customFormat="false" ht="15" hidden="false" customHeight="false" outlineLevel="0" collapsed="false">
      <c r="R148" s="0" t="s">
        <v>194</v>
      </c>
      <c r="S148" s="0" t="s">
        <v>28</v>
      </c>
      <c r="U148" s="0" t="s">
        <v>589</v>
      </c>
      <c r="V148" s="0" t="s">
        <v>590</v>
      </c>
      <c r="W148" s="48" t="n">
        <f aca="false">$W$5/V148</f>
        <v>8.11181894383906</v>
      </c>
    </row>
    <row r="149" customFormat="false" ht="15" hidden="false" customHeight="false" outlineLevel="0" collapsed="false">
      <c r="R149" s="0" t="s">
        <v>581</v>
      </c>
      <c r="S149" s="0" t="s">
        <v>89</v>
      </c>
      <c r="U149" s="0" t="s">
        <v>591</v>
      </c>
      <c r="V149" s="0" t="s">
        <v>592</v>
      </c>
      <c r="W149" s="48" t="n">
        <f aca="false">$W$5/V149</f>
        <v>21.4862344582593</v>
      </c>
    </row>
    <row r="150" customFormat="false" ht="15" hidden="false" customHeight="false" outlineLevel="0" collapsed="false">
      <c r="R150" s="0" t="s">
        <v>583</v>
      </c>
      <c r="S150" s="0" t="s">
        <v>99</v>
      </c>
      <c r="U150" s="0" t="s">
        <v>199</v>
      </c>
      <c r="V150" s="0" t="s">
        <v>593</v>
      </c>
      <c r="W150" s="48" t="n">
        <f aca="false">$W$5/V150</f>
        <v>1.99641044683748</v>
      </c>
    </row>
    <row r="151" customFormat="false" ht="15" hidden="false" customHeight="false" outlineLevel="0" collapsed="false">
      <c r="R151" s="0" t="s">
        <v>585</v>
      </c>
      <c r="S151" s="0" t="s">
        <v>99</v>
      </c>
      <c r="U151" s="0" t="s">
        <v>594</v>
      </c>
      <c r="V151" s="0" t="s">
        <v>595</v>
      </c>
      <c r="W151" s="48" t="n">
        <f aca="false">$W$5/V151</f>
        <v>25.8615713522181</v>
      </c>
    </row>
    <row r="152" customFormat="false" ht="15" hidden="false" customHeight="false" outlineLevel="0" collapsed="false">
      <c r="R152" s="0" t="s">
        <v>587</v>
      </c>
      <c r="S152" s="0" t="s">
        <v>99</v>
      </c>
      <c r="U152" s="0" t="s">
        <v>596</v>
      </c>
      <c r="V152" s="0" t="s">
        <v>597</v>
      </c>
      <c r="W152" s="48" t="n">
        <f aca="false">$W$5/V152</f>
        <v>4.54679571509115</v>
      </c>
    </row>
    <row r="153" customFormat="false" ht="15" hidden="false" customHeight="false" outlineLevel="0" collapsed="false">
      <c r="R153" s="0" t="s">
        <v>589</v>
      </c>
      <c r="S153" s="0" t="s">
        <v>117</v>
      </c>
      <c r="U153" s="0" t="s">
        <v>598</v>
      </c>
      <c r="V153" s="0" t="s">
        <v>599</v>
      </c>
      <c r="W153" s="48" t="n">
        <f aca="false">$W$5/V153</f>
        <v>1.95692793011405</v>
      </c>
    </row>
    <row r="154" customFormat="false" ht="15" hidden="false" customHeight="false" outlineLevel="0" collapsed="false">
      <c r="R154" s="0" t="s">
        <v>600</v>
      </c>
      <c r="S154" s="0" t="s">
        <v>80</v>
      </c>
      <c r="U154" s="0" t="s">
        <v>601</v>
      </c>
      <c r="V154" s="0" t="s">
        <v>602</v>
      </c>
      <c r="W154" s="48" t="n">
        <f aca="false">$W$5/V154</f>
        <v>56.9929328621908</v>
      </c>
    </row>
    <row r="155" customFormat="false" ht="15" hidden="false" customHeight="false" outlineLevel="0" collapsed="false">
      <c r="R155" s="0" t="s">
        <v>603</v>
      </c>
      <c r="S155" s="0" t="s">
        <v>89</v>
      </c>
      <c r="U155" s="0" t="s">
        <v>161</v>
      </c>
      <c r="V155" s="0" t="s">
        <v>604</v>
      </c>
      <c r="W155" s="48" t="n">
        <f aca="false">$W$5/V155</f>
        <v>0.810353201252701</v>
      </c>
    </row>
    <row r="156" customFormat="false" ht="15" hidden="false" customHeight="false" outlineLevel="0" collapsed="false">
      <c r="R156" s="0" t="s">
        <v>199</v>
      </c>
      <c r="S156" s="0" t="s">
        <v>28</v>
      </c>
      <c r="U156" s="0" t="s">
        <v>433</v>
      </c>
      <c r="V156" s="0" t="s">
        <v>605</v>
      </c>
      <c r="W156" s="48" t="n">
        <f aca="false">$W$5/V156</f>
        <v>2.07633882595263</v>
      </c>
    </row>
    <row r="157" customFormat="false" ht="15" hidden="false" customHeight="false" outlineLevel="0" collapsed="false">
      <c r="R157" s="0" t="s">
        <v>594</v>
      </c>
      <c r="S157" s="0" t="s">
        <v>89</v>
      </c>
      <c r="U157" s="0" t="s">
        <v>471</v>
      </c>
      <c r="V157" s="0" t="s">
        <v>606</v>
      </c>
      <c r="W157" s="48" t="n">
        <f aca="false">$W$5/V157</f>
        <v>1.68937225054116</v>
      </c>
    </row>
    <row r="158" customFormat="false" ht="15" hidden="false" customHeight="false" outlineLevel="0" collapsed="false">
      <c r="R158" s="0" t="s">
        <v>596</v>
      </c>
      <c r="S158" s="0" t="s">
        <v>80</v>
      </c>
      <c r="U158" s="0" t="s">
        <v>607</v>
      </c>
      <c r="V158" s="0" t="s">
        <v>608</v>
      </c>
      <c r="W158" s="48" t="n">
        <f aca="false">$W$5/V158</f>
        <v>15.1588345864662</v>
      </c>
    </row>
    <row r="159" customFormat="false" ht="15" hidden="false" customHeight="false" outlineLevel="0" collapsed="false">
      <c r="R159" s="0" t="s">
        <v>598</v>
      </c>
      <c r="S159" s="0" t="s">
        <v>89</v>
      </c>
      <c r="U159" s="0" t="s">
        <v>128</v>
      </c>
      <c r="V159" s="0" t="s">
        <v>609</v>
      </c>
      <c r="W159" s="48" t="n">
        <f aca="false">$W$5/V159</f>
        <v>4.40964184817279</v>
      </c>
    </row>
    <row r="160" customFormat="false" ht="15" hidden="false" customHeight="false" outlineLevel="0" collapsed="false">
      <c r="R160" s="0" t="s">
        <v>601</v>
      </c>
      <c r="S160" s="0" t="s">
        <v>89</v>
      </c>
      <c r="U160" s="0" t="s">
        <v>182</v>
      </c>
      <c r="V160" s="0" t="s">
        <v>610</v>
      </c>
      <c r="W160" s="48" t="n">
        <f aca="false">$W$5/V160</f>
        <v>1.57993208385032</v>
      </c>
    </row>
    <row r="161" customFormat="false" ht="15" hidden="false" customHeight="false" outlineLevel="0" collapsed="false">
      <c r="R161" s="0" t="s">
        <v>161</v>
      </c>
      <c r="S161" s="0" t="s">
        <v>28</v>
      </c>
      <c r="U161" s="0" t="s">
        <v>293</v>
      </c>
      <c r="V161" s="0" t="s">
        <v>611</v>
      </c>
      <c r="W161" s="48" t="n">
        <f aca="false">$W$5/V161</f>
        <v>8.52784631653155</v>
      </c>
    </row>
    <row r="162" customFormat="false" ht="15" hidden="false" customHeight="false" outlineLevel="0" collapsed="false">
      <c r="R162" s="0" t="s">
        <v>433</v>
      </c>
      <c r="S162" s="0" t="s">
        <v>80</v>
      </c>
      <c r="U162" s="0" t="s">
        <v>612</v>
      </c>
      <c r="V162" s="0" t="s">
        <v>613</v>
      </c>
      <c r="W162" s="48" t="n">
        <f aca="false">$W$5/V162</f>
        <v>17.7501834189288</v>
      </c>
    </row>
    <row r="163" customFormat="false" ht="15" hidden="false" customHeight="false" outlineLevel="0" collapsed="false">
      <c r="R163" s="0" t="s">
        <v>471</v>
      </c>
      <c r="S163" s="0" t="s">
        <v>80</v>
      </c>
      <c r="U163" s="0" t="s">
        <v>614</v>
      </c>
      <c r="V163" s="0" t="s">
        <v>615</v>
      </c>
      <c r="W163" s="48" t="n">
        <f aca="false">$W$5/V163</f>
        <v>5.1068073878628</v>
      </c>
    </row>
    <row r="164" customFormat="false" ht="15" hidden="false" customHeight="false" outlineLevel="0" collapsed="false">
      <c r="R164" s="0" t="s">
        <v>607</v>
      </c>
      <c r="S164" s="0" t="s">
        <v>117</v>
      </c>
      <c r="U164" s="0" t="s">
        <v>616</v>
      </c>
      <c r="V164" s="0" t="s">
        <v>617</v>
      </c>
      <c r="W164" s="48" t="n">
        <f aca="false">$W$5/V164</f>
        <v>9.12617880045266</v>
      </c>
    </row>
    <row r="165" customFormat="false" ht="15" hidden="false" customHeight="false" outlineLevel="0" collapsed="false">
      <c r="R165" s="0" t="s">
        <v>464</v>
      </c>
      <c r="S165" s="0" t="s">
        <v>89</v>
      </c>
      <c r="U165" s="0" t="s">
        <v>371</v>
      </c>
      <c r="V165" s="0" t="s">
        <v>618</v>
      </c>
      <c r="W165" s="48" t="n">
        <f aca="false">$W$5/V165</f>
        <v>1.19787592216666</v>
      </c>
    </row>
    <row r="166" customFormat="false" ht="15" hidden="false" customHeight="false" outlineLevel="0" collapsed="false">
      <c r="R166" s="0" t="s">
        <v>128</v>
      </c>
      <c r="S166" s="0" t="s">
        <v>89</v>
      </c>
      <c r="U166" s="0" t="s">
        <v>287</v>
      </c>
      <c r="V166" s="0" t="s">
        <v>619</v>
      </c>
      <c r="W166" s="48" t="n">
        <f aca="false">$W$5/V166</f>
        <v>1.11567904081162</v>
      </c>
    </row>
    <row r="167" customFormat="false" ht="15" hidden="false" customHeight="false" outlineLevel="0" collapsed="false">
      <c r="R167" s="0" t="s">
        <v>620</v>
      </c>
      <c r="S167" s="0" t="s">
        <v>89</v>
      </c>
      <c r="U167" s="0" t="s">
        <v>621</v>
      </c>
      <c r="V167" s="0" t="s">
        <v>622</v>
      </c>
      <c r="W167" s="48" t="n">
        <f aca="false">$W$5/V167</f>
        <v>9.59869073596509</v>
      </c>
    </row>
    <row r="168" customFormat="false" ht="15" hidden="false" customHeight="false" outlineLevel="0" collapsed="false">
      <c r="R168" s="0" t="s">
        <v>182</v>
      </c>
      <c r="S168" s="0" t="s">
        <v>80</v>
      </c>
      <c r="U168" s="0" t="s">
        <v>623</v>
      </c>
      <c r="V168" s="0" t="s">
        <v>624</v>
      </c>
      <c r="W168" s="48" t="n">
        <f aca="false">$W$5/V168</f>
        <v>1.28279427359491</v>
      </c>
    </row>
    <row r="169" customFormat="false" ht="15" hidden="false" customHeight="false" outlineLevel="0" collapsed="false">
      <c r="R169" s="0" t="s">
        <v>293</v>
      </c>
      <c r="S169" s="0" t="s">
        <v>28</v>
      </c>
      <c r="U169" s="0" t="s">
        <v>625</v>
      </c>
      <c r="V169" s="0" t="s">
        <v>626</v>
      </c>
      <c r="W169" s="48" t="n">
        <f aca="false">$W$5/V169</f>
        <v>23.4092888243832</v>
      </c>
    </row>
    <row r="170" customFormat="false" ht="15" hidden="false" customHeight="false" outlineLevel="0" collapsed="false">
      <c r="R170" s="0" t="s">
        <v>627</v>
      </c>
      <c r="S170" s="0" t="s">
        <v>89</v>
      </c>
      <c r="U170" s="0" t="s">
        <v>628</v>
      </c>
      <c r="V170" s="0" t="s">
        <v>629</v>
      </c>
      <c r="W170" s="48" t="n">
        <f aca="false">$W$5/V170</f>
        <v>31.9386138613861</v>
      </c>
    </row>
    <row r="171" customFormat="false" ht="15" hidden="false" customHeight="false" outlineLevel="0" collapsed="false">
      <c r="R171" s="0" t="s">
        <v>614</v>
      </c>
      <c r="S171" s="0" t="s">
        <v>109</v>
      </c>
      <c r="U171" s="0" t="s">
        <v>475</v>
      </c>
      <c r="V171" s="0" t="s">
        <v>630</v>
      </c>
      <c r="W171" s="48" t="n">
        <f aca="false">$W$5/V171</f>
        <v>5.14974457215837</v>
      </c>
    </row>
    <row r="172" customFormat="false" ht="15" hidden="false" customHeight="false" outlineLevel="0" collapsed="false">
      <c r="R172" s="0" t="s">
        <v>616</v>
      </c>
      <c r="S172" s="0" t="s">
        <v>89</v>
      </c>
      <c r="U172" s="0" t="s">
        <v>631</v>
      </c>
      <c r="V172" s="0" t="s">
        <v>632</v>
      </c>
      <c r="W172" s="48" t="n">
        <f aca="false">$W$5/V172</f>
        <v>53.8231368186874</v>
      </c>
    </row>
    <row r="173" customFormat="false" ht="15" hidden="false" customHeight="false" outlineLevel="0" collapsed="false">
      <c r="R173" s="0" t="s">
        <v>371</v>
      </c>
      <c r="S173" s="0" t="s">
        <v>80</v>
      </c>
      <c r="U173" s="0" t="s">
        <v>633</v>
      </c>
      <c r="V173" s="0" t="s">
        <v>634</v>
      </c>
      <c r="W173" s="48" t="n">
        <f aca="false">$W$5/V173</f>
        <v>6.58864379084967</v>
      </c>
    </row>
    <row r="174" customFormat="false" ht="15" hidden="false" customHeight="false" outlineLevel="0" collapsed="false">
      <c r="R174" s="0" t="s">
        <v>287</v>
      </c>
      <c r="S174" s="0" t="s">
        <v>80</v>
      </c>
      <c r="U174" s="0" t="s">
        <v>635</v>
      </c>
      <c r="V174" s="0" t="s">
        <v>636</v>
      </c>
      <c r="W174" s="48" t="n">
        <f aca="false">$W$5/V174</f>
        <v>2.41295566748117</v>
      </c>
    </row>
    <row r="175" customFormat="false" ht="15" hidden="false" customHeight="false" outlineLevel="0" collapsed="false">
      <c r="R175" s="0" t="s">
        <v>621</v>
      </c>
      <c r="S175" s="0" t="s">
        <v>28</v>
      </c>
      <c r="U175" s="0" t="s">
        <v>402</v>
      </c>
      <c r="V175" s="0" t="s">
        <v>637</v>
      </c>
      <c r="W175" s="48" t="n">
        <f aca="false">$W$5/V175</f>
        <v>5.10519096855877</v>
      </c>
    </row>
    <row r="176" customFormat="false" ht="15" hidden="false" customHeight="false" outlineLevel="0" collapsed="false">
      <c r="R176" s="0" t="s">
        <v>625</v>
      </c>
      <c r="S176" s="0" t="s">
        <v>28</v>
      </c>
      <c r="U176" s="0" t="s">
        <v>368</v>
      </c>
      <c r="V176" s="0" t="s">
        <v>638</v>
      </c>
      <c r="W176" s="48" t="n">
        <f aca="false">$W$5/V176</f>
        <v>3.33312667906592</v>
      </c>
    </row>
    <row r="177" customFormat="false" ht="15" hidden="false" customHeight="false" outlineLevel="0" collapsed="false">
      <c r="R177" s="0" t="s">
        <v>628</v>
      </c>
      <c r="S177" s="0" t="s">
        <v>89</v>
      </c>
      <c r="U177" s="0" t="s">
        <v>639</v>
      </c>
      <c r="V177" s="0" t="s">
        <v>640</v>
      </c>
      <c r="W177" s="48" t="n">
        <f aca="false">$W$5/V177</f>
        <v>6.16709151159827</v>
      </c>
    </row>
    <row r="178" customFormat="false" ht="15" hidden="false" customHeight="false" outlineLevel="0" collapsed="false">
      <c r="R178" s="0" t="s">
        <v>475</v>
      </c>
      <c r="S178" s="0" t="s">
        <v>28</v>
      </c>
      <c r="U178" s="0" t="s">
        <v>641</v>
      </c>
      <c r="V178" s="0" t="s">
        <v>642</v>
      </c>
      <c r="W178" s="48" t="n">
        <f aca="false">$W$5/V178</f>
        <v>13.7893986890852</v>
      </c>
    </row>
    <row r="179" customFormat="false" ht="15" hidden="false" customHeight="false" outlineLevel="0" collapsed="false">
      <c r="R179" s="0" t="s">
        <v>631</v>
      </c>
      <c r="S179" s="0" t="s">
        <v>89</v>
      </c>
      <c r="U179" s="0" t="s">
        <v>496</v>
      </c>
      <c r="V179" s="0" t="s">
        <v>643</v>
      </c>
      <c r="W179" s="48" t="n">
        <f aca="false">$W$5/V179</f>
        <v>36.7403189066059</v>
      </c>
    </row>
    <row r="180" customFormat="false" ht="15" hidden="false" customHeight="false" outlineLevel="0" collapsed="false">
      <c r="R180" s="0" t="s">
        <v>633</v>
      </c>
      <c r="S180" s="0" t="s">
        <v>117</v>
      </c>
      <c r="U180" s="0" t="s">
        <v>306</v>
      </c>
      <c r="V180" s="0" t="s">
        <v>644</v>
      </c>
      <c r="W180" s="48" t="n">
        <f aca="false">$W$5/V180</f>
        <v>6.68975528826213</v>
      </c>
    </row>
    <row r="181" customFormat="false" ht="15" hidden="false" customHeight="false" outlineLevel="0" collapsed="false">
      <c r="R181" s="0" t="s">
        <v>635</v>
      </c>
      <c r="S181" s="0" t="s">
        <v>99</v>
      </c>
      <c r="U181" s="42" t="s">
        <v>141</v>
      </c>
      <c r="V181" s="0" t="s">
        <v>645</v>
      </c>
      <c r="W181" s="48" t="n">
        <f aca="false">$W$5/V181</f>
        <v>1.00475518086299</v>
      </c>
    </row>
    <row r="182" customFormat="false" ht="15" hidden="false" customHeight="false" outlineLevel="0" collapsed="false">
      <c r="R182" s="0" t="s">
        <v>402</v>
      </c>
      <c r="S182" s="0" t="s">
        <v>89</v>
      </c>
      <c r="U182" s="42" t="s">
        <v>94</v>
      </c>
      <c r="V182" s="0" t="s">
        <v>646</v>
      </c>
      <c r="W182" s="48" t="n">
        <f aca="false">$W$5/V182</f>
        <v>1.3407315045719</v>
      </c>
    </row>
    <row r="183" customFormat="false" ht="15" hidden="false" customHeight="false" outlineLevel="0" collapsed="false">
      <c r="R183" s="0" t="s">
        <v>368</v>
      </c>
      <c r="S183" s="0" t="s">
        <v>28</v>
      </c>
      <c r="U183" s="42" t="s">
        <v>74</v>
      </c>
      <c r="V183" s="0" t="s">
        <v>647</v>
      </c>
      <c r="W183" s="48" t="n">
        <f aca="false">$W$5/V183</f>
        <v>1</v>
      </c>
    </row>
    <row r="184" customFormat="false" ht="15" hidden="false" customHeight="false" outlineLevel="0" collapsed="false">
      <c r="R184" s="0" t="s">
        <v>639</v>
      </c>
      <c r="S184" s="0" t="s">
        <v>28</v>
      </c>
      <c r="U184" s="0" t="s">
        <v>424</v>
      </c>
      <c r="V184" s="0" t="s">
        <v>648</v>
      </c>
      <c r="W184" s="48" t="n">
        <f aca="false">$W$5/V184</f>
        <v>3.20168067226891</v>
      </c>
    </row>
    <row r="185" customFormat="false" ht="15" hidden="false" customHeight="false" outlineLevel="0" collapsed="false">
      <c r="R185" s="0" t="s">
        <v>649</v>
      </c>
      <c r="S185" s="0" t="s">
        <v>117</v>
      </c>
      <c r="U185" s="0" t="s">
        <v>650</v>
      </c>
      <c r="V185" s="0" t="s">
        <v>651</v>
      </c>
      <c r="W185" s="48" t="n">
        <f aca="false">$W$5/V185</f>
        <v>14.6538461538462</v>
      </c>
    </row>
    <row r="186" customFormat="false" ht="15" hidden="false" customHeight="false" outlineLevel="0" collapsed="false">
      <c r="R186" s="0" t="s">
        <v>496</v>
      </c>
      <c r="S186" s="0" t="s">
        <v>89</v>
      </c>
      <c r="U186" s="0" t="s">
        <v>652</v>
      </c>
      <c r="V186" s="0" t="s">
        <v>653</v>
      </c>
      <c r="W186" s="48" t="n">
        <f aca="false">$W$5/V186</f>
        <v>9.84275834011391</v>
      </c>
    </row>
    <row r="187" customFormat="false" ht="15" hidden="false" customHeight="false" outlineLevel="0" collapsed="false">
      <c r="R187" s="0" t="s">
        <v>306</v>
      </c>
      <c r="S187" s="0" t="s">
        <v>80</v>
      </c>
      <c r="U187" s="0" t="s">
        <v>654</v>
      </c>
      <c r="V187" s="0" t="s">
        <v>655</v>
      </c>
      <c r="W187" s="48" t="n">
        <f aca="false">$W$5/V187</f>
        <v>3.85001591343094</v>
      </c>
    </row>
    <row r="188" customFormat="false" ht="15" hidden="false" customHeight="false" outlineLevel="0" collapsed="false">
      <c r="R188" s="0" t="s">
        <v>388</v>
      </c>
      <c r="S188" s="0" t="s">
        <v>28</v>
      </c>
      <c r="U188" s="0" t="s">
        <v>451</v>
      </c>
      <c r="V188" s="0" t="s">
        <v>656</v>
      </c>
      <c r="W188" s="48" t="n">
        <f aca="false">$W$5/V188</f>
        <v>14.4051801131289</v>
      </c>
    </row>
    <row r="189" customFormat="false" ht="15" hidden="false" customHeight="false" outlineLevel="0" collapsed="false">
      <c r="R189" s="0" t="s">
        <v>657</v>
      </c>
      <c r="S189" s="0" t="s">
        <v>80</v>
      </c>
      <c r="U189" s="0" t="s">
        <v>658</v>
      </c>
      <c r="V189" s="0" t="s">
        <v>659</v>
      </c>
      <c r="W189" s="48" t="n">
        <f aca="false">$W$5/V189</f>
        <v>4.21159369832013</v>
      </c>
    </row>
    <row r="190" customFormat="false" ht="15" hidden="false" customHeight="false" outlineLevel="0" collapsed="false">
      <c r="R190" s="42" t="s">
        <v>94</v>
      </c>
      <c r="S190" s="0" t="s">
        <v>80</v>
      </c>
      <c r="U190" s="0" t="s">
        <v>660</v>
      </c>
      <c r="V190" s="0" t="s">
        <v>661</v>
      </c>
      <c r="W190" s="48" t="n">
        <f aca="false">$W$5/V190</f>
        <v>20.9739921976593</v>
      </c>
    </row>
    <row r="191" customFormat="false" ht="15" hidden="false" customHeight="false" outlineLevel="0" collapsed="false">
      <c r="R191" s="42" t="s">
        <v>662</v>
      </c>
      <c r="S191" s="0" t="s">
        <v>99</v>
      </c>
      <c r="U191" s="0" t="s">
        <v>398</v>
      </c>
      <c r="V191" s="0" t="s">
        <v>663</v>
      </c>
      <c r="W191" s="48" t="n">
        <f aca="false">$W$5/V191</f>
        <v>30.0353817504655</v>
      </c>
    </row>
    <row r="192" customFormat="false" ht="15" hidden="false" customHeight="false" outlineLevel="0" collapsed="false">
      <c r="R192" s="42" t="s">
        <v>74</v>
      </c>
      <c r="S192" s="0" t="s">
        <v>99</v>
      </c>
      <c r="U192" s="0" t="s">
        <v>454</v>
      </c>
      <c r="V192" s="0" t="s">
        <v>664</v>
      </c>
      <c r="W192" s="48" t="n">
        <f aca="false">$W$5/V192</f>
        <v>99.3572895277207</v>
      </c>
    </row>
    <row r="193" customFormat="false" ht="15" hidden="false" customHeight="false" outlineLevel="0" collapsed="false">
      <c r="R193" s="42" t="s">
        <v>165</v>
      </c>
      <c r="S193" s="0" t="s">
        <v>109</v>
      </c>
    </row>
    <row r="194" customFormat="false" ht="15" hidden="false" customHeight="false" outlineLevel="0" collapsed="false">
      <c r="R194" s="42" t="s">
        <v>264</v>
      </c>
      <c r="S194" s="0" t="s">
        <v>28</v>
      </c>
    </row>
    <row r="195" customFormat="false" ht="15" hidden="false" customHeight="false" outlineLevel="0" collapsed="false">
      <c r="R195" s="42" t="s">
        <v>141</v>
      </c>
      <c r="S195" s="0" t="s">
        <v>28</v>
      </c>
    </row>
    <row r="196" customFormat="false" ht="15" hidden="false" customHeight="false" outlineLevel="0" collapsed="false">
      <c r="R196" s="42" t="s">
        <v>79</v>
      </c>
      <c r="S196" s="0" t="s">
        <v>28</v>
      </c>
    </row>
    <row r="197" customFormat="false" ht="15" hidden="false" customHeight="false" outlineLevel="0" collapsed="false">
      <c r="R197" s="42" t="s">
        <v>80</v>
      </c>
      <c r="S197" s="0" t="s">
        <v>80</v>
      </c>
    </row>
    <row r="198" customFormat="false" ht="15" hidden="false" customHeight="false" outlineLevel="0" collapsed="false">
      <c r="R198" s="42" t="s">
        <v>28</v>
      </c>
      <c r="S198" s="0" t="s">
        <v>28</v>
      </c>
    </row>
    <row r="199" customFormat="false" ht="15" hidden="false" customHeight="false" outlineLevel="0" collapsed="false">
      <c r="R199" s="50" t="s">
        <v>378</v>
      </c>
      <c r="S199" s="0" t="s">
        <v>109</v>
      </c>
    </row>
    <row r="200" customFormat="false" ht="15" hidden="false" customHeight="false" outlineLevel="0" collapsed="false">
      <c r="R200" s="50" t="s">
        <v>454</v>
      </c>
      <c r="S200" s="51" t="s">
        <v>89</v>
      </c>
    </row>
    <row r="201" customFormat="false" ht="15" hidden="false" customHeight="false" outlineLevel="0" collapsed="false">
      <c r="R201" s="50" t="s">
        <v>320</v>
      </c>
      <c r="S201" s="51" t="s">
        <v>28</v>
      </c>
    </row>
    <row r="202" customFormat="false" ht="15" hidden="false" customHeight="false" outlineLevel="0" collapsed="false">
      <c r="R202" s="50" t="s">
        <v>451</v>
      </c>
      <c r="S202" s="51" t="s">
        <v>28</v>
      </c>
    </row>
    <row r="203" customFormat="false" ht="15" hidden="false" customHeight="false" outlineLevel="0" collapsed="false">
      <c r="R203" s="50" t="s">
        <v>424</v>
      </c>
      <c r="S203" s="0" t="s">
        <v>109</v>
      </c>
    </row>
    <row r="204" customFormat="false" ht="15" hidden="false" customHeight="false" outlineLevel="0" collapsed="false">
      <c r="R204" s="50" t="s">
        <v>212</v>
      </c>
      <c r="S204" s="0" t="s">
        <v>109</v>
      </c>
    </row>
    <row r="205" customFormat="false" ht="15" hidden="false" customHeight="false" outlineLevel="0" collapsed="false">
      <c r="R205" s="50" t="s">
        <v>423</v>
      </c>
      <c r="S205" s="50" t="s">
        <v>28</v>
      </c>
    </row>
    <row r="206" customFormat="false" ht="15" hidden="false" customHeight="false" outlineLevel="0" collapsed="false">
      <c r="R206" s="50" t="s">
        <v>108</v>
      </c>
      <c r="S206" s="0" t="s">
        <v>109</v>
      </c>
    </row>
    <row r="207" customFormat="false" ht="15" hidden="false" customHeight="false" outlineLevel="0" collapsed="false">
      <c r="R207" s="51" t="s">
        <v>207</v>
      </c>
      <c r="S207" s="51" t="s">
        <v>80</v>
      </c>
    </row>
    <row r="208" customFormat="false" ht="15" hidden="false" customHeight="false" outlineLevel="0" collapsed="false">
      <c r="R208" s="51" t="s">
        <v>456</v>
      </c>
      <c r="S208" s="51" t="s">
        <v>28</v>
      </c>
    </row>
    <row r="209" customFormat="false" ht="15" hidden="false" customHeight="false" outlineLevel="0" collapsed="false">
      <c r="R209" s="51" t="s">
        <v>517</v>
      </c>
      <c r="S209" s="51"/>
    </row>
    <row r="210" customFormat="false" ht="15" hidden="false" customHeight="false" outlineLevel="0" collapsed="false">
      <c r="R210" s="51" t="s">
        <v>144</v>
      </c>
      <c r="S210" s="51" t="s">
        <v>80</v>
      </c>
    </row>
    <row r="211" customFormat="false" ht="15" hidden="false" customHeight="false" outlineLevel="0" collapsed="false">
      <c r="R211" s="51" t="s">
        <v>460</v>
      </c>
      <c r="S211" s="51"/>
    </row>
    <row r="212" customFormat="false" ht="15" hidden="false" customHeight="false" outlineLevel="0" collapsed="false">
      <c r="R212" s="51" t="s">
        <v>398</v>
      </c>
      <c r="S212" s="51" t="s">
        <v>89</v>
      </c>
    </row>
  </sheetData>
  <mergeCells count="1">
    <mergeCell ref="B1:C1"/>
  </mergeCells>
  <hyperlinks>
    <hyperlink ref="G1" r:id="rId1" display="Source: Xrates on 6/21/2012"/>
    <hyperlink ref="H1" r:id="rId2" display="and xe.com"/>
    <hyperlink ref="U3" r:id="rId3" display="http://en.wikipedia.org/wiki/List_of_countries_by_GDP_(PPP)_per_capita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tableParts>
    <tablePart r:id="rId4"/>
    <tablePart r:id="rId5"/>
    <tablePart r:id="rId6"/>
    <tablePart r:id="rId7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Q188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0" width="4.82"/>
    <col collapsed="false" customWidth="true" hidden="false" outlineLevel="0" max="2" min="2" style="0" width="9.93"/>
    <col collapsed="false" customWidth="true" hidden="false" outlineLevel="0" max="3" min="3" style="0" width="23.28"/>
    <col collapsed="false" customWidth="true" hidden="false" outlineLevel="0" max="4" min="4" style="0" width="14.13"/>
    <col collapsed="false" customWidth="true" hidden="false" outlineLevel="0" max="5" min="5" style="0" width="14.74"/>
    <col collapsed="false" customWidth="true" hidden="false" outlineLevel="0" max="6" min="6" style="0" width="7.6"/>
    <col collapsed="false" customWidth="true" hidden="false" outlineLevel="0" max="7" min="7" style="0" width="13.82"/>
    <col collapsed="false" customWidth="true" hidden="false" outlineLevel="0" max="8" min="8" style="0" width="26.55"/>
    <col collapsed="false" customWidth="true" hidden="false" outlineLevel="0" max="9" min="9" style="0" width="21.73"/>
    <col collapsed="false" customWidth="true" hidden="false" outlineLevel="0" max="11" min="10" style="0" width="16.45"/>
    <col collapsed="false" customWidth="true" hidden="false" outlineLevel="0" max="12" min="12" style="0" width="30.43"/>
    <col collapsed="false" customWidth="true" hidden="false" outlineLevel="0" max="13" min="13" style="0" width="19.57"/>
    <col collapsed="false" customWidth="true" hidden="false" outlineLevel="0" max="14" min="14" style="0" width="14.13"/>
    <col collapsed="false" customWidth="true" hidden="false" outlineLevel="0" max="15" min="15" style="0" width="18.63"/>
    <col collapsed="false" customWidth="true" hidden="false" outlineLevel="0" max="16" min="16" style="0" width="21.73"/>
    <col collapsed="false" customWidth="true" hidden="false" outlineLevel="0" max="17" min="17" style="0" width="22.36"/>
    <col collapsed="false" customWidth="true" hidden="false" outlineLevel="0" max="1025" min="18" style="0" width="9.93"/>
  </cols>
  <sheetData>
    <row r="1" customFormat="false" ht="23.25" hidden="false" customHeight="false" outlineLevel="0" collapsed="false">
      <c r="B1" s="52" t="s">
        <v>665</v>
      </c>
      <c r="C1" s="52"/>
      <c r="D1" s="52"/>
      <c r="E1" s="52"/>
      <c r="G1" s="0" t="n">
        <v>12</v>
      </c>
      <c r="P1" s="0" t="s">
        <v>666</v>
      </c>
      <c r="Q1" s="48" t="n">
        <f aca="false">FALSE()</f>
        <v>0</v>
      </c>
    </row>
    <row r="3" customFormat="false" ht="15" hidden="false" customHeight="false" outlineLevel="0" collapsed="false">
      <c r="B3" s="53" t="s">
        <v>667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40" t="s">
        <v>668</v>
      </c>
    </row>
    <row r="5" customFormat="false" ht="15" hidden="false" customHeight="false" outlineLevel="0" collapsed="false">
      <c r="B5" s="45" t="s">
        <v>669</v>
      </c>
      <c r="C5" s="45" t="s">
        <v>670</v>
      </c>
      <c r="D5" s="45" t="s">
        <v>671</v>
      </c>
      <c r="E5" s="45" t="s">
        <v>672</v>
      </c>
      <c r="F5" s="45" t="s">
        <v>62</v>
      </c>
      <c r="G5" s="45" t="s">
        <v>673</v>
      </c>
      <c r="H5" s="45" t="s">
        <v>674</v>
      </c>
      <c r="I5" s="45" t="s">
        <v>675</v>
      </c>
      <c r="J5" s="45" t="s">
        <v>676</v>
      </c>
      <c r="K5" s="45" t="s">
        <v>677</v>
      </c>
      <c r="L5" s="45" t="s">
        <v>58</v>
      </c>
      <c r="M5" s="45" t="s">
        <v>678</v>
      </c>
      <c r="N5" s="45" t="s">
        <v>57</v>
      </c>
      <c r="O5" s="45" t="s">
        <v>679</v>
      </c>
      <c r="P5" s="45" t="s">
        <v>67</v>
      </c>
      <c r="Q5" s="45" t="s">
        <v>680</v>
      </c>
    </row>
    <row r="6" customFormat="false" ht="15" hidden="false" customHeight="true" outlineLevel="0" collapsed="false">
      <c r="B6" s="0" t="s">
        <v>681</v>
      </c>
      <c r="C6" s="54" t="n">
        <v>41054.1330092593</v>
      </c>
      <c r="D6" s="55" t="n">
        <v>5846</v>
      </c>
      <c r="E6" s="0" t="n">
        <v>5846</v>
      </c>
      <c r="F6" s="0" t="s">
        <v>71</v>
      </c>
      <c r="G6" s="0" t="e">
        <f aca="false">tblSalaries#this row;clean salary (in local currency)*VLOOKUP(tblSalaries#this row;currency,tblXrate,2,0)</f>
        <v>#VALUE!</v>
      </c>
      <c r="H6" s="0" t="s">
        <v>682</v>
      </c>
      <c r="I6" s="0" t="s">
        <v>78</v>
      </c>
      <c r="J6" s="0" t="s">
        <v>85</v>
      </c>
      <c r="K6" s="0" t="e">
        <f aca="false">VLOOKUP(tblSalaries#this row;where do you work,tblCountriesactual:mapping,2,0)</f>
        <v>#VALUE!</v>
      </c>
      <c r="L6" s="0" t="s">
        <v>110</v>
      </c>
      <c r="N6" s="56" t="e">
        <f aca="false">VLOOKUP(K6,tblCountries,3,0)</f>
        <v>#VALUE!</v>
      </c>
      <c r="O6" s="48" t="e">
        <f aca="false">VLOOKUP(tblSalaries#this row;how many hours of a day you work on excel,tblHours,2,0)</f>
        <v>#VALUE!</v>
      </c>
      <c r="P6" s="48" t="e">
        <f aca="false">VLOOKUP(tblSalaries#this row;clean country,tblCountries,5,0)</f>
        <v>#VALUE!</v>
      </c>
      <c r="Q6" s="48" t="e">
        <f aca="false">IF($Q$1,tblSalaries#this row;ppp factor*tblSalaries#this row;salary in usd,tblSalaries#this row;salary in usd)</f>
        <v>#VALUE!</v>
      </c>
    </row>
    <row r="7" customFormat="false" ht="15" hidden="false" customHeight="true" outlineLevel="0" collapsed="false">
      <c r="B7" s="0" t="s">
        <v>683</v>
      </c>
      <c r="C7" s="54" t="n">
        <v>41054.1341782407</v>
      </c>
      <c r="D7" s="55" t="s">
        <v>684</v>
      </c>
      <c r="E7" s="0" t="n">
        <v>15000</v>
      </c>
      <c r="F7" s="0" t="s">
        <v>71</v>
      </c>
      <c r="G7" s="0" t="e">
        <f aca="false">tblSalaries#this row;clean salary (in local currency)*VLOOKUP(tblSalaries#this row;currency,tblXrate,2,0)</f>
        <v>#VALUE!</v>
      </c>
      <c r="H7" s="0" t="s">
        <v>685</v>
      </c>
      <c r="I7" s="0" t="s">
        <v>97</v>
      </c>
      <c r="J7" s="0" t="s">
        <v>505</v>
      </c>
      <c r="K7" s="0" t="e">
        <f aca="false">VLOOKUP(tblSalaries#this row;where do you work,tblCountriesactual:mapping,2,0)</f>
        <v>#VALUE!</v>
      </c>
      <c r="L7" s="0" t="s">
        <v>118</v>
      </c>
      <c r="N7" s="48" t="e">
        <f aca="false">VLOOKUP(K7,tblCountries,3,0)</f>
        <v>#VALUE!</v>
      </c>
      <c r="O7" s="48" t="e">
        <f aca="false">VLOOKUP(tblSalaries#this row;how many hours of a day you work on excel,tblHours,2,0)</f>
        <v>#VALUE!</v>
      </c>
      <c r="P7" s="48" t="e">
        <f aca="false">VLOOKUP(tblSalaries#this row;clean country,tblCountries,5,0)</f>
        <v>#VALUE!</v>
      </c>
      <c r="Q7" s="48" t="e">
        <f aca="false">IF($Q$1,tblSalaries#this row;ppp factor*tblSalaries#this row;salary in usd,tblSalaries#this row;salary in usd)</f>
        <v>#VALUE!</v>
      </c>
    </row>
    <row r="8" customFormat="false" ht="15" hidden="false" customHeight="true" outlineLevel="0" collapsed="false">
      <c r="B8" s="0" t="s">
        <v>686</v>
      </c>
      <c r="C8" s="54" t="n">
        <v>41054.136412037</v>
      </c>
      <c r="D8" s="55" t="n">
        <v>58000</v>
      </c>
      <c r="E8" s="0" t="n">
        <v>58000</v>
      </c>
      <c r="F8" s="0" t="s">
        <v>71</v>
      </c>
      <c r="G8" s="0" t="e">
        <f aca="false">tblSalaries#this row;clean salary (in local currency)*VLOOKUP(tblSalaries#this row;currency,tblXrate,2,0)</f>
        <v>#VALUE!</v>
      </c>
      <c r="H8" s="0" t="s">
        <v>687</v>
      </c>
      <c r="I8" s="0" t="s">
        <v>78</v>
      </c>
      <c r="J8" s="0" t="s">
        <v>74</v>
      </c>
      <c r="K8" s="0" t="e">
        <f aca="false">VLOOKUP(tblSalaries#this row;where do you work,tblCountriesactual:mapping,2,0)</f>
        <v>#VALUE!</v>
      </c>
      <c r="L8" s="0" t="s">
        <v>118</v>
      </c>
      <c r="N8" s="48" t="e">
        <f aca="false">VLOOKUP(K8,tblCountries,3,0)</f>
        <v>#VALUE!</v>
      </c>
      <c r="O8" s="48" t="e">
        <f aca="false">VLOOKUP(tblSalaries#this row;how many hours of a day you work on excel,tblHours,2,0)</f>
        <v>#VALUE!</v>
      </c>
      <c r="P8" s="48" t="e">
        <f aca="false">VLOOKUP(tblSalaries#this row;clean country,tblCountries,5,0)</f>
        <v>#VALUE!</v>
      </c>
      <c r="Q8" s="48" t="e">
        <f aca="false">IF($Q$1,tblSalaries#this row;ppp factor*tblSalaries#this row;salary in usd,tblSalaries#this row;salary in usd)</f>
        <v>#VALUE!</v>
      </c>
    </row>
    <row r="9" customFormat="false" ht="15" hidden="false" customHeight="true" outlineLevel="0" collapsed="false">
      <c r="B9" s="0" t="s">
        <v>688</v>
      </c>
      <c r="C9" s="54" t="n">
        <v>41054.1414583333</v>
      </c>
      <c r="D9" s="55" t="n">
        <v>48000</v>
      </c>
      <c r="E9" s="0" t="n">
        <v>48000</v>
      </c>
      <c r="F9" s="0" t="s">
        <v>71</v>
      </c>
      <c r="G9" s="0" t="e">
        <f aca="false">tblSalaries#this row;clean salary (in local currency)*VLOOKUP(tblSalaries#this row;currency,tblXrate,2,0)</f>
        <v>#VALUE!</v>
      </c>
      <c r="H9" s="0" t="s">
        <v>689</v>
      </c>
      <c r="I9" s="0" t="s">
        <v>97</v>
      </c>
      <c r="J9" s="0" t="s">
        <v>121</v>
      </c>
      <c r="K9" s="0" t="e">
        <f aca="false">VLOOKUP(tblSalaries#this row;where do you work,tblCountriesactual:mapping,2,0)</f>
        <v>#VALUE!</v>
      </c>
      <c r="L9" s="0" t="s">
        <v>100</v>
      </c>
      <c r="N9" s="48" t="e">
        <f aca="false">VLOOKUP(K9,tblCountries,3,0)</f>
        <v>#VALUE!</v>
      </c>
      <c r="O9" s="48" t="e">
        <f aca="false">VLOOKUP(tblSalaries#this row;how many hours of a day you work on excel,tblHours,2,0)</f>
        <v>#VALUE!</v>
      </c>
      <c r="P9" s="48" t="e">
        <f aca="false">VLOOKUP(tblSalaries#this row;clean country,tblCountries,5,0)</f>
        <v>#VALUE!</v>
      </c>
      <c r="Q9" s="48" t="e">
        <f aca="false">IF($Q$1,tblSalaries#this row;ppp factor*tblSalaries#this row;salary in usd,tblSalaries#this row;salary in usd)</f>
        <v>#VALUE!</v>
      </c>
    </row>
    <row r="10" customFormat="false" ht="15" hidden="false" customHeight="true" outlineLevel="0" collapsed="false">
      <c r="B10" s="0" t="s">
        <v>690</v>
      </c>
      <c r="C10" s="54" t="n">
        <v>41054.1437962963</v>
      </c>
      <c r="D10" s="55" t="n">
        <v>54000</v>
      </c>
      <c r="E10" s="0" t="n">
        <v>54000</v>
      </c>
      <c r="F10" s="0" t="s">
        <v>71</v>
      </c>
      <c r="G10" s="0" t="e">
        <f aca="false">tblSalaries#this row;clean salary (in local currency)*VLOOKUP(tblSalaries#this row;currency,tblXrate,2,0)</f>
        <v>#VALUE!</v>
      </c>
      <c r="H10" s="0" t="s">
        <v>691</v>
      </c>
      <c r="I10" s="0" t="s">
        <v>116</v>
      </c>
      <c r="J10" s="0" t="s">
        <v>74</v>
      </c>
      <c r="K10" s="0" t="e">
        <f aca="false">VLOOKUP(tblSalaries#this row;where do you work,tblCountriesactual:mapping,2,0)</f>
        <v>#VALUE!</v>
      </c>
      <c r="L10" s="0" t="s">
        <v>118</v>
      </c>
      <c r="N10" s="48" t="e">
        <f aca="false">VLOOKUP(K10,tblCountries,3,0)</f>
        <v>#VALUE!</v>
      </c>
      <c r="O10" s="48" t="e">
        <f aca="false">VLOOKUP(tblSalaries#this row;how many hours of a day you work on excel,tblHours,2,0)</f>
        <v>#VALUE!</v>
      </c>
      <c r="P10" s="48" t="e">
        <f aca="false">VLOOKUP(tblSalaries#this row;clean country,tblCountries,5,0)</f>
        <v>#VALUE!</v>
      </c>
      <c r="Q10" s="48" t="e">
        <f aca="false">IF($Q$1,tblSalaries#this row;ppp factor*tblSalaries#this row;salary in usd,tblSalaries#this row;salary in usd)</f>
        <v>#VALUE!</v>
      </c>
    </row>
    <row r="11" customFormat="false" ht="15" hidden="false" customHeight="true" outlineLevel="0" collapsed="false">
      <c r="B11" s="0" t="s">
        <v>692</v>
      </c>
      <c r="C11" s="54" t="n">
        <v>41054.1447685185</v>
      </c>
      <c r="D11" s="55" t="n">
        <v>41731</v>
      </c>
      <c r="E11" s="0" t="n">
        <v>41731</v>
      </c>
      <c r="F11" s="0" t="s">
        <v>71</v>
      </c>
      <c r="G11" s="0" t="e">
        <f aca="false">tblSalaries#this row;clean salary (in local currency)*VLOOKUP(tblSalaries#this row;currency,tblXrate,2,0)</f>
        <v>#VALUE!</v>
      </c>
      <c r="H11" s="0" t="s">
        <v>78</v>
      </c>
      <c r="I11" s="0" t="s">
        <v>78</v>
      </c>
      <c r="J11" s="0" t="s">
        <v>331</v>
      </c>
      <c r="K11" s="0" t="e">
        <f aca="false">VLOOKUP(tblSalaries#this row;where do you work,tblCountriesactual:mapping,2,0)</f>
        <v>#VALUE!</v>
      </c>
      <c r="L11" s="0" t="s">
        <v>118</v>
      </c>
      <c r="N11" s="48" t="e">
        <f aca="false">VLOOKUP(K11,tblCountries,3,0)</f>
        <v>#VALUE!</v>
      </c>
      <c r="O11" s="48" t="e">
        <f aca="false">VLOOKUP(tblSalaries#this row;how many hours of a day you work on excel,tblHours,2,0)</f>
        <v>#VALUE!</v>
      </c>
      <c r="P11" s="48" t="e">
        <f aca="false">VLOOKUP(tblSalaries#this row;clean country,tblCountries,5,0)</f>
        <v>#VALUE!</v>
      </c>
      <c r="Q11" s="48" t="e">
        <f aca="false">IF($Q$1,tblSalaries#this row;ppp factor*tblSalaries#this row;salary in usd,tblSalaries#this row;salary in usd)</f>
        <v>#VALUE!</v>
      </c>
    </row>
    <row r="12" customFormat="false" ht="15" hidden="false" customHeight="true" outlineLevel="0" collapsed="false">
      <c r="B12" s="0" t="s">
        <v>693</v>
      </c>
      <c r="C12" s="54" t="n">
        <v>41054.1485069444</v>
      </c>
      <c r="D12" s="55" t="n">
        <v>145000</v>
      </c>
      <c r="E12" s="0" t="n">
        <v>145000</v>
      </c>
      <c r="F12" s="0" t="s">
        <v>82</v>
      </c>
      <c r="G12" s="0" t="e">
        <f aca="false">tblSalaries#this row;clean salary (in local currency)*VLOOKUP(tblSalaries#this row;currency,tblXrate,2,0)</f>
        <v>#VALUE!</v>
      </c>
      <c r="H12" s="0" t="s">
        <v>694</v>
      </c>
      <c r="I12" s="0" t="s">
        <v>124</v>
      </c>
      <c r="J12" s="0" t="s">
        <v>134</v>
      </c>
      <c r="K12" s="0" t="e">
        <f aca="false">VLOOKUP(tblSalaries#this row;where do you work,tblCountriesactual:mapping,2,0)</f>
        <v>#VALUE!</v>
      </c>
      <c r="L12" s="0" t="s">
        <v>90</v>
      </c>
      <c r="N12" s="48" t="e">
        <f aca="false">VLOOKUP(K12,tblCountries,3,0)</f>
        <v>#VALUE!</v>
      </c>
      <c r="O12" s="48" t="e">
        <f aca="false">VLOOKUP(tblSalaries#this row;how many hours of a day you work on excel,tblHours,2,0)</f>
        <v>#VALUE!</v>
      </c>
      <c r="P12" s="48" t="e">
        <f aca="false">VLOOKUP(tblSalaries#this row;clean country,tblCountries,5,0)</f>
        <v>#VALUE!</v>
      </c>
      <c r="Q12" s="48" t="e">
        <f aca="false">IF($Q$1,tblSalaries#this row;ppp factor*tblSalaries#this row;salary in usd,tblSalaries#this row;salary in usd)</f>
        <v>#VALUE!</v>
      </c>
    </row>
    <row r="13" customFormat="false" ht="15" hidden="false" customHeight="true" outlineLevel="0" collapsed="false">
      <c r="B13" s="0" t="s">
        <v>695</v>
      </c>
      <c r="C13" s="54" t="n">
        <v>41054.1504282407</v>
      </c>
      <c r="D13" s="55" t="n">
        <v>12000</v>
      </c>
      <c r="E13" s="0" t="n">
        <v>12000</v>
      </c>
      <c r="F13" s="0" t="s">
        <v>71</v>
      </c>
      <c r="G13" s="0" t="e">
        <f aca="false">tblSalaries#this row;clean salary (in local currency)*VLOOKUP(tblSalaries#this row;currency,tblXrate,2,0)</f>
        <v>#VALUE!</v>
      </c>
      <c r="H13" s="0" t="s">
        <v>696</v>
      </c>
      <c r="I13" s="0" t="s">
        <v>78</v>
      </c>
      <c r="J13" s="0" t="s">
        <v>306</v>
      </c>
      <c r="K13" s="0" t="e">
        <f aca="false">VLOOKUP(tblSalaries#this row;where do you work,tblCountriesactual:mapping,2,0)</f>
        <v>#VALUE!</v>
      </c>
      <c r="L13" s="0" t="s">
        <v>118</v>
      </c>
      <c r="N13" s="48" t="e">
        <f aca="false">VLOOKUP(K13,tblCountries,3,0)</f>
        <v>#VALUE!</v>
      </c>
      <c r="O13" s="48" t="e">
        <f aca="false">VLOOKUP(tblSalaries#this row;how many hours of a day you work on excel,tblHours,2,0)</f>
        <v>#VALUE!</v>
      </c>
      <c r="P13" s="48" t="e">
        <f aca="false">VLOOKUP(tblSalaries#this row;clean country,tblCountries,5,0)</f>
        <v>#VALUE!</v>
      </c>
      <c r="Q13" s="48" t="e">
        <f aca="false">IF($Q$1,tblSalaries#this row;ppp factor*tblSalaries#this row;salary in usd,tblSalaries#this row;salary in usd)</f>
        <v>#VALUE!</v>
      </c>
    </row>
    <row r="14" customFormat="false" ht="15" hidden="false" customHeight="true" outlineLevel="0" collapsed="false">
      <c r="B14" s="0" t="s">
        <v>697</v>
      </c>
      <c r="C14" s="54" t="n">
        <v>41054.1508912037</v>
      </c>
      <c r="D14" s="55" t="s">
        <v>698</v>
      </c>
      <c r="E14" s="0" t="n">
        <v>44000</v>
      </c>
      <c r="F14" s="0" t="s">
        <v>71</v>
      </c>
      <c r="G14" s="0" t="e">
        <f aca="false">tblSalaries#this row;clean salary (in local currency)*VLOOKUP(tblSalaries#this row;currency,tblXrate,2,0)</f>
        <v>#VALUE!</v>
      </c>
      <c r="H14" s="0" t="s">
        <v>699</v>
      </c>
      <c r="I14" s="0" t="s">
        <v>107</v>
      </c>
      <c r="J14" s="0" t="s">
        <v>175</v>
      </c>
      <c r="K14" s="0" t="e">
        <f aca="false">VLOOKUP(tblSalaries#this row;where do you work,tblCountriesactual:mapping,2,0)</f>
        <v>#VALUE!</v>
      </c>
      <c r="L14" s="0" t="s">
        <v>90</v>
      </c>
      <c r="N14" s="48" t="e">
        <f aca="false">VLOOKUP(K14,tblCountries,3,0)</f>
        <v>#VALUE!</v>
      </c>
      <c r="O14" s="48" t="e">
        <f aca="false">VLOOKUP(tblSalaries#this row;how many hours of a day you work on excel,tblHours,2,0)</f>
        <v>#VALUE!</v>
      </c>
      <c r="P14" s="48" t="e">
        <f aca="false">VLOOKUP(tblSalaries#this row;clean country,tblCountries,5,0)</f>
        <v>#VALUE!</v>
      </c>
      <c r="Q14" s="48" t="e">
        <f aca="false">IF($Q$1,tblSalaries#this row;ppp factor*tblSalaries#this row;salary in usd,tblSalaries#this row;salary in usd)</f>
        <v>#VALUE!</v>
      </c>
    </row>
    <row r="15" customFormat="false" ht="15" hidden="false" customHeight="true" outlineLevel="0" collapsed="false">
      <c r="B15" s="0" t="s">
        <v>700</v>
      </c>
      <c r="C15" s="54" t="n">
        <v>41054.1520486111</v>
      </c>
      <c r="D15" s="55" t="s">
        <v>701</v>
      </c>
      <c r="E15" s="0" t="n">
        <v>1152000</v>
      </c>
      <c r="F15" s="0" t="s">
        <v>91</v>
      </c>
      <c r="G15" s="0" t="e">
        <f aca="false">tblSalaries#this row;clean salary (in local currency)*VLOOKUP(tblSalaries#this row;currency,tblXrate,2,0)</f>
        <v>#VALUE!</v>
      </c>
      <c r="H15" s="0" t="s">
        <v>702</v>
      </c>
      <c r="I15" s="0" t="s">
        <v>69</v>
      </c>
      <c r="J15" s="0" t="s">
        <v>121</v>
      </c>
      <c r="K15" s="0" t="e">
        <f aca="false">VLOOKUP(tblSalaries#this row;where do you work,tblCountriesactual:mapping,2,0)</f>
        <v>#VALUE!</v>
      </c>
      <c r="L15" s="0" t="s">
        <v>118</v>
      </c>
      <c r="N15" s="48" t="e">
        <f aca="false">VLOOKUP(K15,tblCountries,3,0)</f>
        <v>#VALUE!</v>
      </c>
      <c r="O15" s="48" t="e">
        <f aca="false">VLOOKUP(tblSalaries#this row;how many hours of a day you work on excel,tblHours,2,0)</f>
        <v>#VALUE!</v>
      </c>
      <c r="P15" s="48" t="e">
        <f aca="false">VLOOKUP(tblSalaries#this row;clean country,tblCountries,5,0)</f>
        <v>#VALUE!</v>
      </c>
      <c r="Q15" s="48" t="e">
        <f aca="false">IF($Q$1,tblSalaries#this row;ppp factor*tblSalaries#this row;salary in usd,tblSalaries#this row;salary in usd)</f>
        <v>#VALUE!</v>
      </c>
    </row>
    <row r="16" customFormat="false" ht="15" hidden="false" customHeight="true" outlineLevel="0" collapsed="false">
      <c r="B16" s="0" t="s">
        <v>703</v>
      </c>
      <c r="C16" s="54" t="n">
        <v>41054.1553819444</v>
      </c>
      <c r="D16" s="55" t="s">
        <v>704</v>
      </c>
      <c r="E16" s="0" t="n">
        <v>51650</v>
      </c>
      <c r="F16" s="0" t="s">
        <v>82</v>
      </c>
      <c r="G16" s="0" t="e">
        <f aca="false">tblSalaries#this row;clean salary (in local currency)*VLOOKUP(tblSalaries#this row;currency,tblXrate,2,0)</f>
        <v>#VALUE!</v>
      </c>
      <c r="H16" s="0" t="s">
        <v>705</v>
      </c>
      <c r="I16" s="0" t="s">
        <v>143</v>
      </c>
      <c r="J16" s="0" t="s">
        <v>267</v>
      </c>
      <c r="K16" s="0" t="e">
        <f aca="false">VLOOKUP(tblSalaries#this row;where do you work,tblCountriesactual:mapping,2,0)</f>
        <v>#VALUE!</v>
      </c>
      <c r="L16" s="0" t="s">
        <v>100</v>
      </c>
      <c r="N16" s="48" t="e">
        <f aca="false">VLOOKUP(K16,tblCountries,3,0)</f>
        <v>#VALUE!</v>
      </c>
      <c r="O16" s="48" t="e">
        <f aca="false">VLOOKUP(tblSalaries#this row;how many hours of a day you work on excel,tblHours,2,0)</f>
        <v>#VALUE!</v>
      </c>
      <c r="P16" s="48" t="e">
        <f aca="false">VLOOKUP(tblSalaries#this row;clean country,tblCountries,5,0)</f>
        <v>#VALUE!</v>
      </c>
      <c r="Q16" s="48" t="e">
        <f aca="false">IF($Q$1,tblSalaries#this row;ppp factor*tblSalaries#this row;salary in usd,tblSalaries#this row;salary in usd)</f>
        <v>#VALUE!</v>
      </c>
    </row>
    <row r="17" customFormat="false" ht="15" hidden="false" customHeight="true" outlineLevel="0" collapsed="false">
      <c r="B17" s="0" t="s">
        <v>706</v>
      </c>
      <c r="C17" s="54" t="n">
        <v>41054.1555092593</v>
      </c>
      <c r="D17" s="55" t="n">
        <v>14000</v>
      </c>
      <c r="E17" s="0" t="n">
        <v>14000</v>
      </c>
      <c r="F17" s="0" t="s">
        <v>71</v>
      </c>
      <c r="G17" s="0" t="e">
        <f aca="false">tblSalaries#this row;clean salary (in local currency)*VLOOKUP(tblSalaries#this row;currency,tblXrate,2,0)</f>
        <v>#VALUE!</v>
      </c>
      <c r="H17" s="0" t="s">
        <v>707</v>
      </c>
      <c r="I17" s="0" t="s">
        <v>116</v>
      </c>
      <c r="J17" s="0" t="s">
        <v>253</v>
      </c>
      <c r="K17" s="0" t="e">
        <f aca="false">VLOOKUP(tblSalaries#this row;where do you work,tblCountriesactual:mapping,2,0)</f>
        <v>#VALUE!</v>
      </c>
      <c r="L17" s="0" t="s">
        <v>110</v>
      </c>
      <c r="N17" s="48" t="e">
        <f aca="false">VLOOKUP(K17,tblCountries,3,0)</f>
        <v>#VALUE!</v>
      </c>
      <c r="O17" s="48" t="e">
        <f aca="false">VLOOKUP(tblSalaries#this row;how many hours of a day you work on excel,tblHours,2,0)</f>
        <v>#VALUE!</v>
      </c>
      <c r="P17" s="48" t="e">
        <f aca="false">VLOOKUP(tblSalaries#this row;clean country,tblCountries,5,0)</f>
        <v>#VALUE!</v>
      </c>
      <c r="Q17" s="48" t="e">
        <f aca="false">IF($Q$1,tblSalaries#this row;ppp factor*tblSalaries#this row;salary in usd,tblSalaries#this row;salary in usd)</f>
        <v>#VALUE!</v>
      </c>
    </row>
    <row r="18" customFormat="false" ht="15" hidden="false" customHeight="true" outlineLevel="0" collapsed="false">
      <c r="B18" s="0" t="s">
        <v>708</v>
      </c>
      <c r="C18" s="54" t="n">
        <v>41054.1589467593</v>
      </c>
      <c r="D18" s="55" t="s">
        <v>709</v>
      </c>
      <c r="E18" s="0" t="n">
        <v>749000</v>
      </c>
      <c r="F18" s="0" t="s">
        <v>101</v>
      </c>
      <c r="G18" s="0" t="e">
        <f aca="false">tblSalaries#this row;clean salary (in local currency)*VLOOKUP(tblSalaries#this row;currency,tblXrate,2,0)</f>
        <v>#VALUE!</v>
      </c>
      <c r="H18" s="0" t="s">
        <v>710</v>
      </c>
      <c r="I18" s="0" t="s">
        <v>78</v>
      </c>
      <c r="J18" s="0" t="s">
        <v>85</v>
      </c>
      <c r="K18" s="0" t="e">
        <f aca="false">VLOOKUP(tblSalaries#this row;where do you work,tblCountriesactual:mapping,2,0)</f>
        <v>#VALUE!</v>
      </c>
      <c r="L18" s="0" t="s">
        <v>118</v>
      </c>
      <c r="N18" s="48" t="e">
        <f aca="false">VLOOKUP(K18,tblCountries,3,0)</f>
        <v>#VALUE!</v>
      </c>
      <c r="O18" s="48" t="e">
        <f aca="false">VLOOKUP(tblSalaries#this row;how many hours of a day you work on excel,tblHours,2,0)</f>
        <v>#VALUE!</v>
      </c>
      <c r="P18" s="48" t="e">
        <f aca="false">VLOOKUP(tblSalaries#this row;clean country,tblCountries,5,0)</f>
        <v>#VALUE!</v>
      </c>
      <c r="Q18" s="48" t="e">
        <f aca="false">IF($Q$1,tblSalaries#this row;ppp factor*tblSalaries#this row;salary in usd,tblSalaries#this row;salary in usd)</f>
        <v>#VALUE!</v>
      </c>
    </row>
    <row r="19" customFormat="false" ht="15" hidden="false" customHeight="true" outlineLevel="0" collapsed="false">
      <c r="B19" s="0" t="s">
        <v>711</v>
      </c>
      <c r="C19" s="54" t="n">
        <v>41054.1603935185</v>
      </c>
      <c r="D19" s="55" t="n">
        <v>49000</v>
      </c>
      <c r="E19" s="0" t="n">
        <v>49000</v>
      </c>
      <c r="F19" s="0" t="s">
        <v>71</v>
      </c>
      <c r="G19" s="0" t="e">
        <f aca="false">tblSalaries#this row;clean salary (in local currency)*VLOOKUP(tblSalaries#this row;currency,tblXrate,2,0)</f>
        <v>#VALUE!</v>
      </c>
      <c r="H19" s="0" t="s">
        <v>712</v>
      </c>
      <c r="I19" s="0" t="s">
        <v>78</v>
      </c>
      <c r="J19" s="0" t="s">
        <v>74</v>
      </c>
      <c r="K19" s="0" t="e">
        <f aca="false">VLOOKUP(tblSalaries#this row;where do you work,tblCountriesactual:mapping,2,0)</f>
        <v>#VALUE!</v>
      </c>
      <c r="L19" s="0" t="s">
        <v>118</v>
      </c>
      <c r="N19" s="48" t="e">
        <f aca="false">VLOOKUP(K19,tblCountries,3,0)</f>
        <v>#VALUE!</v>
      </c>
      <c r="O19" s="48" t="e">
        <f aca="false">VLOOKUP(tblSalaries#this row;how many hours of a day you work on excel,tblHours,2,0)</f>
        <v>#VALUE!</v>
      </c>
      <c r="P19" s="48" t="e">
        <f aca="false">VLOOKUP(tblSalaries#this row;clean country,tblCountries,5,0)</f>
        <v>#VALUE!</v>
      </c>
      <c r="Q19" s="48" t="e">
        <f aca="false">IF($Q$1,tblSalaries#this row;ppp factor*tblSalaries#this row;salary in usd,tblSalaries#this row;salary in usd)</f>
        <v>#VALUE!</v>
      </c>
    </row>
    <row r="20" customFormat="false" ht="15" hidden="false" customHeight="true" outlineLevel="0" collapsed="false">
      <c r="B20" s="0" t="s">
        <v>713</v>
      </c>
      <c r="C20" s="54" t="n">
        <v>41054.1620601852</v>
      </c>
      <c r="D20" s="55" t="n">
        <v>85000</v>
      </c>
      <c r="E20" s="0" t="n">
        <v>85000</v>
      </c>
      <c r="F20" s="0" t="s">
        <v>71</v>
      </c>
      <c r="G20" s="0" t="e">
        <f aca="false">tblSalaries#this row;clean salary (in local currency)*VLOOKUP(tblSalaries#this row;currency,tblXrate,2,0)</f>
        <v>#VALUE!</v>
      </c>
      <c r="H20" s="0" t="s">
        <v>714</v>
      </c>
      <c r="I20" s="0" t="s">
        <v>116</v>
      </c>
      <c r="J20" s="0" t="s">
        <v>74</v>
      </c>
      <c r="K20" s="0" t="e">
        <f aca="false">VLOOKUP(tblSalaries#this row;where do you work,tblCountriesactual:mapping,2,0)</f>
        <v>#VALUE!</v>
      </c>
      <c r="L20" s="0" t="s">
        <v>90</v>
      </c>
      <c r="N20" s="48" t="e">
        <f aca="false">VLOOKUP(K20,tblCountries,3,0)</f>
        <v>#VALUE!</v>
      </c>
      <c r="O20" s="48" t="e">
        <f aca="false">VLOOKUP(tblSalaries#this row;how many hours of a day you work on excel,tblHours,2,0)</f>
        <v>#VALUE!</v>
      </c>
      <c r="P20" s="48" t="e">
        <f aca="false">VLOOKUP(tblSalaries#this row;clean country,tblCountries,5,0)</f>
        <v>#VALUE!</v>
      </c>
      <c r="Q20" s="48" t="e">
        <f aca="false">IF($Q$1,tblSalaries#this row;ppp factor*tblSalaries#this row;salary in usd,tblSalaries#this row;salary in usd)</f>
        <v>#VALUE!</v>
      </c>
    </row>
    <row r="21" customFormat="false" ht="15" hidden="false" customHeight="true" outlineLevel="0" collapsed="false">
      <c r="B21" s="0" t="s">
        <v>715</v>
      </c>
      <c r="C21" s="54" t="n">
        <v>41054.1643518519</v>
      </c>
      <c r="D21" s="55" t="n">
        <v>75000</v>
      </c>
      <c r="E21" s="0" t="n">
        <v>75000</v>
      </c>
      <c r="F21" s="0" t="s">
        <v>71</v>
      </c>
      <c r="G21" s="0" t="e">
        <f aca="false">tblSalaries#this row;clean salary (in local currency)*VLOOKUP(tblSalaries#this row;currency,tblXrate,2,0)</f>
        <v>#VALUE!</v>
      </c>
      <c r="H21" s="0" t="s">
        <v>716</v>
      </c>
      <c r="I21" s="0" t="s">
        <v>116</v>
      </c>
      <c r="J21" s="0" t="s">
        <v>74</v>
      </c>
      <c r="K21" s="0" t="e">
        <f aca="false">VLOOKUP(tblSalaries#this row;where do you work,tblCountriesactual:mapping,2,0)</f>
        <v>#VALUE!</v>
      </c>
      <c r="L21" s="0" t="s">
        <v>118</v>
      </c>
      <c r="N21" s="48" t="e">
        <f aca="false">VLOOKUP(K21,tblCountries,3,0)</f>
        <v>#VALUE!</v>
      </c>
      <c r="O21" s="48" t="e">
        <f aca="false">VLOOKUP(tblSalaries#this row;how many hours of a day you work on excel,tblHours,2,0)</f>
        <v>#VALUE!</v>
      </c>
      <c r="P21" s="48" t="e">
        <f aca="false">VLOOKUP(tblSalaries#this row;clean country,tblCountries,5,0)</f>
        <v>#VALUE!</v>
      </c>
      <c r="Q21" s="48" t="e">
        <f aca="false">IF($Q$1,tblSalaries#this row;ppp factor*tblSalaries#this row;salary in usd,tblSalaries#this row;salary in usd)</f>
        <v>#VALUE!</v>
      </c>
    </row>
    <row r="22" customFormat="false" ht="15" hidden="false" customHeight="true" outlineLevel="0" collapsed="false">
      <c r="B22" s="0" t="s">
        <v>717</v>
      </c>
      <c r="C22" s="54" t="n">
        <v>41054.1737384259</v>
      </c>
      <c r="D22" s="55" t="n">
        <v>107000</v>
      </c>
      <c r="E22" s="0" t="n">
        <v>107000</v>
      </c>
      <c r="F22" s="0" t="s">
        <v>71</v>
      </c>
      <c r="G22" s="0" t="e">
        <f aca="false">tblSalaries#this row;clean salary (in local currency)*VLOOKUP(tblSalaries#this row;currency,tblXrate,2,0)</f>
        <v>#VALUE!</v>
      </c>
      <c r="H22" s="0" t="s">
        <v>718</v>
      </c>
      <c r="I22" s="0" t="s">
        <v>124</v>
      </c>
      <c r="J22" s="0" t="s">
        <v>287</v>
      </c>
      <c r="K22" s="0" t="e">
        <f aca="false">VLOOKUP(tblSalaries#this row;where do you work,tblCountriesactual:mapping,2,0)</f>
        <v>#VALUE!</v>
      </c>
      <c r="L22" s="0" t="s">
        <v>110</v>
      </c>
      <c r="N22" s="48" t="e">
        <f aca="false">VLOOKUP(K22,tblCountries,3,0)</f>
        <v>#VALUE!</v>
      </c>
      <c r="O22" s="48" t="e">
        <f aca="false">VLOOKUP(tblSalaries#this row;how many hours of a day you work on excel,tblHours,2,0)</f>
        <v>#VALUE!</v>
      </c>
      <c r="P22" s="48" t="e">
        <f aca="false">VLOOKUP(tblSalaries#this row;clean country,tblCountries,5,0)</f>
        <v>#VALUE!</v>
      </c>
      <c r="Q22" s="48" t="e">
        <f aca="false">IF($Q$1,tblSalaries#this row;ppp factor*tblSalaries#this row;salary in usd,tblSalaries#this row;salary in usd)</f>
        <v>#VALUE!</v>
      </c>
    </row>
    <row r="23" customFormat="false" ht="15" hidden="false" customHeight="true" outlineLevel="0" collapsed="false">
      <c r="B23" s="0" t="s">
        <v>719</v>
      </c>
      <c r="C23" s="54" t="n">
        <v>41054.1741203704</v>
      </c>
      <c r="D23" s="55" t="n">
        <v>45000</v>
      </c>
      <c r="E23" s="0" t="n">
        <v>45000</v>
      </c>
      <c r="F23" s="0" t="s">
        <v>71</v>
      </c>
      <c r="G23" s="0" t="e">
        <f aca="false">tblSalaries#this row;clean salary (in local currency)*VLOOKUP(tblSalaries#this row;currency,tblXrate,2,0)</f>
        <v>#VALUE!</v>
      </c>
      <c r="H23" s="0" t="s">
        <v>720</v>
      </c>
      <c r="I23" s="0" t="s">
        <v>136</v>
      </c>
      <c r="J23" s="0" t="s">
        <v>128</v>
      </c>
      <c r="K23" s="0" t="e">
        <f aca="false">VLOOKUP(tblSalaries#this row;where do you work,tblCountriesactual:mapping,2,0)</f>
        <v>#VALUE!</v>
      </c>
      <c r="L23" s="0" t="s">
        <v>118</v>
      </c>
      <c r="N23" s="48" t="e">
        <f aca="false">VLOOKUP(K23,tblCountries,3,0)</f>
        <v>#VALUE!</v>
      </c>
      <c r="O23" s="48" t="e">
        <f aca="false">VLOOKUP(tblSalaries#this row;how many hours of a day you work on excel,tblHours,2,0)</f>
        <v>#VALUE!</v>
      </c>
      <c r="P23" s="48" t="e">
        <f aca="false">VLOOKUP(tblSalaries#this row;clean country,tblCountries,5,0)</f>
        <v>#VALUE!</v>
      </c>
      <c r="Q23" s="48" t="e">
        <f aca="false">IF($Q$1,tblSalaries#this row;ppp factor*tblSalaries#this row;salary in usd,tblSalaries#this row;salary in usd)</f>
        <v>#VALUE!</v>
      </c>
    </row>
    <row r="24" customFormat="false" ht="15" hidden="false" customHeight="true" outlineLevel="0" collapsed="false">
      <c r="B24" s="0" t="s">
        <v>721</v>
      </c>
      <c r="C24" s="54" t="n">
        <v>41054.1781481482</v>
      </c>
      <c r="D24" s="55" t="n">
        <v>550000</v>
      </c>
      <c r="E24" s="0" t="n">
        <v>550000</v>
      </c>
      <c r="F24" s="0" t="s">
        <v>101</v>
      </c>
      <c r="G24" s="0" t="e">
        <f aca="false">tblSalaries#this row;clean salary (in local currency)*VLOOKUP(tblSalaries#this row;currency,tblXrate,2,0)</f>
        <v>#VALUE!</v>
      </c>
      <c r="H24" s="0" t="s">
        <v>722</v>
      </c>
      <c r="I24" s="0" t="s">
        <v>124</v>
      </c>
      <c r="J24" s="0" t="s">
        <v>85</v>
      </c>
      <c r="K24" s="0" t="e">
        <f aca="false">VLOOKUP(tblSalaries#this row;where do you work,tblCountriesactual:mapping,2,0)</f>
        <v>#VALUE!</v>
      </c>
      <c r="L24" s="0" t="s">
        <v>100</v>
      </c>
      <c r="N24" s="48" t="e">
        <f aca="false">VLOOKUP(K24,tblCountries,3,0)</f>
        <v>#VALUE!</v>
      </c>
      <c r="O24" s="48" t="e">
        <f aca="false">VLOOKUP(tblSalaries#this row;how many hours of a day you work on excel,tblHours,2,0)</f>
        <v>#VALUE!</v>
      </c>
      <c r="P24" s="48" t="e">
        <f aca="false">VLOOKUP(tblSalaries#this row;clean country,tblCountries,5,0)</f>
        <v>#VALUE!</v>
      </c>
      <c r="Q24" s="48" t="e">
        <f aca="false">IF($Q$1,tblSalaries#this row;ppp factor*tblSalaries#this row;salary in usd,tblSalaries#this row;salary in usd)</f>
        <v>#VALUE!</v>
      </c>
    </row>
    <row r="25" customFormat="false" ht="15" hidden="false" customHeight="true" outlineLevel="0" collapsed="false">
      <c r="B25" s="0" t="s">
        <v>723</v>
      </c>
      <c r="C25" s="54" t="n">
        <v>41054.1801157407</v>
      </c>
      <c r="D25" s="55" t="n">
        <v>50000</v>
      </c>
      <c r="E25" s="0" t="n">
        <v>50000</v>
      </c>
      <c r="F25" s="0" t="s">
        <v>71</v>
      </c>
      <c r="G25" s="0" t="e">
        <f aca="false">tblSalaries#this row;clean salary (in local currency)*VLOOKUP(tblSalaries#this row;currency,tblXrate,2,0)</f>
        <v>#VALUE!</v>
      </c>
      <c r="H25" s="0" t="s">
        <v>724</v>
      </c>
      <c r="I25" s="0" t="s">
        <v>124</v>
      </c>
      <c r="J25" s="0" t="s">
        <v>85</v>
      </c>
      <c r="K25" s="0" t="e">
        <f aca="false">VLOOKUP(tblSalaries#this row;where do you work,tblCountriesactual:mapping,2,0)</f>
        <v>#VALUE!</v>
      </c>
      <c r="L25" s="0" t="s">
        <v>90</v>
      </c>
      <c r="N25" s="48" t="e">
        <f aca="false">VLOOKUP(K25,tblCountries,3,0)</f>
        <v>#VALUE!</v>
      </c>
      <c r="O25" s="48" t="e">
        <f aca="false">VLOOKUP(tblSalaries#this row;how many hours of a day you work on excel,tblHours,2,0)</f>
        <v>#VALUE!</v>
      </c>
      <c r="P25" s="48" t="e">
        <f aca="false">VLOOKUP(tblSalaries#this row;clean country,tblCountries,5,0)</f>
        <v>#VALUE!</v>
      </c>
      <c r="Q25" s="48" t="e">
        <f aca="false">IF($Q$1,tblSalaries#this row;ppp factor*tblSalaries#this row;salary in usd,tblSalaries#this row;salary in usd)</f>
        <v>#VALUE!</v>
      </c>
    </row>
    <row r="26" customFormat="false" ht="15" hidden="false" customHeight="true" outlineLevel="0" collapsed="false">
      <c r="B26" s="0" t="s">
        <v>725</v>
      </c>
      <c r="C26" s="54" t="n">
        <v>41054.1833449074</v>
      </c>
      <c r="D26" s="55" t="n">
        <v>13500</v>
      </c>
      <c r="E26" s="0" t="n">
        <v>13500</v>
      </c>
      <c r="F26" s="0" t="s">
        <v>71</v>
      </c>
      <c r="G26" s="0" t="e">
        <f aca="false">tblSalaries#this row;clean salary (in local currency)*VLOOKUP(tblSalaries#this row;currency,tblXrate,2,0)</f>
        <v>#VALUE!</v>
      </c>
      <c r="H26" s="0" t="s">
        <v>726</v>
      </c>
      <c r="I26" s="0" t="s">
        <v>124</v>
      </c>
      <c r="J26" s="0" t="s">
        <v>85</v>
      </c>
      <c r="K26" s="0" t="e">
        <f aca="false">VLOOKUP(tblSalaries#this row;where do you work,tblCountriesactual:mapping,2,0)</f>
        <v>#VALUE!</v>
      </c>
      <c r="L26" s="0" t="s">
        <v>110</v>
      </c>
      <c r="N26" s="48" t="e">
        <f aca="false">VLOOKUP(K26,tblCountries,3,0)</f>
        <v>#VALUE!</v>
      </c>
      <c r="O26" s="48" t="e">
        <f aca="false">VLOOKUP(tblSalaries#this row;how many hours of a day you work on excel,tblHours,2,0)</f>
        <v>#VALUE!</v>
      </c>
      <c r="P26" s="48" t="e">
        <f aca="false">VLOOKUP(tblSalaries#this row;clean country,tblCountries,5,0)</f>
        <v>#VALUE!</v>
      </c>
      <c r="Q26" s="48" t="e">
        <f aca="false">IF($Q$1,tblSalaries#this row;ppp factor*tblSalaries#this row;salary in usd,tblSalaries#this row;salary in usd)</f>
        <v>#VALUE!</v>
      </c>
    </row>
    <row r="27" customFormat="false" ht="15" hidden="false" customHeight="true" outlineLevel="0" collapsed="false">
      <c r="B27" s="0" t="s">
        <v>727</v>
      </c>
      <c r="C27" s="54" t="n">
        <v>41054.1834722222</v>
      </c>
      <c r="D27" s="55" t="n">
        <v>96000</v>
      </c>
      <c r="E27" s="0" t="n">
        <v>96000</v>
      </c>
      <c r="F27" s="0" t="s">
        <v>71</v>
      </c>
      <c r="G27" s="0" t="e">
        <f aca="false">tblSalaries#this row;clean salary (in local currency)*VLOOKUP(tblSalaries#this row;currency,tblXrate,2,0)</f>
        <v>#VALUE!</v>
      </c>
      <c r="H27" s="0" t="s">
        <v>78</v>
      </c>
      <c r="I27" s="0" t="s">
        <v>78</v>
      </c>
      <c r="J27" s="0" t="s">
        <v>74</v>
      </c>
      <c r="K27" s="0" t="e">
        <f aca="false">VLOOKUP(tblSalaries#this row;where do you work,tblCountriesactual:mapping,2,0)</f>
        <v>#VALUE!</v>
      </c>
      <c r="L27" s="0" t="s">
        <v>100</v>
      </c>
      <c r="N27" s="48" t="e">
        <f aca="false">VLOOKUP(K27,tblCountries,3,0)</f>
        <v>#VALUE!</v>
      </c>
      <c r="O27" s="48" t="e">
        <f aca="false">VLOOKUP(tblSalaries#this row;how many hours of a day you work on excel,tblHours,2,0)</f>
        <v>#VALUE!</v>
      </c>
      <c r="P27" s="48" t="e">
        <f aca="false">VLOOKUP(tblSalaries#this row;clean country,tblCountries,5,0)</f>
        <v>#VALUE!</v>
      </c>
      <c r="Q27" s="48" t="e">
        <f aca="false">IF($Q$1,tblSalaries#this row;ppp factor*tblSalaries#this row;salary in usd,tblSalaries#this row;salary in usd)</f>
        <v>#VALUE!</v>
      </c>
    </row>
    <row r="28" customFormat="false" ht="15" hidden="false" customHeight="true" outlineLevel="0" collapsed="false">
      <c r="B28" s="0" t="s">
        <v>728</v>
      </c>
      <c r="C28" s="54" t="n">
        <v>41054.1886689815</v>
      </c>
      <c r="D28" s="55" t="n">
        <v>1000000</v>
      </c>
      <c r="E28" s="0" t="n">
        <v>1000000</v>
      </c>
      <c r="F28" s="0" t="s">
        <v>101</v>
      </c>
      <c r="G28" s="0" t="e">
        <f aca="false">tblSalaries#this row;clean salary (in local currency)*VLOOKUP(tblSalaries#this row;currency,tblXrate,2,0)</f>
        <v>#VALUE!</v>
      </c>
      <c r="H28" s="0" t="s">
        <v>124</v>
      </c>
      <c r="I28" s="0" t="s">
        <v>124</v>
      </c>
      <c r="J28" s="0" t="s">
        <v>85</v>
      </c>
      <c r="K28" s="0" t="e">
        <f aca="false">VLOOKUP(tblSalaries#this row;where do you work,tblCountriesactual:mapping,2,0)</f>
        <v>#VALUE!</v>
      </c>
      <c r="L28" s="0" t="s">
        <v>110</v>
      </c>
      <c r="N28" s="48" t="e">
        <f aca="false">VLOOKUP(K28,tblCountries,3,0)</f>
        <v>#VALUE!</v>
      </c>
      <c r="O28" s="48" t="e">
        <f aca="false">VLOOKUP(tblSalaries#this row;how many hours of a day you work on excel,tblHours,2,0)</f>
        <v>#VALUE!</v>
      </c>
      <c r="P28" s="48" t="e">
        <f aca="false">VLOOKUP(tblSalaries#this row;clean country,tblCountries,5,0)</f>
        <v>#VALUE!</v>
      </c>
      <c r="Q28" s="48" t="e">
        <f aca="false">IF($Q$1,tblSalaries#this row;ppp factor*tblSalaries#this row;salary in usd,tblSalaries#this row;salary in usd)</f>
        <v>#VALUE!</v>
      </c>
    </row>
    <row r="29" customFormat="false" ht="15" hidden="false" customHeight="true" outlineLevel="0" collapsed="false">
      <c r="B29" s="0" t="s">
        <v>729</v>
      </c>
      <c r="C29" s="54" t="n">
        <v>41054.1894560185</v>
      </c>
      <c r="D29" s="55" t="n">
        <v>75000</v>
      </c>
      <c r="E29" s="0" t="n">
        <v>75000</v>
      </c>
      <c r="F29" s="0" t="s">
        <v>71</v>
      </c>
      <c r="G29" s="0" t="e">
        <f aca="false">tblSalaries#this row;clean salary (in local currency)*VLOOKUP(tblSalaries#this row;currency,tblXrate,2,0)</f>
        <v>#VALUE!</v>
      </c>
      <c r="H29" s="0" t="s">
        <v>730</v>
      </c>
      <c r="I29" s="0" t="s">
        <v>107</v>
      </c>
      <c r="J29" s="0" t="s">
        <v>74</v>
      </c>
      <c r="K29" s="0" t="e">
        <f aca="false">VLOOKUP(tblSalaries#this row;where do you work,tblCountriesactual:mapping,2,0)</f>
        <v>#VALUE!</v>
      </c>
      <c r="L29" s="0" t="s">
        <v>110</v>
      </c>
      <c r="N29" s="48" t="e">
        <f aca="false">VLOOKUP(K29,tblCountries,3,0)</f>
        <v>#VALUE!</v>
      </c>
      <c r="O29" s="48" t="e">
        <f aca="false">VLOOKUP(tblSalaries#this row;how many hours of a day you work on excel,tblHours,2,0)</f>
        <v>#VALUE!</v>
      </c>
      <c r="P29" s="48" t="e">
        <f aca="false">VLOOKUP(tblSalaries#this row;clean country,tblCountries,5,0)</f>
        <v>#VALUE!</v>
      </c>
      <c r="Q29" s="48" t="e">
        <f aca="false">IF($Q$1,tblSalaries#this row;ppp factor*tblSalaries#this row;salary in usd,tblSalaries#this row;salary in usd)</f>
        <v>#VALUE!</v>
      </c>
    </row>
    <row r="30" customFormat="false" ht="15" hidden="false" customHeight="true" outlineLevel="0" collapsed="false">
      <c r="B30" s="0" t="s">
        <v>731</v>
      </c>
      <c r="C30" s="54" t="n">
        <v>41054.1971180556</v>
      </c>
      <c r="D30" s="55" t="s">
        <v>732</v>
      </c>
      <c r="E30" s="0" t="n">
        <v>40000</v>
      </c>
      <c r="F30" s="0" t="s">
        <v>71</v>
      </c>
      <c r="G30" s="0" t="e">
        <f aca="false">tblSalaries#this row;clean salary (in local currency)*VLOOKUP(tblSalaries#this row;currency,tblXrate,2,0)</f>
        <v>#VALUE!</v>
      </c>
      <c r="H30" s="0" t="s">
        <v>733</v>
      </c>
      <c r="I30" s="0" t="s">
        <v>124</v>
      </c>
      <c r="J30" s="0" t="s">
        <v>74</v>
      </c>
      <c r="K30" s="0" t="e">
        <f aca="false">VLOOKUP(tblSalaries#this row;where do you work,tblCountriesactual:mapping,2,0)</f>
        <v>#VALUE!</v>
      </c>
      <c r="L30" s="0" t="s">
        <v>100</v>
      </c>
      <c r="N30" s="48" t="e">
        <f aca="false">VLOOKUP(K30,tblCountries,3,0)</f>
        <v>#VALUE!</v>
      </c>
      <c r="O30" s="48" t="e">
        <f aca="false">VLOOKUP(tblSalaries#this row;how many hours of a day you work on excel,tblHours,2,0)</f>
        <v>#VALUE!</v>
      </c>
      <c r="P30" s="48" t="e">
        <f aca="false">VLOOKUP(tblSalaries#this row;clean country,tblCountries,5,0)</f>
        <v>#VALUE!</v>
      </c>
      <c r="Q30" s="48" t="e">
        <f aca="false">IF($Q$1,tblSalaries#this row;ppp factor*tblSalaries#this row;salary in usd,tblSalaries#this row;salary in usd)</f>
        <v>#VALUE!</v>
      </c>
    </row>
    <row r="31" customFormat="false" ht="15" hidden="false" customHeight="true" outlineLevel="0" collapsed="false">
      <c r="B31" s="0" t="s">
        <v>734</v>
      </c>
      <c r="C31" s="54" t="n">
        <v>41054.1979282407</v>
      </c>
      <c r="D31" s="55" t="n">
        <v>60000</v>
      </c>
      <c r="E31" s="0" t="n">
        <v>60000</v>
      </c>
      <c r="F31" s="0" t="s">
        <v>71</v>
      </c>
      <c r="G31" s="0" t="e">
        <f aca="false">tblSalaries#this row;clean salary (in local currency)*VLOOKUP(tblSalaries#this row;currency,tblXrate,2,0)</f>
        <v>#VALUE!</v>
      </c>
      <c r="H31" s="0" t="s">
        <v>735</v>
      </c>
      <c r="I31" s="0" t="s">
        <v>78</v>
      </c>
      <c r="J31" s="0" t="s">
        <v>74</v>
      </c>
      <c r="K31" s="0" t="e">
        <f aca="false">VLOOKUP(tblSalaries#this row;where do you work,tblCountriesactual:mapping,2,0)</f>
        <v>#VALUE!</v>
      </c>
      <c r="L31" s="0" t="s">
        <v>118</v>
      </c>
      <c r="N31" s="48" t="e">
        <f aca="false">VLOOKUP(K31,tblCountries,3,0)</f>
        <v>#VALUE!</v>
      </c>
      <c r="O31" s="48" t="e">
        <f aca="false">VLOOKUP(tblSalaries#this row;how many hours of a day you work on excel,tblHours,2,0)</f>
        <v>#VALUE!</v>
      </c>
      <c r="P31" s="48" t="e">
        <f aca="false">VLOOKUP(tblSalaries#this row;clean country,tblCountries,5,0)</f>
        <v>#VALUE!</v>
      </c>
      <c r="Q31" s="48" t="e">
        <f aca="false">IF($Q$1,tblSalaries#this row;ppp factor*tblSalaries#this row;salary in usd,tblSalaries#this row;salary in usd)</f>
        <v>#VALUE!</v>
      </c>
    </row>
    <row r="32" customFormat="false" ht="15" hidden="false" customHeight="true" outlineLevel="0" collapsed="false">
      <c r="B32" s="0" t="s">
        <v>736</v>
      </c>
      <c r="C32" s="54" t="n">
        <v>41054.2003819444</v>
      </c>
      <c r="D32" s="55" t="n">
        <v>2700</v>
      </c>
      <c r="E32" s="0" t="n">
        <v>32400</v>
      </c>
      <c r="F32" s="0" t="s">
        <v>82</v>
      </c>
      <c r="G32" s="0" t="e">
        <f aca="false">tblSalaries#this row;clean salary (in local currency)*VLOOKUP(tblSalaries#this row;currency,tblXrate,2,0)</f>
        <v>#VALUE!</v>
      </c>
      <c r="H32" s="0" t="s">
        <v>737</v>
      </c>
      <c r="I32" s="0" t="s">
        <v>124</v>
      </c>
      <c r="J32" s="0" t="s">
        <v>157</v>
      </c>
      <c r="K32" s="0" t="e">
        <f aca="false">VLOOKUP(tblSalaries#this row;where do you work,tblCountriesactual:mapping,2,0)</f>
        <v>#VALUE!</v>
      </c>
      <c r="L32" s="0" t="s">
        <v>110</v>
      </c>
      <c r="N32" s="48" t="e">
        <f aca="false">VLOOKUP(K32,tblCountries,3,0)</f>
        <v>#VALUE!</v>
      </c>
      <c r="O32" s="48" t="e">
        <f aca="false">VLOOKUP(tblSalaries#this row;how many hours of a day you work on excel,tblHours,2,0)</f>
        <v>#VALUE!</v>
      </c>
      <c r="P32" s="48" t="e">
        <f aca="false">VLOOKUP(tblSalaries#this row;clean country,tblCountries,5,0)</f>
        <v>#VALUE!</v>
      </c>
      <c r="Q32" s="48" t="e">
        <f aca="false">IF($Q$1,tblSalaries#this row;ppp factor*tblSalaries#this row;salary in usd,tblSalaries#this row;salary in usd)</f>
        <v>#VALUE!</v>
      </c>
    </row>
    <row r="33" customFormat="false" ht="15" hidden="false" customHeight="true" outlineLevel="0" collapsed="false">
      <c r="B33" s="0" t="s">
        <v>738</v>
      </c>
      <c r="C33" s="54" t="n">
        <v>41054.2030439815</v>
      </c>
      <c r="D33" s="55" t="s">
        <v>739</v>
      </c>
      <c r="E33" s="0" t="n">
        <v>900000</v>
      </c>
      <c r="F33" s="0" t="s">
        <v>101</v>
      </c>
      <c r="G33" s="0" t="e">
        <f aca="false">tblSalaries#this row;clean salary (in local currency)*VLOOKUP(tblSalaries#this row;currency,tblXrate,2,0)</f>
        <v>#VALUE!</v>
      </c>
      <c r="H33" s="0" t="s">
        <v>740</v>
      </c>
      <c r="I33" s="0" t="s">
        <v>116</v>
      </c>
      <c r="J33" s="0" t="s">
        <v>85</v>
      </c>
      <c r="K33" s="0" t="e">
        <f aca="false">VLOOKUP(tblSalaries#this row;where do you work,tblCountriesactual:mapping,2,0)</f>
        <v>#VALUE!</v>
      </c>
      <c r="L33" s="0" t="s">
        <v>90</v>
      </c>
      <c r="N33" s="48" t="e">
        <f aca="false">VLOOKUP(K33,tblCountries,3,0)</f>
        <v>#VALUE!</v>
      </c>
      <c r="O33" s="48" t="e">
        <f aca="false">VLOOKUP(tblSalaries#this row;how many hours of a day you work on excel,tblHours,2,0)</f>
        <v>#VALUE!</v>
      </c>
      <c r="P33" s="48" t="e">
        <f aca="false">VLOOKUP(tblSalaries#this row;clean country,tblCountries,5,0)</f>
        <v>#VALUE!</v>
      </c>
      <c r="Q33" s="48" t="e">
        <f aca="false">IF($Q$1,tblSalaries#this row;ppp factor*tblSalaries#this row;salary in usd,tblSalaries#this row;salary in usd)</f>
        <v>#VALUE!</v>
      </c>
    </row>
    <row r="34" customFormat="false" ht="15" hidden="false" customHeight="true" outlineLevel="0" collapsed="false">
      <c r="B34" s="0" t="s">
        <v>741</v>
      </c>
      <c r="C34" s="54" t="n">
        <v>41054.2052662037</v>
      </c>
      <c r="D34" s="55" t="s">
        <v>742</v>
      </c>
      <c r="E34" s="0" t="n">
        <v>600000</v>
      </c>
      <c r="F34" s="0" t="s">
        <v>101</v>
      </c>
      <c r="G34" s="0" t="e">
        <f aca="false">tblSalaries#this row;clean salary (in local currency)*VLOOKUP(tblSalaries#this row;currency,tblXrate,2,0)</f>
        <v>#VALUE!</v>
      </c>
      <c r="H34" s="0" t="s">
        <v>743</v>
      </c>
      <c r="I34" s="0" t="s">
        <v>124</v>
      </c>
      <c r="J34" s="0" t="s">
        <v>85</v>
      </c>
      <c r="K34" s="0" t="e">
        <f aca="false">VLOOKUP(tblSalaries#this row;where do you work,tblCountriesactual:mapping,2,0)</f>
        <v>#VALUE!</v>
      </c>
      <c r="L34" s="0" t="s">
        <v>110</v>
      </c>
      <c r="N34" s="48" t="e">
        <f aca="false">VLOOKUP(K34,tblCountries,3,0)</f>
        <v>#VALUE!</v>
      </c>
      <c r="O34" s="48" t="e">
        <f aca="false">VLOOKUP(tblSalaries#this row;how many hours of a day you work on excel,tblHours,2,0)</f>
        <v>#VALUE!</v>
      </c>
      <c r="P34" s="48" t="e">
        <f aca="false">VLOOKUP(tblSalaries#this row;clean country,tblCountries,5,0)</f>
        <v>#VALUE!</v>
      </c>
      <c r="Q34" s="48" t="e">
        <f aca="false">IF($Q$1,tblSalaries#this row;ppp factor*tblSalaries#this row;salary in usd,tblSalaries#this row;salary in usd)</f>
        <v>#VALUE!</v>
      </c>
    </row>
    <row r="35" customFormat="false" ht="15" hidden="false" customHeight="true" outlineLevel="0" collapsed="false">
      <c r="B35" s="0" t="s">
        <v>744</v>
      </c>
      <c r="C35" s="54" t="n">
        <v>41054.2054166667</v>
      </c>
      <c r="D35" s="55" t="n">
        <v>41000</v>
      </c>
      <c r="E35" s="0" t="n">
        <v>41000</v>
      </c>
      <c r="F35" s="0" t="s">
        <v>71</v>
      </c>
      <c r="G35" s="0" t="e">
        <f aca="false">tblSalaries#this row;clean salary (in local currency)*VLOOKUP(tblSalaries#this row;currency,tblXrate,2,0)</f>
        <v>#VALUE!</v>
      </c>
      <c r="H35" s="0" t="s">
        <v>745</v>
      </c>
      <c r="I35" s="0" t="s">
        <v>124</v>
      </c>
      <c r="J35" s="0" t="s">
        <v>194</v>
      </c>
      <c r="K35" s="0" t="e">
        <f aca="false">VLOOKUP(tblSalaries#this row;where do you work,tblCountriesactual:mapping,2,0)</f>
        <v>#VALUE!</v>
      </c>
      <c r="L35" s="0" t="s">
        <v>118</v>
      </c>
      <c r="N35" s="48" t="e">
        <f aca="false">VLOOKUP(K35,tblCountries,3,0)</f>
        <v>#VALUE!</v>
      </c>
      <c r="O35" s="48" t="e">
        <f aca="false">VLOOKUP(tblSalaries#this row;how many hours of a day you work on excel,tblHours,2,0)</f>
        <v>#VALUE!</v>
      </c>
      <c r="P35" s="48" t="e">
        <f aca="false">VLOOKUP(tblSalaries#this row;clean country,tblCountries,5,0)</f>
        <v>#VALUE!</v>
      </c>
      <c r="Q35" s="48" t="e">
        <f aca="false">IF($Q$1,tblSalaries#this row;ppp factor*tblSalaries#this row;salary in usd,tblSalaries#this row;salary in usd)</f>
        <v>#VALUE!</v>
      </c>
    </row>
    <row r="36" customFormat="false" ht="15" hidden="false" customHeight="true" outlineLevel="0" collapsed="false">
      <c r="B36" s="0" t="s">
        <v>746</v>
      </c>
      <c r="C36" s="54" t="n">
        <v>41054.2063194444</v>
      </c>
      <c r="D36" s="55" t="s">
        <v>747</v>
      </c>
      <c r="E36" s="0" t="n">
        <v>360000</v>
      </c>
      <c r="F36" s="0" t="s">
        <v>101</v>
      </c>
      <c r="G36" s="0" t="e">
        <f aca="false">tblSalaries#this row;clean salary (in local currency)*VLOOKUP(tblSalaries#this row;currency,tblXrate,2,0)</f>
        <v>#VALUE!</v>
      </c>
      <c r="H36" s="0" t="s">
        <v>143</v>
      </c>
      <c r="I36" s="0" t="s">
        <v>143</v>
      </c>
      <c r="J36" s="0" t="s">
        <v>85</v>
      </c>
      <c r="K36" s="0" t="e">
        <f aca="false">VLOOKUP(tblSalaries#this row;where do you work,tblCountriesactual:mapping,2,0)</f>
        <v>#VALUE!</v>
      </c>
      <c r="L36" s="0" t="s">
        <v>110</v>
      </c>
      <c r="N36" s="48" t="e">
        <f aca="false">VLOOKUP(K36,tblCountries,3,0)</f>
        <v>#VALUE!</v>
      </c>
      <c r="O36" s="48" t="e">
        <f aca="false">VLOOKUP(tblSalaries#this row;how many hours of a day you work on excel,tblHours,2,0)</f>
        <v>#VALUE!</v>
      </c>
      <c r="P36" s="48" t="e">
        <f aca="false">VLOOKUP(tblSalaries#this row;clean country,tblCountries,5,0)</f>
        <v>#VALUE!</v>
      </c>
      <c r="Q36" s="48" t="e">
        <f aca="false">IF($Q$1,tblSalaries#this row;ppp factor*tblSalaries#this row;salary in usd,tblSalaries#this row;salary in usd)</f>
        <v>#VALUE!</v>
      </c>
    </row>
    <row r="37" customFormat="false" ht="15" hidden="false" customHeight="true" outlineLevel="0" collapsed="false">
      <c r="B37" s="0" t="s">
        <v>748</v>
      </c>
      <c r="C37" s="54" t="n">
        <v>41054.2074652778</v>
      </c>
      <c r="D37" s="55" t="s">
        <v>749</v>
      </c>
      <c r="E37" s="0" t="n">
        <v>35000</v>
      </c>
      <c r="F37" s="0" t="s">
        <v>111</v>
      </c>
      <c r="G37" s="0" t="e">
        <f aca="false">tblSalaries#this row;clean salary (in local currency)*VLOOKUP(tblSalaries#this row;currency,tblXrate,2,0)</f>
        <v>#VALUE!</v>
      </c>
      <c r="H37" s="0" t="s">
        <v>750</v>
      </c>
      <c r="I37" s="0" t="s">
        <v>78</v>
      </c>
      <c r="J37" s="0" t="s">
        <v>94</v>
      </c>
      <c r="K37" s="0" t="e">
        <f aca="false">VLOOKUP(tblSalaries#this row;where do you work,tblCountriesactual:mapping,2,0)</f>
        <v>#VALUE!</v>
      </c>
      <c r="L37" s="0" t="s">
        <v>118</v>
      </c>
      <c r="N37" s="48" t="e">
        <f aca="false">VLOOKUP(K37,tblCountries,3,0)</f>
        <v>#VALUE!</v>
      </c>
      <c r="O37" s="48" t="e">
        <f aca="false">VLOOKUP(tblSalaries#this row;how many hours of a day you work on excel,tblHours,2,0)</f>
        <v>#VALUE!</v>
      </c>
      <c r="P37" s="48" t="e">
        <f aca="false">VLOOKUP(tblSalaries#this row;clean country,tblCountries,5,0)</f>
        <v>#VALUE!</v>
      </c>
      <c r="Q37" s="48" t="e">
        <f aca="false">IF($Q$1,tblSalaries#this row;ppp factor*tblSalaries#this row;salary in usd,tblSalaries#this row;salary in usd)</f>
        <v>#VALUE!</v>
      </c>
    </row>
    <row r="38" customFormat="false" ht="15" hidden="false" customHeight="true" outlineLevel="0" collapsed="false">
      <c r="B38" s="0" t="s">
        <v>751</v>
      </c>
      <c r="C38" s="54" t="n">
        <v>41054.2091319445</v>
      </c>
      <c r="D38" s="55" t="s">
        <v>752</v>
      </c>
      <c r="E38" s="0" t="n">
        <v>19200</v>
      </c>
      <c r="F38" s="0" t="s">
        <v>71</v>
      </c>
      <c r="G38" s="0" t="e">
        <f aca="false">tblSalaries#this row;clean salary (in local currency)*VLOOKUP(tblSalaries#this row;currency,tblXrate,2,0)</f>
        <v>#VALUE!</v>
      </c>
      <c r="H38" s="0" t="s">
        <v>78</v>
      </c>
      <c r="I38" s="0" t="s">
        <v>78</v>
      </c>
      <c r="J38" s="0" t="s">
        <v>242</v>
      </c>
      <c r="K38" s="0" t="e">
        <f aca="false">VLOOKUP(tblSalaries#this row;where do you work,tblCountriesactual:mapping,2,0)</f>
        <v>#VALUE!</v>
      </c>
      <c r="L38" s="0" t="s">
        <v>100</v>
      </c>
      <c r="N38" s="48" t="e">
        <f aca="false">VLOOKUP(K38,tblCountries,3,0)</f>
        <v>#VALUE!</v>
      </c>
      <c r="O38" s="48" t="e">
        <f aca="false">VLOOKUP(tblSalaries#this row;how many hours of a day you work on excel,tblHours,2,0)</f>
        <v>#VALUE!</v>
      </c>
      <c r="P38" s="48" t="e">
        <f aca="false">VLOOKUP(tblSalaries#this row;clean country,tblCountries,5,0)</f>
        <v>#VALUE!</v>
      </c>
      <c r="Q38" s="48" t="e">
        <f aca="false">IF($Q$1,tblSalaries#this row;ppp factor*tblSalaries#this row;salary in usd,tblSalaries#this row;salary in usd)</f>
        <v>#VALUE!</v>
      </c>
    </row>
    <row r="39" customFormat="false" ht="15" hidden="false" customHeight="true" outlineLevel="0" collapsed="false">
      <c r="B39" s="0" t="s">
        <v>753</v>
      </c>
      <c r="C39" s="54" t="n">
        <v>41054.21125</v>
      </c>
      <c r="D39" s="55" t="n">
        <v>500000</v>
      </c>
      <c r="E39" s="0" t="n">
        <v>500000</v>
      </c>
      <c r="F39" s="0" t="s">
        <v>101</v>
      </c>
      <c r="G39" s="0" t="e">
        <f aca="false">tblSalaries#this row;clean salary (in local currency)*VLOOKUP(tblSalaries#this row;currency,tblXrate,2,0)</f>
        <v>#VALUE!</v>
      </c>
      <c r="H39" s="0" t="s">
        <v>754</v>
      </c>
      <c r="I39" s="0" t="s">
        <v>87</v>
      </c>
      <c r="J39" s="0" t="s">
        <v>85</v>
      </c>
      <c r="K39" s="0" t="e">
        <f aca="false">VLOOKUP(tblSalaries#this row;where do you work,tblCountriesactual:mapping,2,0)</f>
        <v>#VALUE!</v>
      </c>
      <c r="L39" s="0" t="s">
        <v>118</v>
      </c>
      <c r="N39" s="48" t="e">
        <f aca="false">VLOOKUP(K39,tblCountries,3,0)</f>
        <v>#VALUE!</v>
      </c>
      <c r="O39" s="48" t="e">
        <f aca="false">VLOOKUP(tblSalaries#this row;how many hours of a day you work on excel,tblHours,2,0)</f>
        <v>#VALUE!</v>
      </c>
      <c r="P39" s="48" t="e">
        <f aca="false">VLOOKUP(tblSalaries#this row;clean country,tblCountries,5,0)</f>
        <v>#VALUE!</v>
      </c>
      <c r="Q39" s="48" t="e">
        <f aca="false">IF($Q$1,tblSalaries#this row;ppp factor*tblSalaries#this row;salary in usd,tblSalaries#this row;salary in usd)</f>
        <v>#VALUE!</v>
      </c>
    </row>
    <row r="40" customFormat="false" ht="15" hidden="false" customHeight="true" outlineLevel="0" collapsed="false">
      <c r="B40" s="0" t="s">
        <v>755</v>
      </c>
      <c r="C40" s="54" t="n">
        <v>41054.2135532407</v>
      </c>
      <c r="D40" s="55" t="n">
        <v>150000</v>
      </c>
      <c r="E40" s="0" t="n">
        <v>150000</v>
      </c>
      <c r="F40" s="0" t="s">
        <v>71</v>
      </c>
      <c r="G40" s="0" t="e">
        <f aca="false">tblSalaries#this row;clean salary (in local currency)*VLOOKUP(tblSalaries#this row;currency,tblXrate,2,0)</f>
        <v>#VALUE!</v>
      </c>
      <c r="H40" s="0" t="s">
        <v>756</v>
      </c>
      <c r="I40" s="0" t="s">
        <v>124</v>
      </c>
      <c r="J40" s="0" t="s">
        <v>74</v>
      </c>
      <c r="K40" s="0" t="e">
        <f aca="false">VLOOKUP(tblSalaries#this row;where do you work,tblCountriesactual:mapping,2,0)</f>
        <v>#VALUE!</v>
      </c>
      <c r="L40" s="0" t="s">
        <v>100</v>
      </c>
      <c r="N40" s="48" t="e">
        <f aca="false">VLOOKUP(K40,tblCountries,3,0)</f>
        <v>#VALUE!</v>
      </c>
      <c r="O40" s="48" t="e">
        <f aca="false">VLOOKUP(tblSalaries#this row;how many hours of a day you work on excel,tblHours,2,0)</f>
        <v>#VALUE!</v>
      </c>
      <c r="P40" s="48" t="e">
        <f aca="false">VLOOKUP(tblSalaries#this row;clean country,tblCountries,5,0)</f>
        <v>#VALUE!</v>
      </c>
      <c r="Q40" s="48" t="e">
        <f aca="false">IF($Q$1,tblSalaries#this row;ppp factor*tblSalaries#this row;salary in usd,tblSalaries#this row;salary in usd)</f>
        <v>#VALUE!</v>
      </c>
    </row>
    <row r="41" customFormat="false" ht="15" hidden="false" customHeight="true" outlineLevel="0" collapsed="false">
      <c r="B41" s="0" t="s">
        <v>757</v>
      </c>
      <c r="C41" s="54" t="n">
        <v>41054.2156134259</v>
      </c>
      <c r="D41" s="55" t="n">
        <v>69000</v>
      </c>
      <c r="E41" s="0" t="n">
        <v>69000</v>
      </c>
      <c r="F41" s="0" t="s">
        <v>71</v>
      </c>
      <c r="G41" s="0" t="e">
        <f aca="false">tblSalaries#this row;clean salary (in local currency)*VLOOKUP(tblSalaries#this row;currency,tblXrate,2,0)</f>
        <v>#VALUE!</v>
      </c>
      <c r="H41" s="0" t="s">
        <v>758</v>
      </c>
      <c r="I41" s="0" t="s">
        <v>116</v>
      </c>
      <c r="J41" s="0" t="s">
        <v>74</v>
      </c>
      <c r="K41" s="0" t="e">
        <f aca="false">VLOOKUP(tblSalaries#this row;where do you work,tblCountriesactual:mapping,2,0)</f>
        <v>#VALUE!</v>
      </c>
      <c r="L41" s="0" t="s">
        <v>110</v>
      </c>
      <c r="N41" s="48" t="e">
        <f aca="false">VLOOKUP(K41,tblCountries,3,0)</f>
        <v>#VALUE!</v>
      </c>
      <c r="O41" s="48" t="e">
        <f aca="false">VLOOKUP(tblSalaries#this row;how many hours of a day you work on excel,tblHours,2,0)</f>
        <v>#VALUE!</v>
      </c>
      <c r="P41" s="48" t="e">
        <f aca="false">VLOOKUP(tblSalaries#this row;clean country,tblCountries,5,0)</f>
        <v>#VALUE!</v>
      </c>
      <c r="Q41" s="48" t="e">
        <f aca="false">IF($Q$1,tblSalaries#this row;ppp factor*tblSalaries#this row;salary in usd,tblSalaries#this row;salary in usd)</f>
        <v>#VALUE!</v>
      </c>
    </row>
    <row r="42" customFormat="false" ht="15" hidden="false" customHeight="true" outlineLevel="0" collapsed="false">
      <c r="B42" s="0" t="s">
        <v>759</v>
      </c>
      <c r="C42" s="54" t="n">
        <v>41054.216400463</v>
      </c>
      <c r="D42" s="55" t="n">
        <v>30000</v>
      </c>
      <c r="E42" s="0" t="n">
        <v>30000</v>
      </c>
      <c r="F42" s="0" t="s">
        <v>71</v>
      </c>
      <c r="G42" s="0" t="e">
        <f aca="false">tblSalaries#this row;clean salary (in local currency)*VLOOKUP(tblSalaries#this row;currency,tblXrate,2,0)</f>
        <v>#VALUE!</v>
      </c>
      <c r="H42" s="0" t="s">
        <v>760</v>
      </c>
      <c r="I42" s="0" t="s">
        <v>87</v>
      </c>
      <c r="J42" s="0" t="s">
        <v>74</v>
      </c>
      <c r="K42" s="0" t="e">
        <f aca="false">VLOOKUP(tblSalaries#this row;where do you work,tblCountriesactual:mapping,2,0)</f>
        <v>#VALUE!</v>
      </c>
      <c r="L42" s="0" t="s">
        <v>100</v>
      </c>
      <c r="N42" s="48" t="e">
        <f aca="false">VLOOKUP(K42,tblCountries,3,0)</f>
        <v>#VALUE!</v>
      </c>
      <c r="O42" s="48" t="e">
        <f aca="false">VLOOKUP(tblSalaries#this row;how many hours of a day you work on excel,tblHours,2,0)</f>
        <v>#VALUE!</v>
      </c>
      <c r="P42" s="48" t="e">
        <f aca="false">VLOOKUP(tblSalaries#this row;clean country,tblCountries,5,0)</f>
        <v>#VALUE!</v>
      </c>
      <c r="Q42" s="48" t="e">
        <f aca="false">IF($Q$1,tblSalaries#this row;ppp factor*tblSalaries#this row;salary in usd,tblSalaries#this row;salary in usd)</f>
        <v>#VALUE!</v>
      </c>
    </row>
    <row r="43" customFormat="false" ht="15" hidden="false" customHeight="true" outlineLevel="0" collapsed="false">
      <c r="B43" s="0" t="s">
        <v>761</v>
      </c>
      <c r="C43" s="54" t="n">
        <v>41054.2179398148</v>
      </c>
      <c r="D43" s="55" t="s">
        <v>762</v>
      </c>
      <c r="E43" s="0" t="n">
        <v>400000</v>
      </c>
      <c r="F43" s="0" t="s">
        <v>101</v>
      </c>
      <c r="G43" s="0" t="e">
        <f aca="false">tblSalaries#this row;clean salary (in local currency)*VLOOKUP(tblSalaries#this row;currency,tblXrate,2,0)</f>
        <v>#VALUE!</v>
      </c>
      <c r="H43" s="0" t="s">
        <v>763</v>
      </c>
      <c r="I43" s="0" t="s">
        <v>124</v>
      </c>
      <c r="J43" s="0" t="s">
        <v>85</v>
      </c>
      <c r="K43" s="0" t="e">
        <f aca="false">VLOOKUP(tblSalaries#this row;where do you work,tblCountriesactual:mapping,2,0)</f>
        <v>#VALUE!</v>
      </c>
      <c r="L43" s="0" t="s">
        <v>110</v>
      </c>
      <c r="N43" s="48" t="e">
        <f aca="false">VLOOKUP(K43,tblCountries,3,0)</f>
        <v>#VALUE!</v>
      </c>
      <c r="O43" s="48" t="e">
        <f aca="false">VLOOKUP(tblSalaries#this row;how many hours of a day you work on excel,tblHours,2,0)</f>
        <v>#VALUE!</v>
      </c>
      <c r="P43" s="48" t="e">
        <f aca="false">VLOOKUP(tblSalaries#this row;clean country,tblCountries,5,0)</f>
        <v>#VALUE!</v>
      </c>
      <c r="Q43" s="48" t="e">
        <f aca="false">IF($Q$1,tblSalaries#this row;ppp factor*tblSalaries#this row;salary in usd,tblSalaries#this row;salary in usd)</f>
        <v>#VALUE!</v>
      </c>
    </row>
    <row r="44" customFormat="false" ht="15" hidden="false" customHeight="true" outlineLevel="0" collapsed="false">
      <c r="B44" s="0" t="s">
        <v>764</v>
      </c>
      <c r="C44" s="54" t="n">
        <v>41054.2213888889</v>
      </c>
      <c r="D44" s="55" t="n">
        <v>70000</v>
      </c>
      <c r="E44" s="0" t="n">
        <v>70000</v>
      </c>
      <c r="F44" s="0" t="s">
        <v>84</v>
      </c>
      <c r="G44" s="0" t="e">
        <f aca="false">tblSalaries#this row;clean salary (in local currency)*VLOOKUP(tblSalaries#this row;currency,tblXrate,2,0)</f>
        <v>#VALUE!</v>
      </c>
      <c r="H44" s="0" t="s">
        <v>765</v>
      </c>
      <c r="I44" s="0" t="s">
        <v>87</v>
      </c>
      <c r="J44" s="0" t="s">
        <v>104</v>
      </c>
      <c r="K44" s="0" t="e">
        <f aca="false">VLOOKUP(tblSalaries#this row;where do you work,tblCountriesactual:mapping,2,0)</f>
        <v>#VALUE!</v>
      </c>
      <c r="L44" s="0" t="s">
        <v>100</v>
      </c>
      <c r="N44" s="48" t="e">
        <f aca="false">VLOOKUP(K44,tblCountries,3,0)</f>
        <v>#VALUE!</v>
      </c>
      <c r="O44" s="48" t="e">
        <f aca="false">VLOOKUP(tblSalaries#this row;how many hours of a day you work on excel,tblHours,2,0)</f>
        <v>#VALUE!</v>
      </c>
      <c r="P44" s="48" t="e">
        <f aca="false">VLOOKUP(tblSalaries#this row;clean country,tblCountries,5,0)</f>
        <v>#VALUE!</v>
      </c>
      <c r="Q44" s="48" t="e">
        <f aca="false">IF($Q$1,tblSalaries#this row;ppp factor*tblSalaries#this row;salary in usd,tblSalaries#this row;salary in usd)</f>
        <v>#VALUE!</v>
      </c>
    </row>
    <row r="45" customFormat="false" ht="15" hidden="false" customHeight="true" outlineLevel="0" collapsed="false">
      <c r="B45" s="0" t="s">
        <v>766</v>
      </c>
      <c r="C45" s="54" t="n">
        <v>41054.222337963</v>
      </c>
      <c r="D45" s="55" t="n">
        <v>14500</v>
      </c>
      <c r="E45" s="0" t="n">
        <v>14500</v>
      </c>
      <c r="F45" s="0" t="s">
        <v>71</v>
      </c>
      <c r="G45" s="0" t="e">
        <f aca="false">tblSalaries#this row;clean salary (in local currency)*VLOOKUP(tblSalaries#this row;currency,tblXrate,2,0)</f>
        <v>#VALUE!</v>
      </c>
      <c r="H45" s="0" t="s">
        <v>767</v>
      </c>
      <c r="I45" s="0" t="s">
        <v>78</v>
      </c>
      <c r="J45" s="0" t="s">
        <v>85</v>
      </c>
      <c r="K45" s="0" t="e">
        <f aca="false">VLOOKUP(tblSalaries#this row;where do you work,tblCountriesactual:mapping,2,0)</f>
        <v>#VALUE!</v>
      </c>
      <c r="L45" s="0" t="s">
        <v>110</v>
      </c>
      <c r="N45" s="48" t="e">
        <f aca="false">VLOOKUP(K45,tblCountries,3,0)</f>
        <v>#VALUE!</v>
      </c>
      <c r="O45" s="48" t="e">
        <f aca="false">VLOOKUP(tblSalaries#this row;how many hours of a day you work on excel,tblHours,2,0)</f>
        <v>#VALUE!</v>
      </c>
      <c r="P45" s="48" t="e">
        <f aca="false">VLOOKUP(tblSalaries#this row;clean country,tblCountries,5,0)</f>
        <v>#VALUE!</v>
      </c>
      <c r="Q45" s="48" t="e">
        <f aca="false">IF($Q$1,tblSalaries#this row;ppp factor*tblSalaries#this row;salary in usd,tblSalaries#this row;salary in usd)</f>
        <v>#VALUE!</v>
      </c>
    </row>
    <row r="46" customFormat="false" ht="15" hidden="false" customHeight="true" outlineLevel="0" collapsed="false">
      <c r="B46" s="0" t="s">
        <v>768</v>
      </c>
      <c r="C46" s="54" t="n">
        <v>41054.2296180556</v>
      </c>
      <c r="D46" s="55" t="n">
        <v>70000</v>
      </c>
      <c r="E46" s="0" t="n">
        <v>70000</v>
      </c>
      <c r="F46" s="0" t="s">
        <v>125</v>
      </c>
      <c r="G46" s="0" t="e">
        <f aca="false">tblSalaries#this row;clean salary (in local currency)*VLOOKUP(tblSalaries#this row;currency,tblXrate,2,0)</f>
        <v>#VALUE!</v>
      </c>
      <c r="H46" s="0" t="s">
        <v>769</v>
      </c>
      <c r="I46" s="0" t="s">
        <v>116</v>
      </c>
      <c r="J46" s="0" t="s">
        <v>113</v>
      </c>
      <c r="K46" s="0" t="e">
        <f aca="false">VLOOKUP(tblSalaries#this row;where do you work,tblCountriesactual:mapping,2,0)</f>
        <v>#VALUE!</v>
      </c>
      <c r="L46" s="0" t="s">
        <v>100</v>
      </c>
      <c r="N46" s="48" t="e">
        <f aca="false">VLOOKUP(K46,tblCountries,3,0)</f>
        <v>#VALUE!</v>
      </c>
      <c r="O46" s="48" t="e">
        <f aca="false">VLOOKUP(tblSalaries#this row;how many hours of a day you work on excel,tblHours,2,0)</f>
        <v>#VALUE!</v>
      </c>
      <c r="P46" s="48" t="e">
        <f aca="false">VLOOKUP(tblSalaries#this row;clean country,tblCountries,5,0)</f>
        <v>#VALUE!</v>
      </c>
      <c r="Q46" s="48" t="e">
        <f aca="false">IF($Q$1,tblSalaries#this row;ppp factor*tblSalaries#this row;salary in usd,tblSalaries#this row;salary in usd)</f>
        <v>#VALUE!</v>
      </c>
    </row>
    <row r="47" customFormat="false" ht="15" hidden="false" customHeight="true" outlineLevel="0" collapsed="false">
      <c r="B47" s="0" t="s">
        <v>770</v>
      </c>
      <c r="C47" s="54" t="n">
        <v>41054.232962963</v>
      </c>
      <c r="D47" s="55" t="n">
        <v>58000</v>
      </c>
      <c r="E47" s="0" t="n">
        <v>58000</v>
      </c>
      <c r="F47" s="0" t="s">
        <v>71</v>
      </c>
      <c r="G47" s="0" t="e">
        <f aca="false">tblSalaries#this row;clean salary (in local currency)*VLOOKUP(tblSalaries#this row;currency,tblXrate,2,0)</f>
        <v>#VALUE!</v>
      </c>
      <c r="H47" s="0" t="s">
        <v>771</v>
      </c>
      <c r="I47" s="0" t="s">
        <v>69</v>
      </c>
      <c r="J47" s="0" t="s">
        <v>74</v>
      </c>
      <c r="K47" s="0" t="e">
        <f aca="false">VLOOKUP(tblSalaries#this row;where do you work,tblCountriesactual:mapping,2,0)</f>
        <v>#VALUE!</v>
      </c>
      <c r="L47" s="0" t="s">
        <v>110</v>
      </c>
      <c r="N47" s="48" t="e">
        <f aca="false">VLOOKUP(K47,tblCountries,3,0)</f>
        <v>#VALUE!</v>
      </c>
      <c r="O47" s="48" t="e">
        <f aca="false">VLOOKUP(tblSalaries#this row;how many hours of a day you work on excel,tblHours,2,0)</f>
        <v>#VALUE!</v>
      </c>
      <c r="P47" s="48" t="e">
        <f aca="false">VLOOKUP(tblSalaries#this row;clean country,tblCountries,5,0)</f>
        <v>#VALUE!</v>
      </c>
      <c r="Q47" s="48" t="e">
        <f aca="false">IF($Q$1,tblSalaries#this row;ppp factor*tblSalaries#this row;salary in usd,tblSalaries#this row;salary in usd)</f>
        <v>#VALUE!</v>
      </c>
    </row>
    <row r="48" customFormat="false" ht="15" hidden="false" customHeight="true" outlineLevel="0" collapsed="false">
      <c r="B48" s="0" t="s">
        <v>772</v>
      </c>
      <c r="C48" s="54" t="n">
        <v>41054.2395949074</v>
      </c>
      <c r="D48" s="55" t="n">
        <v>90000</v>
      </c>
      <c r="E48" s="0" t="n">
        <v>90000</v>
      </c>
      <c r="F48" s="0" t="s">
        <v>71</v>
      </c>
      <c r="G48" s="0" t="e">
        <f aca="false">tblSalaries#this row;clean salary (in local currency)*VLOOKUP(tblSalaries#this row;currency,tblXrate,2,0)</f>
        <v>#VALUE!</v>
      </c>
      <c r="H48" s="0" t="s">
        <v>773</v>
      </c>
      <c r="I48" s="0" t="s">
        <v>130</v>
      </c>
      <c r="J48" s="0" t="s">
        <v>74</v>
      </c>
      <c r="K48" s="0" t="e">
        <f aca="false">VLOOKUP(tblSalaries#this row;where do you work,tblCountriesactual:mapping,2,0)</f>
        <v>#VALUE!</v>
      </c>
      <c r="L48" s="0" t="s">
        <v>90</v>
      </c>
      <c r="N48" s="48" t="e">
        <f aca="false">VLOOKUP(K48,tblCountries,3,0)</f>
        <v>#VALUE!</v>
      </c>
      <c r="O48" s="48" t="e">
        <f aca="false">VLOOKUP(tblSalaries#this row;how many hours of a day you work on excel,tblHours,2,0)</f>
        <v>#VALUE!</v>
      </c>
      <c r="P48" s="48" t="e">
        <f aca="false">VLOOKUP(tblSalaries#this row;clean country,tblCountries,5,0)</f>
        <v>#VALUE!</v>
      </c>
      <c r="Q48" s="48" t="e">
        <f aca="false">IF($Q$1,tblSalaries#this row;ppp factor*tblSalaries#this row;salary in usd,tblSalaries#this row;salary in usd)</f>
        <v>#VALUE!</v>
      </c>
    </row>
    <row r="49" customFormat="false" ht="15" hidden="false" customHeight="true" outlineLevel="0" collapsed="false">
      <c r="B49" s="0" t="s">
        <v>774</v>
      </c>
      <c r="C49" s="54" t="n">
        <v>41054.2408217593</v>
      </c>
      <c r="D49" s="55" t="n">
        <v>800000</v>
      </c>
      <c r="E49" s="0" t="n">
        <v>800000</v>
      </c>
      <c r="F49" s="0" t="s">
        <v>101</v>
      </c>
      <c r="G49" s="0" t="e">
        <f aca="false">tblSalaries#this row;clean salary (in local currency)*VLOOKUP(tblSalaries#this row;currency,tblXrate,2,0)</f>
        <v>#VALUE!</v>
      </c>
      <c r="H49" s="0" t="s">
        <v>775</v>
      </c>
      <c r="I49" s="0" t="s">
        <v>124</v>
      </c>
      <c r="J49" s="0" t="s">
        <v>85</v>
      </c>
      <c r="K49" s="0" t="e">
        <f aca="false">VLOOKUP(tblSalaries#this row;where do you work,tblCountriesactual:mapping,2,0)</f>
        <v>#VALUE!</v>
      </c>
      <c r="L49" s="0" t="s">
        <v>100</v>
      </c>
      <c r="N49" s="48" t="e">
        <f aca="false">VLOOKUP(K49,tblCountries,3,0)</f>
        <v>#VALUE!</v>
      </c>
      <c r="O49" s="48" t="e">
        <f aca="false">VLOOKUP(tblSalaries#this row;how many hours of a day you work on excel,tblHours,2,0)</f>
        <v>#VALUE!</v>
      </c>
      <c r="P49" s="48" t="e">
        <f aca="false">VLOOKUP(tblSalaries#this row;clean country,tblCountries,5,0)</f>
        <v>#VALUE!</v>
      </c>
      <c r="Q49" s="48" t="e">
        <f aca="false">IF($Q$1,tblSalaries#this row;ppp factor*tblSalaries#this row;salary in usd,tblSalaries#this row;salary in usd)</f>
        <v>#VALUE!</v>
      </c>
    </row>
    <row r="50" customFormat="false" ht="15" hidden="false" customHeight="true" outlineLevel="0" collapsed="false">
      <c r="B50" s="0" t="s">
        <v>776</v>
      </c>
      <c r="C50" s="54" t="n">
        <v>41054.241087963</v>
      </c>
      <c r="D50" s="55" t="n">
        <v>32000</v>
      </c>
      <c r="E50" s="0" t="n">
        <v>32000</v>
      </c>
      <c r="F50" s="0" t="s">
        <v>111</v>
      </c>
      <c r="G50" s="0" t="e">
        <f aca="false">tblSalaries#this row;clean salary (in local currency)*VLOOKUP(tblSalaries#this row;currency,tblXrate,2,0)</f>
        <v>#VALUE!</v>
      </c>
      <c r="H50" s="0" t="s">
        <v>777</v>
      </c>
      <c r="I50" s="0" t="s">
        <v>78</v>
      </c>
      <c r="J50" s="0" t="s">
        <v>94</v>
      </c>
      <c r="K50" s="0" t="e">
        <f aca="false">VLOOKUP(tblSalaries#this row;where do you work,tblCountriesactual:mapping,2,0)</f>
        <v>#VALUE!</v>
      </c>
      <c r="L50" s="0" t="s">
        <v>110</v>
      </c>
      <c r="N50" s="48" t="e">
        <f aca="false">VLOOKUP(K50,tblCountries,3,0)</f>
        <v>#VALUE!</v>
      </c>
      <c r="O50" s="48" t="e">
        <f aca="false">VLOOKUP(tblSalaries#this row;how many hours of a day you work on excel,tblHours,2,0)</f>
        <v>#VALUE!</v>
      </c>
      <c r="P50" s="48" t="e">
        <f aca="false">VLOOKUP(tblSalaries#this row;clean country,tblCountries,5,0)</f>
        <v>#VALUE!</v>
      </c>
      <c r="Q50" s="48" t="e">
        <f aca="false">IF($Q$1,tblSalaries#this row;ppp factor*tblSalaries#this row;salary in usd,tblSalaries#this row;salary in usd)</f>
        <v>#VALUE!</v>
      </c>
    </row>
    <row r="51" customFormat="false" ht="15" hidden="false" customHeight="true" outlineLevel="0" collapsed="false">
      <c r="B51" s="0" t="s">
        <v>778</v>
      </c>
      <c r="C51" s="54" t="n">
        <v>41054.2415740741</v>
      </c>
      <c r="D51" s="55" t="n">
        <v>1000</v>
      </c>
      <c r="E51" s="0" t="n">
        <v>12000</v>
      </c>
      <c r="F51" s="0" t="s">
        <v>71</v>
      </c>
      <c r="G51" s="0" t="e">
        <f aca="false">tblSalaries#this row;clean salary (in local currency)*VLOOKUP(tblSalaries#this row;currency,tblXrate,2,0)</f>
        <v>#VALUE!</v>
      </c>
      <c r="H51" s="0" t="s">
        <v>779</v>
      </c>
      <c r="I51" s="0" t="s">
        <v>87</v>
      </c>
      <c r="J51" s="0" t="s">
        <v>74</v>
      </c>
      <c r="K51" s="0" t="e">
        <f aca="false">VLOOKUP(tblSalaries#this row;where do you work,tblCountriesactual:mapping,2,0)</f>
        <v>#VALUE!</v>
      </c>
      <c r="L51" s="0" t="s">
        <v>90</v>
      </c>
      <c r="N51" s="48" t="e">
        <f aca="false">VLOOKUP(K51,tblCountries,3,0)</f>
        <v>#VALUE!</v>
      </c>
      <c r="O51" s="48" t="e">
        <f aca="false">VLOOKUP(tblSalaries#this row;how many hours of a day you work on excel,tblHours,2,0)</f>
        <v>#VALUE!</v>
      </c>
      <c r="P51" s="48" t="e">
        <f aca="false">VLOOKUP(tblSalaries#this row;clean country,tblCountries,5,0)</f>
        <v>#VALUE!</v>
      </c>
      <c r="Q51" s="48" t="e">
        <f aca="false">IF($Q$1,tblSalaries#this row;ppp factor*tblSalaries#this row;salary in usd,tblSalaries#this row;salary in usd)</f>
        <v>#VALUE!</v>
      </c>
    </row>
    <row r="52" customFormat="false" ht="15" hidden="false" customHeight="true" outlineLevel="0" collapsed="false">
      <c r="B52" s="0" t="s">
        <v>780</v>
      </c>
      <c r="C52" s="54" t="n">
        <v>41054.2532638889</v>
      </c>
      <c r="D52" s="55" t="s">
        <v>781</v>
      </c>
      <c r="E52" s="0" t="n">
        <v>45000</v>
      </c>
      <c r="F52" s="0" t="s">
        <v>82</v>
      </c>
      <c r="G52" s="0" t="e">
        <f aca="false">tblSalaries#this row;clean salary (in local currency)*VLOOKUP(tblSalaries#this row;currency,tblXrate,2,0)</f>
        <v>#VALUE!</v>
      </c>
      <c r="H52" s="0" t="s">
        <v>782</v>
      </c>
      <c r="I52" s="0" t="s">
        <v>124</v>
      </c>
      <c r="J52" s="0" t="s">
        <v>229</v>
      </c>
      <c r="K52" s="0" t="e">
        <f aca="false">VLOOKUP(tblSalaries#this row;where do you work,tblCountriesactual:mapping,2,0)</f>
        <v>#VALUE!</v>
      </c>
      <c r="L52" s="0" t="s">
        <v>110</v>
      </c>
      <c r="N52" s="48" t="e">
        <f aca="false">VLOOKUP(K52,tblCountries,3,0)</f>
        <v>#VALUE!</v>
      </c>
      <c r="O52" s="48" t="e">
        <f aca="false">VLOOKUP(tblSalaries#this row;how many hours of a day you work on excel,tblHours,2,0)</f>
        <v>#VALUE!</v>
      </c>
      <c r="P52" s="48" t="e">
        <f aca="false">VLOOKUP(tblSalaries#this row;clean country,tblCountries,5,0)</f>
        <v>#VALUE!</v>
      </c>
      <c r="Q52" s="48" t="e">
        <f aca="false">IF($Q$1,tblSalaries#this row;ppp factor*tblSalaries#this row;salary in usd,tblSalaries#this row;salary in usd)</f>
        <v>#VALUE!</v>
      </c>
    </row>
    <row r="53" customFormat="false" ht="15" hidden="false" customHeight="true" outlineLevel="0" collapsed="false">
      <c r="B53" s="0" t="s">
        <v>783</v>
      </c>
      <c r="C53" s="54" t="n">
        <v>41054.2534375</v>
      </c>
      <c r="D53" s="55" t="s">
        <v>784</v>
      </c>
      <c r="E53" s="0" t="n">
        <v>100000</v>
      </c>
      <c r="F53" s="0" t="s">
        <v>71</v>
      </c>
      <c r="G53" s="0" t="e">
        <f aca="false">tblSalaries#this row;clean salary (in local currency)*VLOOKUP(tblSalaries#this row;currency,tblXrate,2,0)</f>
        <v>#VALUE!</v>
      </c>
      <c r="H53" s="0" t="s">
        <v>785</v>
      </c>
      <c r="I53" s="0" t="s">
        <v>78</v>
      </c>
      <c r="J53" s="0" t="s">
        <v>134</v>
      </c>
      <c r="K53" s="0" t="e">
        <f aca="false">VLOOKUP(tblSalaries#this row;where do you work,tblCountriesactual:mapping,2,0)</f>
        <v>#VALUE!</v>
      </c>
      <c r="L53" s="0" t="s">
        <v>118</v>
      </c>
      <c r="N53" s="48" t="e">
        <f aca="false">VLOOKUP(K53,tblCountries,3,0)</f>
        <v>#VALUE!</v>
      </c>
      <c r="O53" s="48" t="e">
        <f aca="false">VLOOKUP(tblSalaries#this row;how many hours of a day you work on excel,tblHours,2,0)</f>
        <v>#VALUE!</v>
      </c>
      <c r="P53" s="48" t="e">
        <f aca="false">VLOOKUP(tblSalaries#this row;clean country,tblCountries,5,0)</f>
        <v>#VALUE!</v>
      </c>
      <c r="Q53" s="48" t="e">
        <f aca="false">IF($Q$1,tblSalaries#this row;ppp factor*tblSalaries#this row;salary in usd,tblSalaries#this row;salary in usd)</f>
        <v>#VALUE!</v>
      </c>
    </row>
    <row r="54" customFormat="false" ht="15" hidden="false" customHeight="true" outlineLevel="0" collapsed="false">
      <c r="B54" s="0" t="s">
        <v>786</v>
      </c>
      <c r="C54" s="54" t="n">
        <v>41054.2536689815</v>
      </c>
      <c r="D54" s="55" t="n">
        <v>57000</v>
      </c>
      <c r="E54" s="0" t="n">
        <v>57000</v>
      </c>
      <c r="F54" s="0" t="s">
        <v>71</v>
      </c>
      <c r="G54" s="0" t="e">
        <f aca="false">tblSalaries#this row;clean salary (in local currency)*VLOOKUP(tblSalaries#this row;currency,tblXrate,2,0)</f>
        <v>#VALUE!</v>
      </c>
      <c r="H54" s="0" t="s">
        <v>787</v>
      </c>
      <c r="I54" s="0" t="s">
        <v>69</v>
      </c>
      <c r="J54" s="0" t="s">
        <v>74</v>
      </c>
      <c r="K54" s="0" t="e">
        <f aca="false">VLOOKUP(tblSalaries#this row;where do you work,tblCountriesactual:mapping,2,0)</f>
        <v>#VALUE!</v>
      </c>
      <c r="L54" s="0" t="s">
        <v>100</v>
      </c>
      <c r="N54" s="48" t="e">
        <f aca="false">VLOOKUP(K54,tblCountries,3,0)</f>
        <v>#VALUE!</v>
      </c>
      <c r="O54" s="48" t="e">
        <f aca="false">VLOOKUP(tblSalaries#this row;how many hours of a day you work on excel,tblHours,2,0)</f>
        <v>#VALUE!</v>
      </c>
      <c r="P54" s="48" t="e">
        <f aca="false">VLOOKUP(tblSalaries#this row;clean country,tblCountries,5,0)</f>
        <v>#VALUE!</v>
      </c>
      <c r="Q54" s="48" t="e">
        <f aca="false">IF($Q$1,tblSalaries#this row;ppp factor*tblSalaries#this row;salary in usd,tblSalaries#this row;salary in usd)</f>
        <v>#VALUE!</v>
      </c>
    </row>
    <row r="55" customFormat="false" ht="15" hidden="false" customHeight="true" outlineLevel="0" collapsed="false">
      <c r="B55" s="0" t="s">
        <v>788</v>
      </c>
      <c r="C55" s="54" t="n">
        <v>41054.2550347222</v>
      </c>
      <c r="D55" s="55" t="n">
        <v>40000</v>
      </c>
      <c r="E55" s="0" t="n">
        <v>40000</v>
      </c>
      <c r="F55" s="0" t="s">
        <v>111</v>
      </c>
      <c r="G55" s="0" t="e">
        <f aca="false">tblSalaries#this row;clean salary (in local currency)*VLOOKUP(tblSalaries#this row;currency,tblXrate,2,0)</f>
        <v>#VALUE!</v>
      </c>
      <c r="H55" s="0" t="s">
        <v>771</v>
      </c>
      <c r="I55" s="0" t="s">
        <v>69</v>
      </c>
      <c r="J55" s="0" t="s">
        <v>94</v>
      </c>
      <c r="K55" s="0" t="e">
        <f aca="false">VLOOKUP(tblSalaries#this row;where do you work,tblCountriesactual:mapping,2,0)</f>
        <v>#VALUE!</v>
      </c>
      <c r="L55" s="0" t="s">
        <v>110</v>
      </c>
      <c r="N55" s="48" t="e">
        <f aca="false">VLOOKUP(K55,tblCountries,3,0)</f>
        <v>#VALUE!</v>
      </c>
      <c r="O55" s="48" t="e">
        <f aca="false">VLOOKUP(tblSalaries#this row;how many hours of a day you work on excel,tblHours,2,0)</f>
        <v>#VALUE!</v>
      </c>
      <c r="P55" s="48" t="e">
        <f aca="false">VLOOKUP(tblSalaries#this row;clean country,tblCountries,5,0)</f>
        <v>#VALUE!</v>
      </c>
      <c r="Q55" s="48" t="e">
        <f aca="false">IF($Q$1,tblSalaries#this row;ppp factor*tblSalaries#this row;salary in usd,tblSalaries#this row;salary in usd)</f>
        <v>#VALUE!</v>
      </c>
    </row>
    <row r="56" customFormat="false" ht="15" hidden="false" customHeight="true" outlineLevel="0" collapsed="false">
      <c r="B56" s="0" t="s">
        <v>789</v>
      </c>
      <c r="C56" s="54" t="n">
        <v>41054.2567592593</v>
      </c>
      <c r="D56" s="55" t="s">
        <v>790</v>
      </c>
      <c r="E56" s="0" t="n">
        <v>24000</v>
      </c>
      <c r="F56" s="0" t="s">
        <v>82</v>
      </c>
      <c r="G56" s="0" t="e">
        <f aca="false">tblSalaries#this row;clean salary (in local currency)*VLOOKUP(tblSalaries#this row;currency,tblXrate,2,0)</f>
        <v>#VALUE!</v>
      </c>
      <c r="H56" s="0" t="s">
        <v>791</v>
      </c>
      <c r="I56" s="0" t="s">
        <v>124</v>
      </c>
      <c r="J56" s="0" t="s">
        <v>134</v>
      </c>
      <c r="K56" s="0" t="e">
        <f aca="false">VLOOKUP(tblSalaries#this row;where do you work,tblCountriesactual:mapping,2,0)</f>
        <v>#VALUE!</v>
      </c>
      <c r="L56" s="0" t="s">
        <v>118</v>
      </c>
      <c r="N56" s="48" t="e">
        <f aca="false">VLOOKUP(K56,tblCountries,3,0)</f>
        <v>#VALUE!</v>
      </c>
      <c r="O56" s="48" t="e">
        <f aca="false">VLOOKUP(tblSalaries#this row;how many hours of a day you work on excel,tblHours,2,0)</f>
        <v>#VALUE!</v>
      </c>
      <c r="P56" s="48" t="e">
        <f aca="false">VLOOKUP(tblSalaries#this row;clean country,tblCountries,5,0)</f>
        <v>#VALUE!</v>
      </c>
      <c r="Q56" s="48" t="e">
        <f aca="false">IF($Q$1,tblSalaries#this row;ppp factor*tblSalaries#this row;salary in usd,tblSalaries#this row;salary in usd)</f>
        <v>#VALUE!</v>
      </c>
    </row>
    <row r="57" customFormat="false" ht="15" hidden="false" customHeight="true" outlineLevel="0" collapsed="false">
      <c r="B57" s="0" t="s">
        <v>792</v>
      </c>
      <c r="C57" s="54" t="n">
        <v>41054.2571527778</v>
      </c>
      <c r="D57" s="55" t="n">
        <v>4320</v>
      </c>
      <c r="E57" s="0" t="n">
        <v>4320</v>
      </c>
      <c r="F57" s="0" t="s">
        <v>71</v>
      </c>
      <c r="G57" s="0" t="e">
        <f aca="false">tblSalaries#this row;clean salary (in local currency)*VLOOKUP(tblSalaries#this row;currency,tblXrate,2,0)</f>
        <v>#VALUE!</v>
      </c>
      <c r="H57" s="0" t="s">
        <v>793</v>
      </c>
      <c r="I57" s="0" t="s">
        <v>69</v>
      </c>
      <c r="J57" s="0" t="s">
        <v>85</v>
      </c>
      <c r="K57" s="0" t="e">
        <f aca="false">VLOOKUP(tblSalaries#this row;where do you work,tblCountriesactual:mapping,2,0)</f>
        <v>#VALUE!</v>
      </c>
      <c r="L57" s="0" t="s">
        <v>100</v>
      </c>
      <c r="N57" s="48" t="e">
        <f aca="false">VLOOKUP(K57,tblCountries,3,0)</f>
        <v>#VALUE!</v>
      </c>
      <c r="O57" s="48" t="e">
        <f aca="false">VLOOKUP(tblSalaries#this row;how many hours of a day you work on excel,tblHours,2,0)</f>
        <v>#VALUE!</v>
      </c>
      <c r="P57" s="48" t="e">
        <f aca="false">VLOOKUP(tblSalaries#this row;clean country,tblCountries,5,0)</f>
        <v>#VALUE!</v>
      </c>
      <c r="Q57" s="48" t="e">
        <f aca="false">IF($Q$1,tblSalaries#this row;ppp factor*tblSalaries#this row;salary in usd,tblSalaries#this row;salary in usd)</f>
        <v>#VALUE!</v>
      </c>
    </row>
    <row r="58" customFormat="false" ht="15" hidden="false" customHeight="true" outlineLevel="0" collapsed="false">
      <c r="B58" s="0" t="s">
        <v>794</v>
      </c>
      <c r="C58" s="54" t="n">
        <v>41054.2609027778</v>
      </c>
      <c r="D58" s="55" t="n">
        <v>62000</v>
      </c>
      <c r="E58" s="0" t="n">
        <v>62000</v>
      </c>
      <c r="F58" s="0" t="s">
        <v>71</v>
      </c>
      <c r="G58" s="0" t="e">
        <f aca="false">tblSalaries#this row;clean salary (in local currency)*VLOOKUP(tblSalaries#this row;currency,tblXrate,2,0)</f>
        <v>#VALUE!</v>
      </c>
      <c r="H58" s="0" t="s">
        <v>78</v>
      </c>
      <c r="I58" s="0" t="s">
        <v>78</v>
      </c>
      <c r="J58" s="0" t="s">
        <v>74</v>
      </c>
      <c r="K58" s="0" t="e">
        <f aca="false">VLOOKUP(tblSalaries#this row;where do you work,tblCountriesactual:mapping,2,0)</f>
        <v>#VALUE!</v>
      </c>
      <c r="L58" s="0" t="s">
        <v>110</v>
      </c>
      <c r="N58" s="48" t="e">
        <f aca="false">VLOOKUP(K58,tblCountries,3,0)</f>
        <v>#VALUE!</v>
      </c>
      <c r="O58" s="48" t="e">
        <f aca="false">VLOOKUP(tblSalaries#this row;how many hours of a day you work on excel,tblHours,2,0)</f>
        <v>#VALUE!</v>
      </c>
      <c r="P58" s="48" t="e">
        <f aca="false">VLOOKUP(tblSalaries#this row;clean country,tblCountries,5,0)</f>
        <v>#VALUE!</v>
      </c>
      <c r="Q58" s="48" t="e">
        <f aca="false">IF($Q$1,tblSalaries#this row;ppp factor*tblSalaries#this row;salary in usd,tblSalaries#this row;salary in usd)</f>
        <v>#VALUE!</v>
      </c>
    </row>
    <row r="59" customFormat="false" ht="15" hidden="false" customHeight="true" outlineLevel="0" collapsed="false">
      <c r="B59" s="0" t="s">
        <v>795</v>
      </c>
      <c r="C59" s="54" t="n">
        <v>41054.2685648148</v>
      </c>
      <c r="D59" s="55" t="n">
        <v>7500</v>
      </c>
      <c r="E59" s="0" t="n">
        <v>7500</v>
      </c>
      <c r="F59" s="0" t="s">
        <v>71</v>
      </c>
      <c r="G59" s="0" t="e">
        <f aca="false">tblSalaries#this row;clean salary (in local currency)*VLOOKUP(tblSalaries#this row;currency,tblXrate,2,0)</f>
        <v>#VALUE!</v>
      </c>
      <c r="H59" s="0" t="s">
        <v>78</v>
      </c>
      <c r="I59" s="0" t="s">
        <v>78</v>
      </c>
      <c r="J59" s="0" t="s">
        <v>85</v>
      </c>
      <c r="K59" s="0" t="e">
        <f aca="false">VLOOKUP(tblSalaries#this row;where do you work,tblCountriesactual:mapping,2,0)</f>
        <v>#VALUE!</v>
      </c>
      <c r="L59" s="0" t="s">
        <v>110</v>
      </c>
      <c r="N59" s="48" t="e">
        <f aca="false">VLOOKUP(K59,tblCountries,3,0)</f>
        <v>#VALUE!</v>
      </c>
      <c r="O59" s="48" t="e">
        <f aca="false">VLOOKUP(tblSalaries#this row;how many hours of a day you work on excel,tblHours,2,0)</f>
        <v>#VALUE!</v>
      </c>
      <c r="P59" s="48" t="e">
        <f aca="false">VLOOKUP(tblSalaries#this row;clean country,tblCountries,5,0)</f>
        <v>#VALUE!</v>
      </c>
      <c r="Q59" s="48" t="e">
        <f aca="false">IF($Q$1,tblSalaries#this row;ppp factor*tblSalaries#this row;salary in usd,tblSalaries#this row;salary in usd)</f>
        <v>#VALUE!</v>
      </c>
    </row>
    <row r="60" customFormat="false" ht="15" hidden="false" customHeight="true" outlineLevel="0" collapsed="false">
      <c r="B60" s="0" t="s">
        <v>796</v>
      </c>
      <c r="C60" s="54" t="n">
        <v>41054.2690856482</v>
      </c>
      <c r="D60" s="55" t="s">
        <v>797</v>
      </c>
      <c r="E60" s="0" t="n">
        <v>18000</v>
      </c>
      <c r="F60" s="0" t="s">
        <v>111</v>
      </c>
      <c r="G60" s="0" t="e">
        <f aca="false">tblSalaries#this row;clean salary (in local currency)*VLOOKUP(tblSalaries#this row;currency,tblXrate,2,0)</f>
        <v>#VALUE!</v>
      </c>
      <c r="H60" s="0" t="s">
        <v>798</v>
      </c>
      <c r="I60" s="0" t="s">
        <v>124</v>
      </c>
      <c r="J60" s="0" t="s">
        <v>94</v>
      </c>
      <c r="K60" s="0" t="e">
        <f aca="false">VLOOKUP(tblSalaries#this row;where do you work,tblCountriesactual:mapping,2,0)</f>
        <v>#VALUE!</v>
      </c>
      <c r="L60" s="0" t="s">
        <v>90</v>
      </c>
      <c r="N60" s="48" t="e">
        <f aca="false">VLOOKUP(K60,tblCountries,3,0)</f>
        <v>#VALUE!</v>
      </c>
      <c r="O60" s="48" t="e">
        <f aca="false">VLOOKUP(tblSalaries#this row;how many hours of a day you work on excel,tblHours,2,0)</f>
        <v>#VALUE!</v>
      </c>
      <c r="P60" s="48" t="e">
        <f aca="false">VLOOKUP(tblSalaries#this row;clean country,tblCountries,5,0)</f>
        <v>#VALUE!</v>
      </c>
      <c r="Q60" s="48" t="e">
        <f aca="false">IF($Q$1,tblSalaries#this row;ppp factor*tblSalaries#this row;salary in usd,tblSalaries#this row;salary in usd)</f>
        <v>#VALUE!</v>
      </c>
    </row>
    <row r="61" customFormat="false" ht="15" hidden="false" customHeight="true" outlineLevel="0" collapsed="false">
      <c r="B61" s="0" t="s">
        <v>799</v>
      </c>
      <c r="C61" s="54" t="n">
        <v>41054.2843171296</v>
      </c>
      <c r="D61" s="55" t="n">
        <v>49000</v>
      </c>
      <c r="E61" s="0" t="n">
        <v>49000</v>
      </c>
      <c r="F61" s="0" t="s">
        <v>82</v>
      </c>
      <c r="G61" s="0" t="e">
        <f aca="false">tblSalaries#this row;clean salary (in local currency)*VLOOKUP(tblSalaries#this row;currency,tblXrate,2,0)</f>
        <v>#VALUE!</v>
      </c>
      <c r="H61" s="0" t="s">
        <v>800</v>
      </c>
      <c r="I61" s="0" t="s">
        <v>124</v>
      </c>
      <c r="J61" s="0" t="s">
        <v>277</v>
      </c>
      <c r="K61" s="0" t="e">
        <f aca="false">VLOOKUP(tblSalaries#this row;where do you work,tblCountriesactual:mapping,2,0)</f>
        <v>#VALUE!</v>
      </c>
      <c r="L61" s="0" t="s">
        <v>100</v>
      </c>
      <c r="N61" s="48" t="e">
        <f aca="false">VLOOKUP(K61,tblCountries,3,0)</f>
        <v>#VALUE!</v>
      </c>
      <c r="O61" s="48" t="e">
        <f aca="false">VLOOKUP(tblSalaries#this row;how many hours of a day you work on excel,tblHours,2,0)</f>
        <v>#VALUE!</v>
      </c>
      <c r="P61" s="48" t="e">
        <f aca="false">VLOOKUP(tblSalaries#this row;clean country,tblCountries,5,0)</f>
        <v>#VALUE!</v>
      </c>
      <c r="Q61" s="48" t="e">
        <f aca="false">IF($Q$1,tblSalaries#this row;ppp factor*tblSalaries#this row;salary in usd,tblSalaries#this row;salary in usd)</f>
        <v>#VALUE!</v>
      </c>
    </row>
    <row r="62" customFormat="false" ht="15" hidden="false" customHeight="true" outlineLevel="0" collapsed="false">
      <c r="B62" s="0" t="s">
        <v>801</v>
      </c>
      <c r="C62" s="54" t="n">
        <v>41054.2901851852</v>
      </c>
      <c r="D62" s="55" t="n">
        <v>38000</v>
      </c>
      <c r="E62" s="0" t="n">
        <v>38000</v>
      </c>
      <c r="F62" s="0" t="s">
        <v>71</v>
      </c>
      <c r="G62" s="0" t="e">
        <f aca="false">tblSalaries#this row;clean salary (in local currency)*VLOOKUP(tblSalaries#this row;currency,tblXrate,2,0)</f>
        <v>#VALUE!</v>
      </c>
      <c r="H62" s="0" t="s">
        <v>802</v>
      </c>
      <c r="I62" s="0" t="s">
        <v>78</v>
      </c>
      <c r="J62" s="0" t="s">
        <v>74</v>
      </c>
      <c r="K62" s="0" t="e">
        <f aca="false">VLOOKUP(tblSalaries#this row;where do you work,tblCountriesactual:mapping,2,0)</f>
        <v>#VALUE!</v>
      </c>
      <c r="L62" s="0" t="s">
        <v>110</v>
      </c>
      <c r="N62" s="48" t="e">
        <f aca="false">VLOOKUP(K62,tblCountries,3,0)</f>
        <v>#VALUE!</v>
      </c>
      <c r="O62" s="48" t="e">
        <f aca="false">VLOOKUP(tblSalaries#this row;how many hours of a day you work on excel,tblHours,2,0)</f>
        <v>#VALUE!</v>
      </c>
      <c r="P62" s="48" t="e">
        <f aca="false">VLOOKUP(tblSalaries#this row;clean country,tblCountries,5,0)</f>
        <v>#VALUE!</v>
      </c>
      <c r="Q62" s="48" t="e">
        <f aca="false">IF($Q$1,tblSalaries#this row;ppp factor*tblSalaries#this row;salary in usd,tblSalaries#this row;salary in usd)</f>
        <v>#VALUE!</v>
      </c>
    </row>
    <row r="63" customFormat="false" ht="15" hidden="false" customHeight="true" outlineLevel="0" collapsed="false">
      <c r="B63" s="0" t="s">
        <v>803</v>
      </c>
      <c r="C63" s="54" t="n">
        <v>41054.2922685185</v>
      </c>
      <c r="D63" s="55" t="n">
        <v>41000</v>
      </c>
      <c r="E63" s="0" t="n">
        <v>41000</v>
      </c>
      <c r="F63" s="0" t="s">
        <v>71</v>
      </c>
      <c r="G63" s="0" t="e">
        <f aca="false">tblSalaries#this row;clean salary (in local currency)*VLOOKUP(tblSalaries#this row;currency,tblXrate,2,0)</f>
        <v>#VALUE!</v>
      </c>
      <c r="H63" s="0" t="s">
        <v>143</v>
      </c>
      <c r="I63" s="0" t="s">
        <v>143</v>
      </c>
      <c r="J63" s="0" t="s">
        <v>74</v>
      </c>
      <c r="K63" s="0" t="e">
        <f aca="false">VLOOKUP(tblSalaries#this row;where do you work,tblCountriesactual:mapping,2,0)</f>
        <v>#VALUE!</v>
      </c>
      <c r="L63" s="0" t="s">
        <v>110</v>
      </c>
      <c r="N63" s="48" t="e">
        <f aca="false">VLOOKUP(K63,tblCountries,3,0)</f>
        <v>#VALUE!</v>
      </c>
      <c r="O63" s="48" t="e">
        <f aca="false">VLOOKUP(tblSalaries#this row;how many hours of a day you work on excel,tblHours,2,0)</f>
        <v>#VALUE!</v>
      </c>
      <c r="P63" s="48" t="e">
        <f aca="false">VLOOKUP(tblSalaries#this row;clean country,tblCountries,5,0)</f>
        <v>#VALUE!</v>
      </c>
      <c r="Q63" s="48" t="e">
        <f aca="false">IF($Q$1,tblSalaries#this row;ppp factor*tblSalaries#this row;salary in usd,tblSalaries#this row;salary in usd)</f>
        <v>#VALUE!</v>
      </c>
    </row>
    <row r="64" customFormat="false" ht="15" hidden="false" customHeight="true" outlineLevel="0" collapsed="false">
      <c r="B64" s="0" t="s">
        <v>804</v>
      </c>
      <c r="C64" s="54" t="n">
        <v>41054.2994097222</v>
      </c>
      <c r="D64" s="55" t="n">
        <v>68000</v>
      </c>
      <c r="E64" s="0" t="n">
        <v>68000</v>
      </c>
      <c r="F64" s="0" t="s">
        <v>71</v>
      </c>
      <c r="G64" s="0" t="e">
        <f aca="false">tblSalaries#this row;clean salary (in local currency)*VLOOKUP(tblSalaries#this row;currency,tblXrate,2,0)</f>
        <v>#VALUE!</v>
      </c>
      <c r="H64" s="0" t="s">
        <v>805</v>
      </c>
      <c r="I64" s="0" t="s">
        <v>78</v>
      </c>
      <c r="J64" s="0" t="s">
        <v>74</v>
      </c>
      <c r="K64" s="0" t="e">
        <f aca="false">VLOOKUP(tblSalaries#this row;where do you work,tblCountriesactual:mapping,2,0)</f>
        <v>#VALUE!</v>
      </c>
      <c r="L64" s="0" t="s">
        <v>118</v>
      </c>
      <c r="N64" s="48" t="e">
        <f aca="false">VLOOKUP(K64,tblCountries,3,0)</f>
        <v>#VALUE!</v>
      </c>
      <c r="O64" s="48" t="e">
        <f aca="false">VLOOKUP(tblSalaries#this row;how many hours of a day you work on excel,tblHours,2,0)</f>
        <v>#VALUE!</v>
      </c>
      <c r="P64" s="48" t="e">
        <f aca="false">VLOOKUP(tblSalaries#this row;clean country,tblCountries,5,0)</f>
        <v>#VALUE!</v>
      </c>
      <c r="Q64" s="48" t="e">
        <f aca="false">IF($Q$1,tblSalaries#this row;ppp factor*tblSalaries#this row;salary in usd,tblSalaries#this row;salary in usd)</f>
        <v>#VALUE!</v>
      </c>
    </row>
    <row r="65" customFormat="false" ht="15" hidden="false" customHeight="true" outlineLevel="0" collapsed="false">
      <c r="B65" s="0" t="s">
        <v>806</v>
      </c>
      <c r="C65" s="54" t="n">
        <v>41054.3010532407</v>
      </c>
      <c r="D65" s="55" t="n">
        <v>56000</v>
      </c>
      <c r="E65" s="0" t="n">
        <v>56000</v>
      </c>
      <c r="F65" s="0" t="s">
        <v>125</v>
      </c>
      <c r="G65" s="0" t="e">
        <f aca="false">tblSalaries#this row;clean salary (in local currency)*VLOOKUP(tblSalaries#this row;currency,tblXrate,2,0)</f>
        <v>#VALUE!</v>
      </c>
      <c r="H65" s="0" t="s">
        <v>807</v>
      </c>
      <c r="I65" s="0" t="s">
        <v>78</v>
      </c>
      <c r="J65" s="0" t="s">
        <v>808</v>
      </c>
      <c r="K65" s="0" t="e">
        <f aca="false">VLOOKUP(tblSalaries#this row;where do you work,tblCountriesactual:mapping,2,0)</f>
        <v>#VALUE!</v>
      </c>
      <c r="L65" s="0" t="s">
        <v>118</v>
      </c>
      <c r="N65" s="48" t="e">
        <f aca="false">VLOOKUP(K65,tblCountries,3,0)</f>
        <v>#VALUE!</v>
      </c>
      <c r="O65" s="48" t="e">
        <f aca="false">VLOOKUP(tblSalaries#this row;how many hours of a day you work on excel,tblHours,2,0)</f>
        <v>#VALUE!</v>
      </c>
      <c r="P65" s="48" t="e">
        <f aca="false">VLOOKUP(tblSalaries#this row;clean country,tblCountries,5,0)</f>
        <v>#VALUE!</v>
      </c>
      <c r="Q65" s="48" t="e">
        <f aca="false">IF($Q$1,tblSalaries#this row;ppp factor*tblSalaries#this row;salary in usd,tblSalaries#this row;salary in usd)</f>
        <v>#VALUE!</v>
      </c>
    </row>
    <row r="66" customFormat="false" ht="15" hidden="false" customHeight="true" outlineLevel="0" collapsed="false">
      <c r="B66" s="0" t="s">
        <v>809</v>
      </c>
      <c r="C66" s="54" t="n">
        <v>41054.3022222222</v>
      </c>
      <c r="D66" s="55" t="n">
        <v>61000</v>
      </c>
      <c r="E66" s="0" t="n">
        <v>61000</v>
      </c>
      <c r="F66" s="0" t="s">
        <v>71</v>
      </c>
      <c r="G66" s="0" t="e">
        <f aca="false">tblSalaries#this row;clean salary (in local currency)*VLOOKUP(tblSalaries#this row;currency,tblXrate,2,0)</f>
        <v>#VALUE!</v>
      </c>
      <c r="H66" s="0" t="s">
        <v>810</v>
      </c>
      <c r="I66" s="0" t="s">
        <v>124</v>
      </c>
      <c r="J66" s="0" t="s">
        <v>344</v>
      </c>
      <c r="K66" s="0" t="e">
        <f aca="false">VLOOKUP(tblSalaries#this row;where do you work,tblCountriesactual:mapping,2,0)</f>
        <v>#VALUE!</v>
      </c>
      <c r="L66" s="0" t="s">
        <v>118</v>
      </c>
      <c r="N66" s="48" t="e">
        <f aca="false">VLOOKUP(K66,tblCountries,3,0)</f>
        <v>#VALUE!</v>
      </c>
      <c r="O66" s="48" t="e">
        <f aca="false">VLOOKUP(tblSalaries#this row;how many hours of a day you work on excel,tblHours,2,0)</f>
        <v>#VALUE!</v>
      </c>
      <c r="P66" s="48" t="e">
        <f aca="false">VLOOKUP(tblSalaries#this row;clean country,tblCountries,5,0)</f>
        <v>#VALUE!</v>
      </c>
      <c r="Q66" s="48" t="e">
        <f aca="false">IF($Q$1,tblSalaries#this row;ppp factor*tblSalaries#this row;salary in usd,tblSalaries#this row;salary in usd)</f>
        <v>#VALUE!</v>
      </c>
    </row>
    <row r="67" customFormat="false" ht="15" hidden="false" customHeight="true" outlineLevel="0" collapsed="false">
      <c r="B67" s="0" t="s">
        <v>811</v>
      </c>
      <c r="C67" s="54" t="n">
        <v>41054.3047800926</v>
      </c>
      <c r="D67" s="55" t="n">
        <v>43000</v>
      </c>
      <c r="E67" s="0" t="n">
        <v>43000</v>
      </c>
      <c r="F67" s="0" t="s">
        <v>82</v>
      </c>
      <c r="G67" s="0" t="e">
        <f aca="false">tblSalaries#this row;clean salary (in local currency)*VLOOKUP(tblSalaries#this row;currency,tblXrate,2,0)</f>
        <v>#VALUE!</v>
      </c>
      <c r="H67" s="0" t="s">
        <v>812</v>
      </c>
      <c r="I67" s="0" t="s">
        <v>87</v>
      </c>
      <c r="J67" s="0" t="s">
        <v>513</v>
      </c>
      <c r="K67" s="0" t="e">
        <f aca="false">VLOOKUP(tblSalaries#this row;where do you work,tblCountriesactual:mapping,2,0)</f>
        <v>#VALUE!</v>
      </c>
      <c r="L67" s="0" t="s">
        <v>110</v>
      </c>
      <c r="N67" s="48" t="e">
        <f aca="false">VLOOKUP(K67,tblCountries,3,0)</f>
        <v>#VALUE!</v>
      </c>
      <c r="O67" s="48" t="e">
        <f aca="false">VLOOKUP(tblSalaries#this row;how many hours of a day you work on excel,tblHours,2,0)</f>
        <v>#VALUE!</v>
      </c>
      <c r="P67" s="48" t="e">
        <f aca="false">VLOOKUP(tblSalaries#this row;clean country,tblCountries,5,0)</f>
        <v>#VALUE!</v>
      </c>
      <c r="Q67" s="48" t="e">
        <f aca="false">IF($Q$1,tblSalaries#this row;ppp factor*tblSalaries#this row;salary in usd,tblSalaries#this row;salary in usd)</f>
        <v>#VALUE!</v>
      </c>
    </row>
    <row r="68" customFormat="false" ht="15" hidden="false" customHeight="true" outlineLevel="0" collapsed="false">
      <c r="B68" s="0" t="s">
        <v>813</v>
      </c>
      <c r="C68" s="54" t="n">
        <v>41054.3056481481</v>
      </c>
      <c r="D68" s="55" t="n">
        <v>85000</v>
      </c>
      <c r="E68" s="0" t="n">
        <v>85000</v>
      </c>
      <c r="F68" s="0" t="s">
        <v>71</v>
      </c>
      <c r="G68" s="0" t="e">
        <f aca="false">tblSalaries#this row;clean salary (in local currency)*VLOOKUP(tblSalaries#this row;currency,tblXrate,2,0)</f>
        <v>#VALUE!</v>
      </c>
      <c r="H68" s="0" t="s">
        <v>124</v>
      </c>
      <c r="I68" s="0" t="s">
        <v>124</v>
      </c>
      <c r="J68" s="0" t="s">
        <v>74</v>
      </c>
      <c r="K68" s="0" t="e">
        <f aca="false">VLOOKUP(tblSalaries#this row;where do you work,tblCountriesactual:mapping,2,0)</f>
        <v>#VALUE!</v>
      </c>
      <c r="L68" s="0" t="s">
        <v>110</v>
      </c>
      <c r="N68" s="48" t="e">
        <f aca="false">VLOOKUP(K68,tblCountries,3,0)</f>
        <v>#VALUE!</v>
      </c>
      <c r="O68" s="48" t="e">
        <f aca="false">VLOOKUP(tblSalaries#this row;how many hours of a day you work on excel,tblHours,2,0)</f>
        <v>#VALUE!</v>
      </c>
      <c r="P68" s="48" t="e">
        <f aca="false">VLOOKUP(tblSalaries#this row;clean country,tblCountries,5,0)</f>
        <v>#VALUE!</v>
      </c>
      <c r="Q68" s="48" t="e">
        <f aca="false">IF($Q$1,tblSalaries#this row;ppp factor*tblSalaries#this row;salary in usd,tblSalaries#this row;salary in usd)</f>
        <v>#VALUE!</v>
      </c>
    </row>
    <row r="69" customFormat="false" ht="15" hidden="false" customHeight="true" outlineLevel="0" collapsed="false">
      <c r="B69" s="0" t="s">
        <v>814</v>
      </c>
      <c r="C69" s="54" t="n">
        <v>41054.3064583333</v>
      </c>
      <c r="D69" s="55" t="s">
        <v>815</v>
      </c>
      <c r="E69" s="0" t="n">
        <v>38000</v>
      </c>
      <c r="F69" s="0" t="s">
        <v>82</v>
      </c>
      <c r="G69" s="0" t="e">
        <f aca="false">tblSalaries#this row;clean salary (in local currency)*VLOOKUP(tblSalaries#this row;currency,tblXrate,2,0)</f>
        <v>#VALUE!</v>
      </c>
      <c r="H69" s="0" t="s">
        <v>816</v>
      </c>
      <c r="I69" s="0" t="s">
        <v>78</v>
      </c>
      <c r="J69" s="0" t="s">
        <v>229</v>
      </c>
      <c r="K69" s="0" t="e">
        <f aca="false">VLOOKUP(tblSalaries#this row;where do you work,tblCountriesactual:mapping,2,0)</f>
        <v>#VALUE!</v>
      </c>
      <c r="L69" s="0" t="s">
        <v>90</v>
      </c>
      <c r="N69" s="48" t="e">
        <f aca="false">VLOOKUP(K69,tblCountries,3,0)</f>
        <v>#VALUE!</v>
      </c>
      <c r="O69" s="48" t="e">
        <f aca="false">VLOOKUP(tblSalaries#this row;how many hours of a day you work on excel,tblHours,2,0)</f>
        <v>#VALUE!</v>
      </c>
      <c r="P69" s="48" t="e">
        <f aca="false">VLOOKUP(tblSalaries#this row;clean country,tblCountries,5,0)</f>
        <v>#VALUE!</v>
      </c>
      <c r="Q69" s="48" t="e">
        <f aca="false">IF($Q$1,tblSalaries#this row;ppp factor*tblSalaries#this row;salary in usd,tblSalaries#this row;salary in usd)</f>
        <v>#VALUE!</v>
      </c>
    </row>
    <row r="70" customFormat="false" ht="15" hidden="false" customHeight="true" outlineLevel="0" collapsed="false">
      <c r="B70" s="0" t="s">
        <v>817</v>
      </c>
      <c r="C70" s="54" t="n">
        <v>41054.3091666667</v>
      </c>
      <c r="D70" s="55" t="n">
        <v>85000</v>
      </c>
      <c r="E70" s="0" t="n">
        <v>85000</v>
      </c>
      <c r="F70" s="0" t="s">
        <v>84</v>
      </c>
      <c r="G70" s="0" t="e">
        <f aca="false">tblSalaries#this row;clean salary (in local currency)*VLOOKUP(tblSalaries#this row;currency,tblXrate,2,0)</f>
        <v>#VALUE!</v>
      </c>
      <c r="H70" s="0" t="s">
        <v>818</v>
      </c>
      <c r="I70" s="0" t="s">
        <v>107</v>
      </c>
      <c r="J70" s="0" t="s">
        <v>104</v>
      </c>
      <c r="K70" s="0" t="e">
        <f aca="false">VLOOKUP(tblSalaries#this row;where do you work,tblCountriesactual:mapping,2,0)</f>
        <v>#VALUE!</v>
      </c>
      <c r="L70" s="0" t="s">
        <v>110</v>
      </c>
      <c r="N70" s="48" t="e">
        <f aca="false">VLOOKUP(K70,tblCountries,3,0)</f>
        <v>#VALUE!</v>
      </c>
      <c r="O70" s="48" t="e">
        <f aca="false">VLOOKUP(tblSalaries#this row;how many hours of a day you work on excel,tblHours,2,0)</f>
        <v>#VALUE!</v>
      </c>
      <c r="P70" s="48" t="e">
        <f aca="false">VLOOKUP(tblSalaries#this row;clean country,tblCountries,5,0)</f>
        <v>#VALUE!</v>
      </c>
      <c r="Q70" s="48" t="e">
        <f aca="false">IF($Q$1,tblSalaries#this row;ppp factor*tblSalaries#this row;salary in usd,tblSalaries#this row;salary in usd)</f>
        <v>#VALUE!</v>
      </c>
    </row>
    <row r="71" customFormat="false" ht="15" hidden="false" customHeight="true" outlineLevel="0" collapsed="false">
      <c r="B71" s="0" t="s">
        <v>819</v>
      </c>
      <c r="C71" s="54" t="n">
        <v>41054.3119444445</v>
      </c>
      <c r="D71" s="55" t="n">
        <v>85087</v>
      </c>
      <c r="E71" s="0" t="n">
        <v>85087</v>
      </c>
      <c r="F71" s="0" t="s">
        <v>71</v>
      </c>
      <c r="G71" s="0" t="e">
        <f aca="false">tblSalaries#this row;clean salary (in local currency)*VLOOKUP(tblSalaries#this row;currency,tblXrate,2,0)</f>
        <v>#VALUE!</v>
      </c>
      <c r="H71" s="0" t="s">
        <v>820</v>
      </c>
      <c r="I71" s="0" t="s">
        <v>78</v>
      </c>
      <c r="J71" s="0" t="s">
        <v>74</v>
      </c>
      <c r="K71" s="0" t="e">
        <f aca="false">VLOOKUP(tblSalaries#this row;where do you work,tblCountriesactual:mapping,2,0)</f>
        <v>#VALUE!</v>
      </c>
      <c r="L71" s="0" t="s">
        <v>100</v>
      </c>
      <c r="N71" s="48" t="e">
        <f aca="false">VLOOKUP(K71,tblCountries,3,0)</f>
        <v>#VALUE!</v>
      </c>
      <c r="O71" s="48" t="e">
        <f aca="false">VLOOKUP(tblSalaries#this row;how many hours of a day you work on excel,tblHours,2,0)</f>
        <v>#VALUE!</v>
      </c>
      <c r="P71" s="48" t="e">
        <f aca="false">VLOOKUP(tblSalaries#this row;clean country,tblCountries,5,0)</f>
        <v>#VALUE!</v>
      </c>
      <c r="Q71" s="48" t="e">
        <f aca="false">IF($Q$1,tblSalaries#this row;ppp factor*tblSalaries#this row;salary in usd,tblSalaries#this row;salary in usd)</f>
        <v>#VALUE!</v>
      </c>
    </row>
    <row r="72" customFormat="false" ht="15" hidden="false" customHeight="true" outlineLevel="0" collapsed="false">
      <c r="B72" s="0" t="s">
        <v>821</v>
      </c>
      <c r="C72" s="54" t="n">
        <v>41054.3183101852</v>
      </c>
      <c r="D72" s="55" t="n">
        <v>50000</v>
      </c>
      <c r="E72" s="0" t="n">
        <v>50000</v>
      </c>
      <c r="F72" s="0" t="s">
        <v>71</v>
      </c>
      <c r="G72" s="0" t="e">
        <f aca="false">tblSalaries#this row;clean salary (in local currency)*VLOOKUP(tblSalaries#this row;currency,tblXrate,2,0)</f>
        <v>#VALUE!</v>
      </c>
      <c r="H72" s="0" t="s">
        <v>822</v>
      </c>
      <c r="I72" s="0" t="s">
        <v>78</v>
      </c>
      <c r="J72" s="0" t="s">
        <v>74</v>
      </c>
      <c r="K72" s="0" t="e">
        <f aca="false">VLOOKUP(tblSalaries#this row;where do you work,tblCountriesactual:mapping,2,0)</f>
        <v>#VALUE!</v>
      </c>
      <c r="L72" s="0" t="s">
        <v>118</v>
      </c>
      <c r="N72" s="48" t="e">
        <f aca="false">VLOOKUP(K72,tblCountries,3,0)</f>
        <v>#VALUE!</v>
      </c>
      <c r="O72" s="48" t="e">
        <f aca="false">VLOOKUP(tblSalaries#this row;how many hours of a day you work on excel,tblHours,2,0)</f>
        <v>#VALUE!</v>
      </c>
      <c r="P72" s="48" t="e">
        <f aca="false">VLOOKUP(tblSalaries#this row;clean country,tblCountries,5,0)</f>
        <v>#VALUE!</v>
      </c>
      <c r="Q72" s="48" t="e">
        <f aca="false">IF($Q$1,tblSalaries#this row;ppp factor*tblSalaries#this row;salary in usd,tblSalaries#this row;salary in usd)</f>
        <v>#VALUE!</v>
      </c>
    </row>
    <row r="73" customFormat="false" ht="15" hidden="false" customHeight="true" outlineLevel="0" collapsed="false">
      <c r="B73" s="0" t="s">
        <v>823</v>
      </c>
      <c r="C73" s="54" t="n">
        <v>41054.3243055556</v>
      </c>
      <c r="D73" s="55" t="n">
        <v>100000</v>
      </c>
      <c r="E73" s="0" t="n">
        <v>100000</v>
      </c>
      <c r="F73" s="0" t="s">
        <v>71</v>
      </c>
      <c r="G73" s="0" t="e">
        <f aca="false">tblSalaries#this row;clean salary (in local currency)*VLOOKUP(tblSalaries#this row;currency,tblXrate,2,0)</f>
        <v>#VALUE!</v>
      </c>
      <c r="H73" s="0" t="s">
        <v>824</v>
      </c>
      <c r="I73" s="0" t="s">
        <v>124</v>
      </c>
      <c r="J73" s="0" t="s">
        <v>457</v>
      </c>
      <c r="K73" s="0" t="e">
        <f aca="false">VLOOKUP(tblSalaries#this row;where do you work,tblCountriesactual:mapping,2,0)</f>
        <v>#VALUE!</v>
      </c>
      <c r="L73" s="0" t="s">
        <v>110</v>
      </c>
      <c r="N73" s="48" t="e">
        <f aca="false">VLOOKUP(K73,tblCountries,3,0)</f>
        <v>#VALUE!</v>
      </c>
      <c r="O73" s="48" t="e">
        <f aca="false">VLOOKUP(tblSalaries#this row;how many hours of a day you work on excel,tblHours,2,0)</f>
        <v>#VALUE!</v>
      </c>
      <c r="P73" s="48" t="e">
        <f aca="false">VLOOKUP(tblSalaries#this row;clean country,tblCountries,5,0)</f>
        <v>#VALUE!</v>
      </c>
      <c r="Q73" s="48" t="e">
        <f aca="false">IF($Q$1,tblSalaries#this row;ppp factor*tblSalaries#this row;salary in usd,tblSalaries#this row;salary in usd)</f>
        <v>#VALUE!</v>
      </c>
    </row>
    <row r="74" customFormat="false" ht="15" hidden="false" customHeight="true" outlineLevel="0" collapsed="false">
      <c r="B74" s="0" t="s">
        <v>825</v>
      </c>
      <c r="C74" s="54" t="n">
        <v>41054.9506944444</v>
      </c>
      <c r="D74" s="55" t="n">
        <v>57000</v>
      </c>
      <c r="E74" s="0" t="n">
        <v>57000</v>
      </c>
      <c r="F74" s="0" t="s">
        <v>71</v>
      </c>
      <c r="G74" s="0" t="e">
        <f aca="false">tblSalaries#this row;clean salary (in local currency)*VLOOKUP(tblSalaries#this row;currency,tblXrate,2,0)</f>
        <v>#VALUE!</v>
      </c>
      <c r="H74" s="0" t="s">
        <v>826</v>
      </c>
      <c r="I74" s="0" t="s">
        <v>78</v>
      </c>
      <c r="J74" s="0" t="s">
        <v>74</v>
      </c>
      <c r="K74" s="0" t="e">
        <f aca="false">VLOOKUP(tblSalaries#this row;where do you work,tblCountriesactual:mapping,2,0)</f>
        <v>#VALUE!</v>
      </c>
      <c r="L74" s="0" t="s">
        <v>110</v>
      </c>
      <c r="N74" s="48" t="e">
        <f aca="false">VLOOKUP(K74,tblCountries,3,0)</f>
        <v>#VALUE!</v>
      </c>
      <c r="O74" s="48" t="e">
        <f aca="false">VLOOKUP(tblSalaries#this row;how many hours of a day you work on excel,tblHours,2,0)</f>
        <v>#VALUE!</v>
      </c>
      <c r="P74" s="48" t="e">
        <f aca="false">VLOOKUP(tblSalaries#this row;clean country,tblCountries,5,0)</f>
        <v>#VALUE!</v>
      </c>
      <c r="Q74" s="48" t="e">
        <f aca="false">IF($Q$1,tblSalaries#this row;ppp factor*tblSalaries#this row;salary in usd,tblSalaries#this row;salary in usd)</f>
        <v>#VALUE!</v>
      </c>
    </row>
    <row r="75" customFormat="false" ht="15" hidden="false" customHeight="true" outlineLevel="0" collapsed="false">
      <c r="B75" s="0" t="s">
        <v>827</v>
      </c>
      <c r="C75" s="54" t="n">
        <v>41054.9531018519</v>
      </c>
      <c r="D75" s="55" t="n">
        <v>75000</v>
      </c>
      <c r="E75" s="0" t="n">
        <v>75000</v>
      </c>
      <c r="F75" s="0" t="s">
        <v>71</v>
      </c>
      <c r="G75" s="0" t="e">
        <f aca="false">tblSalaries#this row;clean salary (in local currency)*VLOOKUP(tblSalaries#this row;currency,tblXrate,2,0)</f>
        <v>#VALUE!</v>
      </c>
      <c r="H75" s="0" t="s">
        <v>828</v>
      </c>
      <c r="I75" s="0" t="s">
        <v>124</v>
      </c>
      <c r="J75" s="0" t="s">
        <v>74</v>
      </c>
      <c r="K75" s="0" t="e">
        <f aca="false">VLOOKUP(tblSalaries#this row;where do you work,tblCountriesactual:mapping,2,0)</f>
        <v>#VALUE!</v>
      </c>
      <c r="L75" s="0" t="s">
        <v>118</v>
      </c>
      <c r="N75" s="48" t="e">
        <f aca="false">VLOOKUP(K75,tblCountries,3,0)</f>
        <v>#VALUE!</v>
      </c>
      <c r="O75" s="48" t="e">
        <f aca="false">VLOOKUP(tblSalaries#this row;how many hours of a day you work on excel,tblHours,2,0)</f>
        <v>#VALUE!</v>
      </c>
      <c r="P75" s="48" t="e">
        <f aca="false">VLOOKUP(tblSalaries#this row;clean country,tblCountries,5,0)</f>
        <v>#VALUE!</v>
      </c>
      <c r="Q75" s="48" t="e">
        <f aca="false">IF($Q$1,tblSalaries#this row;ppp factor*tblSalaries#this row;salary in usd,tblSalaries#this row;salary in usd)</f>
        <v>#VALUE!</v>
      </c>
    </row>
    <row r="76" customFormat="false" ht="15" hidden="false" customHeight="true" outlineLevel="0" collapsed="false">
      <c r="B76" s="0" t="s">
        <v>829</v>
      </c>
      <c r="C76" s="54" t="n">
        <v>41054.9576967593</v>
      </c>
      <c r="D76" s="55" t="s">
        <v>830</v>
      </c>
      <c r="E76" s="0" t="n">
        <v>100000</v>
      </c>
      <c r="F76" s="0" t="s">
        <v>84</v>
      </c>
      <c r="G76" s="0" t="e">
        <f aca="false">tblSalaries#this row;clean salary (in local currency)*VLOOKUP(tblSalaries#this row;currency,tblXrate,2,0)</f>
        <v>#VALUE!</v>
      </c>
      <c r="H76" s="0" t="s">
        <v>831</v>
      </c>
      <c r="I76" s="0" t="s">
        <v>124</v>
      </c>
      <c r="J76" s="0" t="s">
        <v>104</v>
      </c>
      <c r="K76" s="0" t="e">
        <f aca="false">VLOOKUP(tblSalaries#this row;where do you work,tblCountriesactual:mapping,2,0)</f>
        <v>#VALUE!</v>
      </c>
      <c r="L76" s="0" t="s">
        <v>110</v>
      </c>
      <c r="N76" s="48" t="e">
        <f aca="false">VLOOKUP(K76,tblCountries,3,0)</f>
        <v>#VALUE!</v>
      </c>
      <c r="O76" s="48" t="e">
        <f aca="false">VLOOKUP(tblSalaries#this row;how many hours of a day you work on excel,tblHours,2,0)</f>
        <v>#VALUE!</v>
      </c>
      <c r="P76" s="48" t="e">
        <f aca="false">VLOOKUP(tblSalaries#this row;clean country,tblCountries,5,0)</f>
        <v>#VALUE!</v>
      </c>
      <c r="Q76" s="48" t="e">
        <f aca="false">IF($Q$1,tblSalaries#this row;ppp factor*tblSalaries#this row;salary in usd,tblSalaries#this row;salary in usd)</f>
        <v>#VALUE!</v>
      </c>
    </row>
    <row r="77" customFormat="false" ht="15" hidden="false" customHeight="true" outlineLevel="0" collapsed="false">
      <c r="B77" s="0" t="s">
        <v>832</v>
      </c>
      <c r="C77" s="54" t="n">
        <v>41054.9592592593</v>
      </c>
      <c r="D77" s="55" t="n">
        <v>2785</v>
      </c>
      <c r="E77" s="0" t="n">
        <v>33420</v>
      </c>
      <c r="F77" s="0" t="s">
        <v>71</v>
      </c>
      <c r="G77" s="0" t="e">
        <f aca="false">tblSalaries#this row;clean salary (in local currency)*VLOOKUP(tblSalaries#this row;currency,tblXrate,2,0)</f>
        <v>#VALUE!</v>
      </c>
      <c r="H77" s="0" t="s">
        <v>833</v>
      </c>
      <c r="I77" s="0" t="s">
        <v>124</v>
      </c>
      <c r="J77" s="0" t="s">
        <v>388</v>
      </c>
      <c r="K77" s="0" t="e">
        <f aca="false">VLOOKUP(tblSalaries#this row;where do you work,tblCountriesactual:mapping,2,0)</f>
        <v>#VALUE!</v>
      </c>
      <c r="L77" s="0" t="s">
        <v>118</v>
      </c>
      <c r="N77" s="48" t="e">
        <f aca="false">VLOOKUP(K77,tblCountries,3,0)</f>
        <v>#VALUE!</v>
      </c>
      <c r="O77" s="48" t="e">
        <f aca="false">VLOOKUP(tblSalaries#this row;how many hours of a day you work on excel,tblHours,2,0)</f>
        <v>#VALUE!</v>
      </c>
      <c r="P77" s="48" t="e">
        <f aca="false">VLOOKUP(tblSalaries#this row;clean country,tblCountries,5,0)</f>
        <v>#VALUE!</v>
      </c>
      <c r="Q77" s="48" t="e">
        <f aca="false">IF($Q$1,tblSalaries#this row;ppp factor*tblSalaries#this row;salary in usd,tblSalaries#this row;salary in usd)</f>
        <v>#VALUE!</v>
      </c>
    </row>
    <row r="78" customFormat="false" ht="15" hidden="false" customHeight="true" outlineLevel="0" collapsed="false">
      <c r="B78" s="0" t="s">
        <v>834</v>
      </c>
      <c r="C78" s="54" t="n">
        <v>41054.9604166667</v>
      </c>
      <c r="D78" s="55" t="n">
        <v>59450</v>
      </c>
      <c r="E78" s="0" t="n">
        <v>59450</v>
      </c>
      <c r="F78" s="0" t="s">
        <v>125</v>
      </c>
      <c r="G78" s="0" t="e">
        <f aca="false">tblSalaries#this row;clean salary (in local currency)*VLOOKUP(tblSalaries#this row;currency,tblXrate,2,0)</f>
        <v>#VALUE!</v>
      </c>
      <c r="H78" s="0" t="s">
        <v>835</v>
      </c>
      <c r="I78" s="0" t="s">
        <v>143</v>
      </c>
      <c r="J78" s="0" t="s">
        <v>113</v>
      </c>
      <c r="K78" s="0" t="e">
        <f aca="false">VLOOKUP(tblSalaries#this row;where do you work,tblCountriesactual:mapping,2,0)</f>
        <v>#VALUE!</v>
      </c>
      <c r="L78" s="0" t="s">
        <v>118</v>
      </c>
      <c r="N78" s="48" t="e">
        <f aca="false">VLOOKUP(K78,tblCountries,3,0)</f>
        <v>#VALUE!</v>
      </c>
      <c r="O78" s="48" t="e">
        <f aca="false">VLOOKUP(tblSalaries#this row;how many hours of a day you work on excel,tblHours,2,0)</f>
        <v>#VALUE!</v>
      </c>
      <c r="P78" s="48" t="e">
        <f aca="false">VLOOKUP(tblSalaries#this row;clean country,tblCountries,5,0)</f>
        <v>#VALUE!</v>
      </c>
      <c r="Q78" s="48" t="e">
        <f aca="false">IF($Q$1,tblSalaries#this row;ppp factor*tblSalaries#this row;salary in usd,tblSalaries#this row;salary in usd)</f>
        <v>#VALUE!</v>
      </c>
    </row>
    <row r="79" customFormat="false" ht="15" hidden="false" customHeight="true" outlineLevel="0" collapsed="false">
      <c r="B79" s="0" t="s">
        <v>836</v>
      </c>
      <c r="C79" s="54" t="n">
        <v>41054.9670023148</v>
      </c>
      <c r="D79" s="55" t="n">
        <v>15000</v>
      </c>
      <c r="E79" s="0" t="n">
        <v>15000</v>
      </c>
      <c r="F79" s="0" t="s">
        <v>71</v>
      </c>
      <c r="G79" s="0" t="e">
        <f aca="false">tblSalaries#this row;clean salary (in local currency)*VLOOKUP(tblSalaries#this row;currency,tblXrate,2,0)</f>
        <v>#VALUE!</v>
      </c>
      <c r="H79" s="0" t="s">
        <v>837</v>
      </c>
      <c r="I79" s="0" t="s">
        <v>87</v>
      </c>
      <c r="J79" s="0" t="s">
        <v>74</v>
      </c>
      <c r="K79" s="0" t="e">
        <f aca="false">VLOOKUP(tblSalaries#this row;where do you work,tblCountriesactual:mapping,2,0)</f>
        <v>#VALUE!</v>
      </c>
      <c r="L79" s="0" t="s">
        <v>118</v>
      </c>
      <c r="N79" s="48" t="e">
        <f aca="false">VLOOKUP(K79,tblCountries,3,0)</f>
        <v>#VALUE!</v>
      </c>
      <c r="O79" s="48" t="e">
        <f aca="false">VLOOKUP(tblSalaries#this row;how many hours of a day you work on excel,tblHours,2,0)</f>
        <v>#VALUE!</v>
      </c>
      <c r="P79" s="48" t="e">
        <f aca="false">VLOOKUP(tblSalaries#this row;clean country,tblCountries,5,0)</f>
        <v>#VALUE!</v>
      </c>
      <c r="Q79" s="48" t="e">
        <f aca="false">IF($Q$1,tblSalaries#this row;ppp factor*tblSalaries#this row;salary in usd,tblSalaries#this row;salary in usd)</f>
        <v>#VALUE!</v>
      </c>
    </row>
    <row r="80" customFormat="false" ht="15" hidden="false" customHeight="true" outlineLevel="0" collapsed="false">
      <c r="B80" s="0" t="s">
        <v>838</v>
      </c>
      <c r="C80" s="54" t="n">
        <v>41054.9691435185</v>
      </c>
      <c r="D80" s="55" t="s">
        <v>839</v>
      </c>
      <c r="E80" s="0" t="n">
        <v>60000</v>
      </c>
      <c r="F80" s="0" t="s">
        <v>71</v>
      </c>
      <c r="G80" s="0" t="e">
        <f aca="false">tblSalaries#this row;clean salary (in local currency)*VLOOKUP(tblSalaries#this row;currency,tblXrate,2,0)</f>
        <v>#VALUE!</v>
      </c>
      <c r="H80" s="0" t="s">
        <v>840</v>
      </c>
      <c r="I80" s="0" t="s">
        <v>78</v>
      </c>
      <c r="J80" s="0" t="s">
        <v>113</v>
      </c>
      <c r="K80" s="0" t="e">
        <f aca="false">VLOOKUP(tblSalaries#this row;where do you work,tblCountriesactual:mapping,2,0)</f>
        <v>#VALUE!</v>
      </c>
      <c r="L80" s="0" t="s">
        <v>90</v>
      </c>
      <c r="N80" s="48" t="e">
        <f aca="false">VLOOKUP(K80,tblCountries,3,0)</f>
        <v>#VALUE!</v>
      </c>
      <c r="O80" s="48" t="e">
        <f aca="false">VLOOKUP(tblSalaries#this row;how many hours of a day you work on excel,tblHours,2,0)</f>
        <v>#VALUE!</v>
      </c>
      <c r="P80" s="48" t="e">
        <f aca="false">VLOOKUP(tblSalaries#this row;clean country,tblCountries,5,0)</f>
        <v>#VALUE!</v>
      </c>
      <c r="Q80" s="48" t="e">
        <f aca="false">IF($Q$1,tblSalaries#this row;ppp factor*tblSalaries#this row;salary in usd,tblSalaries#this row;salary in usd)</f>
        <v>#VALUE!</v>
      </c>
    </row>
    <row r="81" customFormat="false" ht="15" hidden="false" customHeight="true" outlineLevel="0" collapsed="false">
      <c r="B81" s="0" t="s">
        <v>841</v>
      </c>
      <c r="C81" s="54" t="n">
        <v>41054.9713541667</v>
      </c>
      <c r="D81" s="55" t="n">
        <v>100000</v>
      </c>
      <c r="E81" s="0" t="n">
        <v>100000</v>
      </c>
      <c r="F81" s="0" t="s">
        <v>111</v>
      </c>
      <c r="G81" s="0" t="e">
        <f aca="false">tblSalaries#this row;clean salary (in local currency)*VLOOKUP(tblSalaries#this row;currency,tblXrate,2,0)</f>
        <v>#VALUE!</v>
      </c>
      <c r="H81" s="0" t="s">
        <v>78</v>
      </c>
      <c r="I81" s="0" t="s">
        <v>78</v>
      </c>
      <c r="J81" s="0" t="s">
        <v>94</v>
      </c>
      <c r="K81" s="0" t="e">
        <f aca="false">VLOOKUP(tblSalaries#this row;where do you work,tblCountriesactual:mapping,2,0)</f>
        <v>#VALUE!</v>
      </c>
      <c r="L81" s="0" t="s">
        <v>100</v>
      </c>
      <c r="N81" s="48" t="e">
        <f aca="false">VLOOKUP(K81,tblCountries,3,0)</f>
        <v>#VALUE!</v>
      </c>
      <c r="O81" s="48" t="e">
        <f aca="false">VLOOKUP(tblSalaries#this row;how many hours of a day you work on excel,tblHours,2,0)</f>
        <v>#VALUE!</v>
      </c>
      <c r="P81" s="48" t="e">
        <f aca="false">VLOOKUP(tblSalaries#this row;clean country,tblCountries,5,0)</f>
        <v>#VALUE!</v>
      </c>
      <c r="Q81" s="48" t="e">
        <f aca="false">IF($Q$1,tblSalaries#this row;ppp factor*tblSalaries#this row;salary in usd,tblSalaries#this row;salary in usd)</f>
        <v>#VALUE!</v>
      </c>
    </row>
    <row r="82" customFormat="false" ht="15" hidden="false" customHeight="true" outlineLevel="0" collapsed="false">
      <c r="B82" s="0" t="s">
        <v>842</v>
      </c>
      <c r="C82" s="54" t="n">
        <v>41054.9727546296</v>
      </c>
      <c r="D82" s="55" t="s">
        <v>843</v>
      </c>
      <c r="E82" s="0" t="n">
        <v>18000</v>
      </c>
      <c r="F82" s="0" t="s">
        <v>71</v>
      </c>
      <c r="G82" s="0" t="e">
        <f aca="false">tblSalaries#this row;clean salary (in local currency)*VLOOKUP(tblSalaries#this row;currency,tblXrate,2,0)</f>
        <v>#VALUE!</v>
      </c>
      <c r="H82" s="0" t="s">
        <v>844</v>
      </c>
      <c r="I82" s="0" t="s">
        <v>78</v>
      </c>
      <c r="J82" s="0" t="s">
        <v>199</v>
      </c>
      <c r="K82" s="0" t="e">
        <f aca="false">VLOOKUP(tblSalaries#this row;where do you work,tblCountriesactual:mapping,2,0)</f>
        <v>#VALUE!</v>
      </c>
      <c r="L82" s="0" t="s">
        <v>118</v>
      </c>
      <c r="N82" s="48" t="e">
        <f aca="false">VLOOKUP(K82,tblCountries,3,0)</f>
        <v>#VALUE!</v>
      </c>
      <c r="O82" s="48" t="e">
        <f aca="false">VLOOKUP(tblSalaries#this row;how many hours of a day you work on excel,tblHours,2,0)</f>
        <v>#VALUE!</v>
      </c>
      <c r="P82" s="48" t="e">
        <f aca="false">VLOOKUP(tblSalaries#this row;clean country,tblCountries,5,0)</f>
        <v>#VALUE!</v>
      </c>
      <c r="Q82" s="48" t="e">
        <f aca="false">IF($Q$1,tblSalaries#this row;ppp factor*tblSalaries#this row;salary in usd,tblSalaries#this row;salary in usd)</f>
        <v>#VALUE!</v>
      </c>
    </row>
    <row r="83" customFormat="false" ht="15" hidden="false" customHeight="true" outlineLevel="0" collapsed="false">
      <c r="B83" s="0" t="s">
        <v>845</v>
      </c>
      <c r="C83" s="54" t="n">
        <v>41054.9800462963</v>
      </c>
      <c r="D83" s="55" t="n">
        <v>50000</v>
      </c>
      <c r="E83" s="0" t="n">
        <v>50000</v>
      </c>
      <c r="F83" s="0" t="s">
        <v>71</v>
      </c>
      <c r="G83" s="0" t="e">
        <f aca="false">tblSalaries#this row;clean salary (in local currency)*VLOOKUP(tblSalaries#this row;currency,tblXrate,2,0)</f>
        <v>#VALUE!</v>
      </c>
      <c r="H83" s="0" t="s">
        <v>846</v>
      </c>
      <c r="I83" s="0" t="s">
        <v>124</v>
      </c>
      <c r="J83" s="0" t="s">
        <v>74</v>
      </c>
      <c r="K83" s="0" t="e">
        <f aca="false">VLOOKUP(tblSalaries#this row;where do you work,tblCountriesactual:mapping,2,0)</f>
        <v>#VALUE!</v>
      </c>
      <c r="L83" s="0" t="s">
        <v>100</v>
      </c>
      <c r="N83" s="48" t="e">
        <f aca="false">VLOOKUP(K83,tblCountries,3,0)</f>
        <v>#VALUE!</v>
      </c>
      <c r="O83" s="48" t="e">
        <f aca="false">VLOOKUP(tblSalaries#this row;how many hours of a day you work on excel,tblHours,2,0)</f>
        <v>#VALUE!</v>
      </c>
      <c r="P83" s="48" t="e">
        <f aca="false">VLOOKUP(tblSalaries#this row;clean country,tblCountries,5,0)</f>
        <v>#VALUE!</v>
      </c>
      <c r="Q83" s="48" t="e">
        <f aca="false">IF($Q$1,tblSalaries#this row;ppp factor*tblSalaries#this row;salary in usd,tblSalaries#this row;salary in usd)</f>
        <v>#VALUE!</v>
      </c>
    </row>
    <row r="84" customFormat="false" ht="15" hidden="false" customHeight="true" outlineLevel="0" collapsed="false">
      <c r="B84" s="0" t="s">
        <v>847</v>
      </c>
      <c r="C84" s="54" t="n">
        <v>41054.9814236111</v>
      </c>
      <c r="D84" s="55" t="n">
        <v>26000</v>
      </c>
      <c r="E84" s="0" t="n">
        <v>26000</v>
      </c>
      <c r="F84" s="0" t="s">
        <v>71</v>
      </c>
      <c r="G84" s="0" t="e">
        <f aca="false">tblSalaries#this row;clean salary (in local currency)*VLOOKUP(tblSalaries#this row;currency,tblXrate,2,0)</f>
        <v>#VALUE!</v>
      </c>
      <c r="H84" s="0" t="s">
        <v>848</v>
      </c>
      <c r="I84" s="0" t="s">
        <v>78</v>
      </c>
      <c r="J84" s="0" t="s">
        <v>362</v>
      </c>
      <c r="K84" s="0" t="e">
        <f aca="false">VLOOKUP(tblSalaries#this row;where do you work,tblCountriesactual:mapping,2,0)</f>
        <v>#VALUE!</v>
      </c>
      <c r="L84" s="0" t="s">
        <v>118</v>
      </c>
      <c r="N84" s="48" t="e">
        <f aca="false">VLOOKUP(K84,tblCountries,3,0)</f>
        <v>#VALUE!</v>
      </c>
      <c r="O84" s="48" t="e">
        <f aca="false">VLOOKUP(tblSalaries#this row;how many hours of a day you work on excel,tblHours,2,0)</f>
        <v>#VALUE!</v>
      </c>
      <c r="P84" s="48" t="e">
        <f aca="false">VLOOKUP(tblSalaries#this row;clean country,tblCountries,5,0)</f>
        <v>#VALUE!</v>
      </c>
      <c r="Q84" s="48" t="e">
        <f aca="false">IF($Q$1,tblSalaries#this row;ppp factor*tblSalaries#this row;salary in usd,tblSalaries#this row;salary in usd)</f>
        <v>#VALUE!</v>
      </c>
    </row>
    <row r="85" customFormat="false" ht="15" hidden="false" customHeight="true" outlineLevel="0" collapsed="false">
      <c r="B85" s="0" t="s">
        <v>849</v>
      </c>
      <c r="C85" s="54" t="n">
        <v>41054.9926736111</v>
      </c>
      <c r="D85" s="55" t="s">
        <v>850</v>
      </c>
      <c r="E85" s="0" t="n">
        <v>30000</v>
      </c>
      <c r="F85" s="0" t="s">
        <v>111</v>
      </c>
      <c r="G85" s="0" t="e">
        <f aca="false">tblSalaries#this row;clean salary (in local currency)*VLOOKUP(tblSalaries#this row;currency,tblXrate,2,0)</f>
        <v>#VALUE!</v>
      </c>
      <c r="H85" s="0" t="s">
        <v>851</v>
      </c>
      <c r="I85" s="0" t="s">
        <v>124</v>
      </c>
      <c r="J85" s="0" t="s">
        <v>94</v>
      </c>
      <c r="K85" s="0" t="e">
        <f aca="false">VLOOKUP(tblSalaries#this row;where do you work,tblCountriesactual:mapping,2,0)</f>
        <v>#VALUE!</v>
      </c>
      <c r="L85" s="0" t="s">
        <v>110</v>
      </c>
      <c r="N85" s="48" t="e">
        <f aca="false">VLOOKUP(K85,tblCountries,3,0)</f>
        <v>#VALUE!</v>
      </c>
      <c r="O85" s="48" t="e">
        <f aca="false">VLOOKUP(tblSalaries#this row;how many hours of a day you work on excel,tblHours,2,0)</f>
        <v>#VALUE!</v>
      </c>
      <c r="P85" s="48" t="e">
        <f aca="false">VLOOKUP(tblSalaries#this row;clean country,tblCountries,5,0)</f>
        <v>#VALUE!</v>
      </c>
      <c r="Q85" s="48" t="e">
        <f aca="false">IF($Q$1,tblSalaries#this row;ppp factor*tblSalaries#this row;salary in usd,tblSalaries#this row;salary in usd)</f>
        <v>#VALUE!</v>
      </c>
    </row>
    <row r="86" customFormat="false" ht="15" hidden="false" customHeight="true" outlineLevel="0" collapsed="false">
      <c r="B86" s="0" t="s">
        <v>852</v>
      </c>
      <c r="C86" s="54" t="n">
        <v>41055.0006018519</v>
      </c>
      <c r="D86" s="55" t="n">
        <v>150000</v>
      </c>
      <c r="E86" s="0" t="n">
        <v>150000</v>
      </c>
      <c r="F86" s="0" t="s">
        <v>71</v>
      </c>
      <c r="G86" s="0" t="e">
        <f aca="false">tblSalaries#this row;clean salary (in local currency)*VLOOKUP(tblSalaries#this row;currency,tblXrate,2,0)</f>
        <v>#VALUE!</v>
      </c>
      <c r="H86" s="0" t="s">
        <v>853</v>
      </c>
      <c r="I86" s="0" t="s">
        <v>107</v>
      </c>
      <c r="J86" s="0" t="s">
        <v>74</v>
      </c>
      <c r="K86" s="0" t="e">
        <f aca="false">VLOOKUP(tblSalaries#this row;where do you work,tblCountriesactual:mapping,2,0)</f>
        <v>#VALUE!</v>
      </c>
      <c r="L86" s="0" t="s">
        <v>118</v>
      </c>
      <c r="N86" s="48" t="e">
        <f aca="false">VLOOKUP(K86,tblCountries,3,0)</f>
        <v>#VALUE!</v>
      </c>
      <c r="O86" s="48" t="e">
        <f aca="false">VLOOKUP(tblSalaries#this row;how many hours of a day you work on excel,tblHours,2,0)</f>
        <v>#VALUE!</v>
      </c>
      <c r="P86" s="48" t="e">
        <f aca="false">VLOOKUP(tblSalaries#this row;clean country,tblCountries,5,0)</f>
        <v>#VALUE!</v>
      </c>
      <c r="Q86" s="48" t="e">
        <f aca="false">IF($Q$1,tblSalaries#this row;ppp factor*tblSalaries#this row;salary in usd,tblSalaries#this row;salary in usd)</f>
        <v>#VALUE!</v>
      </c>
    </row>
    <row r="87" customFormat="false" ht="15" hidden="false" customHeight="true" outlineLevel="0" collapsed="false">
      <c r="B87" s="0" t="s">
        <v>854</v>
      </c>
      <c r="C87" s="54" t="n">
        <v>41055.0039930556</v>
      </c>
      <c r="D87" s="55" t="n">
        <v>120000</v>
      </c>
      <c r="E87" s="0" t="n">
        <v>120000</v>
      </c>
      <c r="F87" s="0" t="s">
        <v>71</v>
      </c>
      <c r="G87" s="0" t="e">
        <f aca="false">tblSalaries#this row;clean salary (in local currency)*VLOOKUP(tblSalaries#this row;currency,tblXrate,2,0)</f>
        <v>#VALUE!</v>
      </c>
      <c r="H87" s="0" t="s">
        <v>855</v>
      </c>
      <c r="I87" s="0" t="s">
        <v>124</v>
      </c>
      <c r="J87" s="0" t="s">
        <v>74</v>
      </c>
      <c r="K87" s="0" t="e">
        <f aca="false">VLOOKUP(tblSalaries#this row;where do you work,tblCountriesactual:mapping,2,0)</f>
        <v>#VALUE!</v>
      </c>
      <c r="L87" s="0" t="s">
        <v>110</v>
      </c>
      <c r="N87" s="48" t="e">
        <f aca="false">VLOOKUP(K87,tblCountries,3,0)</f>
        <v>#VALUE!</v>
      </c>
      <c r="O87" s="48" t="e">
        <f aca="false">VLOOKUP(tblSalaries#this row;how many hours of a day you work on excel,tblHours,2,0)</f>
        <v>#VALUE!</v>
      </c>
      <c r="P87" s="48" t="e">
        <f aca="false">VLOOKUP(tblSalaries#this row;clean country,tblCountries,5,0)</f>
        <v>#VALUE!</v>
      </c>
      <c r="Q87" s="48" t="e">
        <f aca="false">IF($Q$1,tblSalaries#this row;ppp factor*tblSalaries#this row;salary in usd,tblSalaries#this row;salary in usd)</f>
        <v>#VALUE!</v>
      </c>
    </row>
    <row r="88" customFormat="false" ht="15" hidden="false" customHeight="true" outlineLevel="0" collapsed="false">
      <c r="B88" s="0" t="s">
        <v>856</v>
      </c>
      <c r="C88" s="54" t="n">
        <v>41055.0071412037</v>
      </c>
      <c r="D88" s="55" t="n">
        <v>500000</v>
      </c>
      <c r="E88" s="0" t="n">
        <v>500000</v>
      </c>
      <c r="F88" s="0" t="s">
        <v>101</v>
      </c>
      <c r="G88" s="0" t="e">
        <f aca="false">tblSalaries#this row;clean salary (in local currency)*VLOOKUP(tblSalaries#this row;currency,tblXrate,2,0)</f>
        <v>#VALUE!</v>
      </c>
      <c r="H88" s="0" t="s">
        <v>754</v>
      </c>
      <c r="I88" s="0" t="s">
        <v>87</v>
      </c>
      <c r="J88" s="0" t="s">
        <v>85</v>
      </c>
      <c r="K88" s="0" t="e">
        <f aca="false">VLOOKUP(tblSalaries#this row;where do you work,tblCountriesactual:mapping,2,0)</f>
        <v>#VALUE!</v>
      </c>
      <c r="L88" s="0" t="s">
        <v>118</v>
      </c>
      <c r="N88" s="48" t="e">
        <f aca="false">VLOOKUP(K88,tblCountries,3,0)</f>
        <v>#VALUE!</v>
      </c>
      <c r="O88" s="48" t="e">
        <f aca="false">VLOOKUP(tblSalaries#this row;how many hours of a day you work on excel,tblHours,2,0)</f>
        <v>#VALUE!</v>
      </c>
      <c r="P88" s="48" t="e">
        <f aca="false">VLOOKUP(tblSalaries#this row;clean country,tblCountries,5,0)</f>
        <v>#VALUE!</v>
      </c>
      <c r="Q88" s="48" t="e">
        <f aca="false">IF($Q$1,tblSalaries#this row;ppp factor*tblSalaries#this row;salary in usd,tblSalaries#this row;salary in usd)</f>
        <v>#VALUE!</v>
      </c>
    </row>
    <row r="89" customFormat="false" ht="15" hidden="false" customHeight="true" outlineLevel="0" collapsed="false">
      <c r="B89" s="0" t="s">
        <v>857</v>
      </c>
      <c r="C89" s="54" t="n">
        <v>41055.0078819445</v>
      </c>
      <c r="D89" s="55" t="s">
        <v>858</v>
      </c>
      <c r="E89" s="0" t="n">
        <v>31330</v>
      </c>
      <c r="F89" s="0" t="s">
        <v>71</v>
      </c>
      <c r="G89" s="0" t="e">
        <f aca="false">tblSalaries#this row;clean salary (in local currency)*VLOOKUP(tblSalaries#this row;currency,tblXrate,2,0)</f>
        <v>#VALUE!</v>
      </c>
      <c r="H89" s="0" t="s">
        <v>859</v>
      </c>
      <c r="I89" s="0" t="s">
        <v>78</v>
      </c>
      <c r="J89" s="0" t="s">
        <v>149</v>
      </c>
      <c r="K89" s="0" t="e">
        <f aca="false">VLOOKUP(tblSalaries#this row;where do you work,tblCountriesactual:mapping,2,0)</f>
        <v>#VALUE!</v>
      </c>
      <c r="L89" s="0" t="s">
        <v>118</v>
      </c>
      <c r="N89" s="48" t="e">
        <f aca="false">VLOOKUP(K89,tblCountries,3,0)</f>
        <v>#VALUE!</v>
      </c>
      <c r="O89" s="48" t="e">
        <f aca="false">VLOOKUP(tblSalaries#this row;how many hours of a day you work on excel,tblHours,2,0)</f>
        <v>#VALUE!</v>
      </c>
      <c r="P89" s="48" t="e">
        <f aca="false">VLOOKUP(tblSalaries#this row;clean country,tblCountries,5,0)</f>
        <v>#VALUE!</v>
      </c>
      <c r="Q89" s="48" t="e">
        <f aca="false">IF($Q$1,tblSalaries#this row;ppp factor*tblSalaries#this row;salary in usd,tblSalaries#this row;salary in usd)</f>
        <v>#VALUE!</v>
      </c>
    </row>
    <row r="90" customFormat="false" ht="15" hidden="false" customHeight="true" outlineLevel="0" collapsed="false">
      <c r="B90" s="0" t="s">
        <v>860</v>
      </c>
      <c r="C90" s="54" t="n">
        <v>41055.0106134259</v>
      </c>
      <c r="D90" s="55" t="n">
        <v>110000</v>
      </c>
      <c r="E90" s="0" t="n">
        <v>110000</v>
      </c>
      <c r="F90" s="0" t="s">
        <v>71</v>
      </c>
      <c r="G90" s="0" t="e">
        <f aca="false">tblSalaries#this row;clean salary (in local currency)*VLOOKUP(tblSalaries#this row;currency,tblXrate,2,0)</f>
        <v>#VALUE!</v>
      </c>
      <c r="H90" s="0" t="s">
        <v>861</v>
      </c>
      <c r="I90" s="0" t="s">
        <v>116</v>
      </c>
      <c r="J90" s="0" t="s">
        <v>74</v>
      </c>
      <c r="K90" s="0" t="e">
        <f aca="false">VLOOKUP(tblSalaries#this row;where do you work,tblCountriesactual:mapping,2,0)</f>
        <v>#VALUE!</v>
      </c>
      <c r="L90" s="0" t="s">
        <v>100</v>
      </c>
      <c r="N90" s="48" t="e">
        <f aca="false">VLOOKUP(K90,tblCountries,3,0)</f>
        <v>#VALUE!</v>
      </c>
      <c r="O90" s="48" t="e">
        <f aca="false">VLOOKUP(tblSalaries#this row;how many hours of a day you work on excel,tblHours,2,0)</f>
        <v>#VALUE!</v>
      </c>
      <c r="P90" s="48" t="e">
        <f aca="false">VLOOKUP(tblSalaries#this row;clean country,tblCountries,5,0)</f>
        <v>#VALUE!</v>
      </c>
      <c r="Q90" s="48" t="e">
        <f aca="false">IF($Q$1,tblSalaries#this row;ppp factor*tblSalaries#this row;salary in usd,tblSalaries#this row;salary in usd)</f>
        <v>#VALUE!</v>
      </c>
    </row>
    <row r="91" customFormat="false" ht="15" hidden="false" customHeight="true" outlineLevel="0" collapsed="false">
      <c r="B91" s="0" t="s">
        <v>862</v>
      </c>
      <c r="C91" s="54" t="n">
        <v>41055.0158449074</v>
      </c>
      <c r="D91" s="55" t="s">
        <v>863</v>
      </c>
      <c r="E91" s="0" t="n">
        <v>81000</v>
      </c>
      <c r="F91" s="0" t="s">
        <v>71</v>
      </c>
      <c r="G91" s="0" t="e">
        <f aca="false">tblSalaries#this row;clean salary (in local currency)*VLOOKUP(tblSalaries#this row;currency,tblXrate,2,0)</f>
        <v>#VALUE!</v>
      </c>
      <c r="H91" s="0" t="s">
        <v>864</v>
      </c>
      <c r="I91" s="0" t="s">
        <v>87</v>
      </c>
      <c r="J91" s="0" t="s">
        <v>94</v>
      </c>
      <c r="K91" s="0" t="e">
        <f aca="false">VLOOKUP(tblSalaries#this row;where do you work,tblCountriesactual:mapping,2,0)</f>
        <v>#VALUE!</v>
      </c>
      <c r="L91" s="0" t="s">
        <v>110</v>
      </c>
      <c r="N91" s="48" t="e">
        <f aca="false">VLOOKUP(K91,tblCountries,3,0)</f>
        <v>#VALUE!</v>
      </c>
      <c r="O91" s="48" t="e">
        <f aca="false">VLOOKUP(tblSalaries#this row;how many hours of a day you work on excel,tblHours,2,0)</f>
        <v>#VALUE!</v>
      </c>
      <c r="P91" s="48" t="e">
        <f aca="false">VLOOKUP(tblSalaries#this row;clean country,tblCountries,5,0)</f>
        <v>#VALUE!</v>
      </c>
      <c r="Q91" s="48" t="e">
        <f aca="false">IF($Q$1,tblSalaries#this row;ppp factor*tblSalaries#this row;salary in usd,tblSalaries#this row;salary in usd)</f>
        <v>#VALUE!</v>
      </c>
    </row>
    <row r="92" customFormat="false" ht="15" hidden="false" customHeight="true" outlineLevel="0" collapsed="false">
      <c r="B92" s="0" t="s">
        <v>865</v>
      </c>
      <c r="C92" s="54" t="n">
        <v>41055.0271296296</v>
      </c>
      <c r="D92" s="55" t="n">
        <v>40000</v>
      </c>
      <c r="E92" s="0" t="n">
        <v>40000</v>
      </c>
      <c r="F92" s="0" t="s">
        <v>71</v>
      </c>
      <c r="G92" s="0" t="e">
        <f aca="false">tblSalaries#this row;clean salary (in local currency)*VLOOKUP(tblSalaries#this row;currency,tblXrate,2,0)</f>
        <v>#VALUE!</v>
      </c>
      <c r="H92" s="0" t="s">
        <v>866</v>
      </c>
      <c r="I92" s="0" t="s">
        <v>78</v>
      </c>
      <c r="J92" s="0" t="s">
        <v>74</v>
      </c>
      <c r="K92" s="0" t="e">
        <f aca="false">VLOOKUP(tblSalaries#this row;where do you work,tblCountriesactual:mapping,2,0)</f>
        <v>#VALUE!</v>
      </c>
      <c r="L92" s="0" t="s">
        <v>110</v>
      </c>
      <c r="N92" s="48" t="e">
        <f aca="false">VLOOKUP(K92,tblCountries,3,0)</f>
        <v>#VALUE!</v>
      </c>
      <c r="O92" s="48" t="e">
        <f aca="false">VLOOKUP(tblSalaries#this row;how many hours of a day you work on excel,tblHours,2,0)</f>
        <v>#VALUE!</v>
      </c>
      <c r="P92" s="48" t="e">
        <f aca="false">VLOOKUP(tblSalaries#this row;clean country,tblCountries,5,0)</f>
        <v>#VALUE!</v>
      </c>
      <c r="Q92" s="48" t="e">
        <f aca="false">IF($Q$1,tblSalaries#this row;ppp factor*tblSalaries#this row;salary in usd,tblSalaries#this row;salary in usd)</f>
        <v>#VALUE!</v>
      </c>
    </row>
    <row r="93" customFormat="false" ht="15" hidden="false" customHeight="true" outlineLevel="0" collapsed="false">
      <c r="B93" s="0" t="s">
        <v>867</v>
      </c>
      <c r="C93" s="54" t="n">
        <v>41055.0274074074</v>
      </c>
      <c r="D93" s="55" t="n">
        <v>42000</v>
      </c>
      <c r="E93" s="0" t="n">
        <v>42000</v>
      </c>
      <c r="F93" s="0" t="s">
        <v>125</v>
      </c>
      <c r="G93" s="0" t="e">
        <f aca="false">tblSalaries#this row;clean salary (in local currency)*VLOOKUP(tblSalaries#this row;currency,tblXrate,2,0)</f>
        <v>#VALUE!</v>
      </c>
      <c r="H93" s="0" t="s">
        <v>868</v>
      </c>
      <c r="I93" s="0" t="s">
        <v>78</v>
      </c>
      <c r="J93" s="0" t="s">
        <v>113</v>
      </c>
      <c r="K93" s="0" t="e">
        <f aca="false">VLOOKUP(tblSalaries#this row;where do you work,tblCountriesactual:mapping,2,0)</f>
        <v>#VALUE!</v>
      </c>
      <c r="L93" s="0" t="s">
        <v>110</v>
      </c>
      <c r="N93" s="48" t="e">
        <f aca="false">VLOOKUP(K93,tblCountries,3,0)</f>
        <v>#VALUE!</v>
      </c>
      <c r="O93" s="48" t="e">
        <f aca="false">VLOOKUP(tblSalaries#this row;how many hours of a day you work on excel,tblHours,2,0)</f>
        <v>#VALUE!</v>
      </c>
      <c r="P93" s="48" t="e">
        <f aca="false">VLOOKUP(tblSalaries#this row;clean country,tblCountries,5,0)</f>
        <v>#VALUE!</v>
      </c>
      <c r="Q93" s="48" t="e">
        <f aca="false">IF($Q$1,tblSalaries#this row;ppp factor*tblSalaries#this row;salary in usd,tblSalaries#this row;salary in usd)</f>
        <v>#VALUE!</v>
      </c>
    </row>
    <row r="94" customFormat="false" ht="15" hidden="false" customHeight="true" outlineLevel="0" collapsed="false">
      <c r="B94" s="0" t="s">
        <v>869</v>
      </c>
      <c r="C94" s="54" t="n">
        <v>41055.0275</v>
      </c>
      <c r="D94" s="55" t="n">
        <v>125000</v>
      </c>
      <c r="E94" s="0" t="n">
        <v>125000</v>
      </c>
      <c r="F94" s="0" t="s">
        <v>71</v>
      </c>
      <c r="G94" s="0" t="e">
        <f aca="false">tblSalaries#this row;clean salary (in local currency)*VLOOKUP(tblSalaries#this row;currency,tblXrate,2,0)</f>
        <v>#VALUE!</v>
      </c>
      <c r="H94" s="0" t="s">
        <v>870</v>
      </c>
      <c r="I94" s="0" t="s">
        <v>107</v>
      </c>
      <c r="J94" s="0" t="s">
        <v>74</v>
      </c>
      <c r="K94" s="0" t="e">
        <f aca="false">VLOOKUP(tblSalaries#this row;where do you work,tblCountriesactual:mapping,2,0)</f>
        <v>#VALUE!</v>
      </c>
      <c r="L94" s="0" t="s">
        <v>110</v>
      </c>
      <c r="N94" s="48" t="e">
        <f aca="false">VLOOKUP(K94,tblCountries,3,0)</f>
        <v>#VALUE!</v>
      </c>
      <c r="O94" s="48" t="e">
        <f aca="false">VLOOKUP(tblSalaries#this row;how many hours of a day you work on excel,tblHours,2,0)</f>
        <v>#VALUE!</v>
      </c>
      <c r="P94" s="48" t="e">
        <f aca="false">VLOOKUP(tblSalaries#this row;clean country,tblCountries,5,0)</f>
        <v>#VALUE!</v>
      </c>
      <c r="Q94" s="48" t="e">
        <f aca="false">IF($Q$1,tblSalaries#this row;ppp factor*tblSalaries#this row;salary in usd,tblSalaries#this row;salary in usd)</f>
        <v>#VALUE!</v>
      </c>
    </row>
    <row r="95" customFormat="false" ht="15" hidden="false" customHeight="true" outlineLevel="0" collapsed="false">
      <c r="B95" s="0" t="s">
        <v>871</v>
      </c>
      <c r="C95" s="54" t="n">
        <v>41055.0275231482</v>
      </c>
      <c r="D95" s="55" t="n">
        <v>36000</v>
      </c>
      <c r="E95" s="0" t="n">
        <v>36000</v>
      </c>
      <c r="F95" s="0" t="s">
        <v>71</v>
      </c>
      <c r="G95" s="0" t="e">
        <f aca="false">tblSalaries#this row;clean salary (in local currency)*VLOOKUP(tblSalaries#this row;currency,tblXrate,2,0)</f>
        <v>#VALUE!</v>
      </c>
      <c r="H95" s="0" t="s">
        <v>872</v>
      </c>
      <c r="I95" s="0" t="s">
        <v>124</v>
      </c>
      <c r="J95" s="0" t="s">
        <v>74</v>
      </c>
      <c r="K95" s="0" t="e">
        <f aca="false">VLOOKUP(tblSalaries#this row;where do you work,tblCountriesactual:mapping,2,0)</f>
        <v>#VALUE!</v>
      </c>
      <c r="L95" s="0" t="s">
        <v>100</v>
      </c>
      <c r="N95" s="48" t="e">
        <f aca="false">VLOOKUP(K95,tblCountries,3,0)</f>
        <v>#VALUE!</v>
      </c>
      <c r="O95" s="48" t="e">
        <f aca="false">VLOOKUP(tblSalaries#this row;how many hours of a day you work on excel,tblHours,2,0)</f>
        <v>#VALUE!</v>
      </c>
      <c r="P95" s="48" t="e">
        <f aca="false">VLOOKUP(tblSalaries#this row;clean country,tblCountries,5,0)</f>
        <v>#VALUE!</v>
      </c>
      <c r="Q95" s="48" t="e">
        <f aca="false">IF($Q$1,tblSalaries#this row;ppp factor*tblSalaries#this row;salary in usd,tblSalaries#this row;salary in usd)</f>
        <v>#VALUE!</v>
      </c>
    </row>
    <row r="96" customFormat="false" ht="15" hidden="false" customHeight="true" outlineLevel="0" collapsed="false">
      <c r="B96" s="0" t="s">
        <v>873</v>
      </c>
      <c r="C96" s="54" t="n">
        <v>41055.0277083333</v>
      </c>
      <c r="D96" s="55" t="s">
        <v>874</v>
      </c>
      <c r="E96" s="0" t="n">
        <v>144000</v>
      </c>
      <c r="F96" s="0" t="s">
        <v>101</v>
      </c>
      <c r="G96" s="0" t="e">
        <f aca="false">tblSalaries#this row;clean salary (in local currency)*VLOOKUP(tblSalaries#this row;currency,tblXrate,2,0)</f>
        <v>#VALUE!</v>
      </c>
      <c r="H96" s="0" t="s">
        <v>875</v>
      </c>
      <c r="I96" s="0" t="s">
        <v>87</v>
      </c>
      <c r="J96" s="0" t="s">
        <v>85</v>
      </c>
      <c r="K96" s="0" t="e">
        <f aca="false">VLOOKUP(tblSalaries#this row;where do you work,tblCountriesactual:mapping,2,0)</f>
        <v>#VALUE!</v>
      </c>
      <c r="L96" s="0" t="s">
        <v>90</v>
      </c>
      <c r="N96" s="48" t="e">
        <f aca="false">VLOOKUP(K96,tblCountries,3,0)</f>
        <v>#VALUE!</v>
      </c>
      <c r="O96" s="48" t="e">
        <f aca="false">VLOOKUP(tblSalaries#this row;how many hours of a day you work on excel,tblHours,2,0)</f>
        <v>#VALUE!</v>
      </c>
      <c r="P96" s="48" t="e">
        <f aca="false">VLOOKUP(tblSalaries#this row;clean country,tblCountries,5,0)</f>
        <v>#VALUE!</v>
      </c>
      <c r="Q96" s="48" t="e">
        <f aca="false">IF($Q$1,tblSalaries#this row;ppp factor*tblSalaries#this row;salary in usd,tblSalaries#this row;salary in usd)</f>
        <v>#VALUE!</v>
      </c>
    </row>
    <row r="97" customFormat="false" ht="15" hidden="false" customHeight="true" outlineLevel="0" collapsed="false">
      <c r="B97" s="0" t="s">
        <v>876</v>
      </c>
      <c r="C97" s="54" t="n">
        <v>41055.0277777778</v>
      </c>
      <c r="D97" s="55" t="n">
        <v>75000</v>
      </c>
      <c r="E97" s="0" t="n">
        <v>75000</v>
      </c>
      <c r="F97" s="0" t="s">
        <v>71</v>
      </c>
      <c r="G97" s="0" t="e">
        <f aca="false">tblSalaries#this row;clean salary (in local currency)*VLOOKUP(tblSalaries#this row;currency,tblXrate,2,0)</f>
        <v>#VALUE!</v>
      </c>
      <c r="H97" s="0" t="s">
        <v>877</v>
      </c>
      <c r="I97" s="0" t="s">
        <v>78</v>
      </c>
      <c r="J97" s="0" t="s">
        <v>74</v>
      </c>
      <c r="K97" s="0" t="e">
        <f aca="false">VLOOKUP(tblSalaries#this row;where do you work,tblCountriesactual:mapping,2,0)</f>
        <v>#VALUE!</v>
      </c>
      <c r="L97" s="0" t="s">
        <v>90</v>
      </c>
      <c r="N97" s="48" t="e">
        <f aca="false">VLOOKUP(K97,tblCountries,3,0)</f>
        <v>#VALUE!</v>
      </c>
      <c r="O97" s="48" t="e">
        <f aca="false">VLOOKUP(tblSalaries#this row;how many hours of a day you work on excel,tblHours,2,0)</f>
        <v>#VALUE!</v>
      </c>
      <c r="P97" s="48" t="e">
        <f aca="false">VLOOKUP(tblSalaries#this row;clean country,tblCountries,5,0)</f>
        <v>#VALUE!</v>
      </c>
      <c r="Q97" s="48" t="e">
        <f aca="false">IF($Q$1,tblSalaries#this row;ppp factor*tblSalaries#this row;salary in usd,tblSalaries#this row;salary in usd)</f>
        <v>#VALUE!</v>
      </c>
    </row>
    <row r="98" customFormat="false" ht="15" hidden="false" customHeight="true" outlineLevel="0" collapsed="false">
      <c r="B98" s="0" t="s">
        <v>878</v>
      </c>
      <c r="C98" s="54" t="n">
        <v>41055.0280092593</v>
      </c>
      <c r="D98" s="55" t="n">
        <v>95000</v>
      </c>
      <c r="E98" s="0" t="n">
        <v>95000</v>
      </c>
      <c r="F98" s="0" t="s">
        <v>71</v>
      </c>
      <c r="G98" s="0" t="e">
        <f aca="false">tblSalaries#this row;clean salary (in local currency)*VLOOKUP(tblSalaries#this row;currency,tblXrate,2,0)</f>
        <v>#VALUE!</v>
      </c>
      <c r="H98" s="0" t="s">
        <v>699</v>
      </c>
      <c r="I98" s="0" t="s">
        <v>107</v>
      </c>
      <c r="J98" s="0" t="s">
        <v>74</v>
      </c>
      <c r="K98" s="0" t="e">
        <f aca="false">VLOOKUP(tblSalaries#this row;where do you work,tblCountriesactual:mapping,2,0)</f>
        <v>#VALUE!</v>
      </c>
      <c r="L98" s="0" t="s">
        <v>110</v>
      </c>
      <c r="N98" s="48" t="e">
        <f aca="false">VLOOKUP(K98,tblCountries,3,0)</f>
        <v>#VALUE!</v>
      </c>
      <c r="O98" s="48" t="e">
        <f aca="false">VLOOKUP(tblSalaries#this row;how many hours of a day you work on excel,tblHours,2,0)</f>
        <v>#VALUE!</v>
      </c>
      <c r="P98" s="48" t="e">
        <f aca="false">VLOOKUP(tblSalaries#this row;clean country,tblCountries,5,0)</f>
        <v>#VALUE!</v>
      </c>
      <c r="Q98" s="48" t="e">
        <f aca="false">IF($Q$1,tblSalaries#this row;ppp factor*tblSalaries#this row;salary in usd,tblSalaries#this row;salary in usd)</f>
        <v>#VALUE!</v>
      </c>
    </row>
    <row r="99" customFormat="false" ht="15" hidden="false" customHeight="true" outlineLevel="0" collapsed="false">
      <c r="B99" s="0" t="s">
        <v>879</v>
      </c>
      <c r="C99" s="54" t="n">
        <v>41055.0280902778</v>
      </c>
      <c r="D99" s="55" t="n">
        <v>24000</v>
      </c>
      <c r="E99" s="0" t="n">
        <v>24000</v>
      </c>
      <c r="F99" s="0" t="s">
        <v>71</v>
      </c>
      <c r="G99" s="0" t="e">
        <f aca="false">tblSalaries#this row;clean salary (in local currency)*VLOOKUP(tblSalaries#this row;currency,tblXrate,2,0)</f>
        <v>#VALUE!</v>
      </c>
      <c r="H99" s="0" t="s">
        <v>880</v>
      </c>
      <c r="I99" s="0" t="s">
        <v>124</v>
      </c>
      <c r="J99" s="0" t="s">
        <v>74</v>
      </c>
      <c r="K99" s="0" t="e">
        <f aca="false">VLOOKUP(tblSalaries#this row;where do you work,tblCountriesactual:mapping,2,0)</f>
        <v>#VALUE!</v>
      </c>
      <c r="L99" s="0" t="s">
        <v>100</v>
      </c>
      <c r="N99" s="48" t="e">
        <f aca="false">VLOOKUP(K99,tblCountries,3,0)</f>
        <v>#VALUE!</v>
      </c>
      <c r="O99" s="48" t="e">
        <f aca="false">VLOOKUP(tblSalaries#this row;how many hours of a day you work on excel,tblHours,2,0)</f>
        <v>#VALUE!</v>
      </c>
      <c r="P99" s="48" t="e">
        <f aca="false">VLOOKUP(tblSalaries#this row;clean country,tblCountries,5,0)</f>
        <v>#VALUE!</v>
      </c>
      <c r="Q99" s="48" t="e">
        <f aca="false">IF($Q$1,tblSalaries#this row;ppp factor*tblSalaries#this row;salary in usd,tblSalaries#this row;salary in usd)</f>
        <v>#VALUE!</v>
      </c>
    </row>
    <row r="100" customFormat="false" ht="15" hidden="false" customHeight="true" outlineLevel="0" collapsed="false">
      <c r="B100" s="0" t="s">
        <v>881</v>
      </c>
      <c r="C100" s="54" t="n">
        <v>41055.0281365741</v>
      </c>
      <c r="D100" s="55" t="s">
        <v>882</v>
      </c>
      <c r="E100" s="0" t="n">
        <v>91000</v>
      </c>
      <c r="F100" s="0" t="s">
        <v>71</v>
      </c>
      <c r="G100" s="0" t="e">
        <f aca="false">tblSalaries#this row;clean salary (in local currency)*VLOOKUP(tblSalaries#this row;currency,tblXrate,2,0)</f>
        <v>#VALUE!</v>
      </c>
      <c r="H100" s="0" t="s">
        <v>883</v>
      </c>
      <c r="I100" s="0" t="s">
        <v>124</v>
      </c>
      <c r="J100" s="0" t="s">
        <v>74</v>
      </c>
      <c r="K100" s="0" t="e">
        <f aca="false">VLOOKUP(tblSalaries#this row;where do you work,tblCountriesactual:mapping,2,0)</f>
        <v>#VALUE!</v>
      </c>
      <c r="L100" s="0" t="s">
        <v>90</v>
      </c>
      <c r="N100" s="48" t="e">
        <f aca="false">VLOOKUP(K100,tblCountries,3,0)</f>
        <v>#VALUE!</v>
      </c>
      <c r="O100" s="48" t="e">
        <f aca="false">VLOOKUP(tblSalaries#this row;how many hours of a day you work on excel,tblHours,2,0)</f>
        <v>#VALUE!</v>
      </c>
      <c r="P100" s="48" t="e">
        <f aca="false">VLOOKUP(tblSalaries#this row;clean country,tblCountries,5,0)</f>
        <v>#VALUE!</v>
      </c>
      <c r="Q100" s="48" t="e">
        <f aca="false">IF($Q$1,tblSalaries#this row;ppp factor*tblSalaries#this row;salary in usd,tblSalaries#this row;salary in usd)</f>
        <v>#VALUE!</v>
      </c>
    </row>
    <row r="101" customFormat="false" ht="15" hidden="false" customHeight="true" outlineLevel="0" collapsed="false">
      <c r="B101" s="0" t="s">
        <v>884</v>
      </c>
      <c r="C101" s="54" t="n">
        <v>41055.0282291667</v>
      </c>
      <c r="D101" s="55" t="n">
        <v>40000</v>
      </c>
      <c r="E101" s="0" t="n">
        <v>40000</v>
      </c>
      <c r="F101" s="0" t="s">
        <v>71</v>
      </c>
      <c r="G101" s="0" t="e">
        <f aca="false">tblSalaries#this row;clean salary (in local currency)*VLOOKUP(tblSalaries#this row;currency,tblXrate,2,0)</f>
        <v>#VALUE!</v>
      </c>
      <c r="H101" s="0" t="s">
        <v>885</v>
      </c>
      <c r="I101" s="0" t="s">
        <v>78</v>
      </c>
      <c r="J101" s="0" t="s">
        <v>74</v>
      </c>
      <c r="K101" s="0" t="e">
        <f aca="false">VLOOKUP(tblSalaries#this row;where do you work,tblCountriesactual:mapping,2,0)</f>
        <v>#VALUE!</v>
      </c>
      <c r="L101" s="0" t="s">
        <v>110</v>
      </c>
      <c r="N101" s="48" t="e">
        <f aca="false">VLOOKUP(K101,tblCountries,3,0)</f>
        <v>#VALUE!</v>
      </c>
      <c r="O101" s="48" t="e">
        <f aca="false">VLOOKUP(tblSalaries#this row;how many hours of a day you work on excel,tblHours,2,0)</f>
        <v>#VALUE!</v>
      </c>
      <c r="P101" s="48" t="e">
        <f aca="false">VLOOKUP(tblSalaries#this row;clean country,tblCountries,5,0)</f>
        <v>#VALUE!</v>
      </c>
      <c r="Q101" s="48" t="e">
        <f aca="false">IF($Q$1,tblSalaries#this row;ppp factor*tblSalaries#this row;salary in usd,tblSalaries#this row;salary in usd)</f>
        <v>#VALUE!</v>
      </c>
    </row>
    <row r="102" customFormat="false" ht="15" hidden="false" customHeight="true" outlineLevel="0" collapsed="false">
      <c r="B102" s="0" t="s">
        <v>886</v>
      </c>
      <c r="C102" s="54" t="n">
        <v>41055.0282407407</v>
      </c>
      <c r="D102" s="55" t="n">
        <v>57000</v>
      </c>
      <c r="E102" s="0" t="n">
        <v>57000</v>
      </c>
      <c r="F102" s="0" t="s">
        <v>71</v>
      </c>
      <c r="G102" s="0" t="e">
        <f aca="false">tblSalaries#this row;clean salary (in local currency)*VLOOKUP(tblSalaries#this row;currency,tblXrate,2,0)</f>
        <v>#VALUE!</v>
      </c>
      <c r="H102" s="0" t="s">
        <v>887</v>
      </c>
      <c r="I102" s="0" t="s">
        <v>124</v>
      </c>
      <c r="J102" s="0" t="s">
        <v>74</v>
      </c>
      <c r="K102" s="0" t="e">
        <f aca="false">VLOOKUP(tblSalaries#this row;where do you work,tblCountriesactual:mapping,2,0)</f>
        <v>#VALUE!</v>
      </c>
      <c r="L102" s="0" t="s">
        <v>110</v>
      </c>
      <c r="N102" s="48" t="e">
        <f aca="false">VLOOKUP(K102,tblCountries,3,0)</f>
        <v>#VALUE!</v>
      </c>
      <c r="O102" s="48" t="e">
        <f aca="false">VLOOKUP(tblSalaries#this row;how many hours of a day you work on excel,tblHours,2,0)</f>
        <v>#VALUE!</v>
      </c>
      <c r="P102" s="48" t="e">
        <f aca="false">VLOOKUP(tblSalaries#this row;clean country,tblCountries,5,0)</f>
        <v>#VALUE!</v>
      </c>
      <c r="Q102" s="48" t="e">
        <f aca="false">IF($Q$1,tblSalaries#this row;ppp factor*tblSalaries#this row;salary in usd,tblSalaries#this row;salary in usd)</f>
        <v>#VALUE!</v>
      </c>
    </row>
    <row r="103" customFormat="false" ht="15" hidden="false" customHeight="true" outlineLevel="0" collapsed="false">
      <c r="B103" s="0" t="s">
        <v>888</v>
      </c>
      <c r="C103" s="54" t="n">
        <v>41055.0282523148</v>
      </c>
      <c r="D103" s="55" t="n">
        <v>74000</v>
      </c>
      <c r="E103" s="0" t="n">
        <v>74000</v>
      </c>
      <c r="F103" s="0" t="s">
        <v>71</v>
      </c>
      <c r="G103" s="0" t="e">
        <f aca="false">tblSalaries#this row;clean salary (in local currency)*VLOOKUP(tblSalaries#this row;currency,tblXrate,2,0)</f>
        <v>#VALUE!</v>
      </c>
      <c r="H103" s="0" t="s">
        <v>754</v>
      </c>
      <c r="I103" s="0" t="s">
        <v>87</v>
      </c>
      <c r="J103" s="0" t="s">
        <v>74</v>
      </c>
      <c r="K103" s="0" t="e">
        <f aca="false">VLOOKUP(tblSalaries#this row;where do you work,tblCountriesactual:mapping,2,0)</f>
        <v>#VALUE!</v>
      </c>
      <c r="L103" s="0" t="s">
        <v>110</v>
      </c>
      <c r="N103" s="48" t="e">
        <f aca="false">VLOOKUP(K103,tblCountries,3,0)</f>
        <v>#VALUE!</v>
      </c>
      <c r="O103" s="48" t="e">
        <f aca="false">VLOOKUP(tblSalaries#this row;how many hours of a day you work on excel,tblHours,2,0)</f>
        <v>#VALUE!</v>
      </c>
      <c r="P103" s="48" t="e">
        <f aca="false">VLOOKUP(tblSalaries#this row;clean country,tblCountries,5,0)</f>
        <v>#VALUE!</v>
      </c>
      <c r="Q103" s="48" t="e">
        <f aca="false">IF($Q$1,tblSalaries#this row;ppp factor*tblSalaries#this row;salary in usd,tblSalaries#this row;salary in usd)</f>
        <v>#VALUE!</v>
      </c>
    </row>
    <row r="104" customFormat="false" ht="15" hidden="false" customHeight="true" outlineLevel="0" collapsed="false">
      <c r="B104" s="0" t="s">
        <v>889</v>
      </c>
      <c r="C104" s="54" t="n">
        <v>41055.0282638889</v>
      </c>
      <c r="D104" s="55" t="s">
        <v>890</v>
      </c>
      <c r="E104" s="0" t="n">
        <v>80000</v>
      </c>
      <c r="F104" s="0" t="s">
        <v>71</v>
      </c>
      <c r="G104" s="0" t="e">
        <f aca="false">tblSalaries#this row;clean salary (in local currency)*VLOOKUP(tblSalaries#this row;currency,tblXrate,2,0)</f>
        <v>#VALUE!</v>
      </c>
      <c r="H104" s="0" t="s">
        <v>891</v>
      </c>
      <c r="I104" s="0" t="s">
        <v>78</v>
      </c>
      <c r="J104" s="0" t="s">
        <v>74</v>
      </c>
      <c r="K104" s="0" t="e">
        <f aca="false">VLOOKUP(tblSalaries#this row;where do you work,tblCountriesactual:mapping,2,0)</f>
        <v>#VALUE!</v>
      </c>
      <c r="L104" s="0" t="s">
        <v>110</v>
      </c>
      <c r="N104" s="48" t="e">
        <f aca="false">VLOOKUP(K104,tblCountries,3,0)</f>
        <v>#VALUE!</v>
      </c>
      <c r="O104" s="48" t="e">
        <f aca="false">VLOOKUP(tblSalaries#this row;how many hours of a day you work on excel,tblHours,2,0)</f>
        <v>#VALUE!</v>
      </c>
      <c r="P104" s="48" t="e">
        <f aca="false">VLOOKUP(tblSalaries#this row;clean country,tblCountries,5,0)</f>
        <v>#VALUE!</v>
      </c>
      <c r="Q104" s="48" t="e">
        <f aca="false">IF($Q$1,tblSalaries#this row;ppp factor*tblSalaries#this row;salary in usd,tblSalaries#this row;salary in usd)</f>
        <v>#VALUE!</v>
      </c>
    </row>
    <row r="105" customFormat="false" ht="15" hidden="false" customHeight="true" outlineLevel="0" collapsed="false">
      <c r="B105" s="0" t="s">
        <v>892</v>
      </c>
      <c r="C105" s="54" t="n">
        <v>41055.0283101852</v>
      </c>
      <c r="D105" s="55" t="n">
        <v>90000</v>
      </c>
      <c r="E105" s="0" t="n">
        <v>90000</v>
      </c>
      <c r="F105" s="0" t="s">
        <v>71</v>
      </c>
      <c r="G105" s="0" t="e">
        <f aca="false">tblSalaries#this row;clean salary (in local currency)*VLOOKUP(tblSalaries#this row;currency,tblXrate,2,0)</f>
        <v>#VALUE!</v>
      </c>
      <c r="H105" s="0" t="s">
        <v>893</v>
      </c>
      <c r="I105" s="0" t="s">
        <v>143</v>
      </c>
      <c r="J105" s="0" t="s">
        <v>74</v>
      </c>
      <c r="K105" s="0" t="e">
        <f aca="false">VLOOKUP(tblSalaries#this row;where do you work,tblCountriesactual:mapping,2,0)</f>
        <v>#VALUE!</v>
      </c>
      <c r="L105" s="0" t="s">
        <v>110</v>
      </c>
      <c r="N105" s="48" t="e">
        <f aca="false">VLOOKUP(K105,tblCountries,3,0)</f>
        <v>#VALUE!</v>
      </c>
      <c r="O105" s="48" t="e">
        <f aca="false">VLOOKUP(tblSalaries#this row;how many hours of a day you work on excel,tblHours,2,0)</f>
        <v>#VALUE!</v>
      </c>
      <c r="P105" s="48" t="e">
        <f aca="false">VLOOKUP(tblSalaries#this row;clean country,tblCountries,5,0)</f>
        <v>#VALUE!</v>
      </c>
      <c r="Q105" s="48" t="e">
        <f aca="false">IF($Q$1,tblSalaries#this row;ppp factor*tblSalaries#this row;salary in usd,tblSalaries#this row;salary in usd)</f>
        <v>#VALUE!</v>
      </c>
    </row>
    <row r="106" customFormat="false" ht="15" hidden="false" customHeight="true" outlineLevel="0" collapsed="false">
      <c r="B106" s="0" t="s">
        <v>894</v>
      </c>
      <c r="C106" s="54" t="n">
        <v>41055.0283333333</v>
      </c>
      <c r="D106" s="55" t="n">
        <v>21000</v>
      </c>
      <c r="E106" s="0" t="n">
        <v>21000</v>
      </c>
      <c r="F106" s="0" t="s">
        <v>71</v>
      </c>
      <c r="G106" s="0" t="e">
        <f aca="false">tblSalaries#this row;clean salary (in local currency)*VLOOKUP(tblSalaries#this row;currency,tblXrate,2,0)</f>
        <v>#VALUE!</v>
      </c>
      <c r="H106" s="0" t="s">
        <v>895</v>
      </c>
      <c r="I106" s="0" t="s">
        <v>78</v>
      </c>
      <c r="J106" s="0" t="s">
        <v>569</v>
      </c>
      <c r="K106" s="0" t="e">
        <f aca="false">VLOOKUP(tblSalaries#this row;where do you work,tblCountriesactual:mapping,2,0)</f>
        <v>#VALUE!</v>
      </c>
      <c r="L106" s="0" t="s">
        <v>90</v>
      </c>
      <c r="N106" s="48" t="e">
        <f aca="false">VLOOKUP(K106,tblCountries,3,0)</f>
        <v>#VALUE!</v>
      </c>
      <c r="O106" s="48" t="e">
        <f aca="false">VLOOKUP(tblSalaries#this row;how many hours of a day you work on excel,tblHours,2,0)</f>
        <v>#VALUE!</v>
      </c>
      <c r="P106" s="48" t="e">
        <f aca="false">VLOOKUP(tblSalaries#this row;clean country,tblCountries,5,0)</f>
        <v>#VALUE!</v>
      </c>
      <c r="Q106" s="48" t="e">
        <f aca="false">IF($Q$1,tblSalaries#this row;ppp factor*tblSalaries#this row;salary in usd,tblSalaries#this row;salary in usd)</f>
        <v>#VALUE!</v>
      </c>
    </row>
    <row r="107" customFormat="false" ht="15" hidden="false" customHeight="true" outlineLevel="0" collapsed="false">
      <c r="B107" s="0" t="s">
        <v>896</v>
      </c>
      <c r="C107" s="54" t="n">
        <v>41055.0283564815</v>
      </c>
      <c r="D107" s="55" t="n">
        <v>52000</v>
      </c>
      <c r="E107" s="0" t="n">
        <v>52000</v>
      </c>
      <c r="F107" s="0" t="s">
        <v>71</v>
      </c>
      <c r="G107" s="0" t="e">
        <f aca="false">tblSalaries#this row;clean salary (in local currency)*VLOOKUP(tblSalaries#this row;currency,tblXrate,2,0)</f>
        <v>#VALUE!</v>
      </c>
      <c r="H107" s="0" t="s">
        <v>897</v>
      </c>
      <c r="I107" s="0" t="s">
        <v>124</v>
      </c>
      <c r="J107" s="0" t="s">
        <v>74</v>
      </c>
      <c r="K107" s="0" t="e">
        <f aca="false">VLOOKUP(tblSalaries#this row;where do you work,tblCountriesactual:mapping,2,0)</f>
        <v>#VALUE!</v>
      </c>
      <c r="L107" s="0" t="s">
        <v>110</v>
      </c>
      <c r="N107" s="48" t="e">
        <f aca="false">VLOOKUP(K107,tblCountries,3,0)</f>
        <v>#VALUE!</v>
      </c>
      <c r="O107" s="48" t="e">
        <f aca="false">VLOOKUP(tblSalaries#this row;how many hours of a day you work on excel,tblHours,2,0)</f>
        <v>#VALUE!</v>
      </c>
      <c r="P107" s="48" t="e">
        <f aca="false">VLOOKUP(tblSalaries#this row;clean country,tblCountries,5,0)</f>
        <v>#VALUE!</v>
      </c>
      <c r="Q107" s="48" t="e">
        <f aca="false">IF($Q$1,tblSalaries#this row;ppp factor*tblSalaries#this row;salary in usd,tblSalaries#this row;salary in usd)</f>
        <v>#VALUE!</v>
      </c>
    </row>
    <row r="108" customFormat="false" ht="15" hidden="false" customHeight="true" outlineLevel="0" collapsed="false">
      <c r="B108" s="0" t="s">
        <v>898</v>
      </c>
      <c r="C108" s="54" t="n">
        <v>41055.0283796296</v>
      </c>
      <c r="D108" s="55" t="n">
        <v>19200</v>
      </c>
      <c r="E108" s="0" t="n">
        <v>19200</v>
      </c>
      <c r="F108" s="0" t="s">
        <v>71</v>
      </c>
      <c r="G108" s="0" t="e">
        <f aca="false">tblSalaries#this row;clean salary (in local currency)*VLOOKUP(tblSalaries#this row;currency,tblXrate,2,0)</f>
        <v>#VALUE!</v>
      </c>
      <c r="H108" s="0" t="s">
        <v>899</v>
      </c>
      <c r="I108" s="0" t="s">
        <v>78</v>
      </c>
      <c r="J108" s="0" t="s">
        <v>204</v>
      </c>
      <c r="K108" s="0" t="e">
        <f aca="false">VLOOKUP(tblSalaries#this row;where do you work,tblCountriesactual:mapping,2,0)</f>
        <v>#VALUE!</v>
      </c>
      <c r="L108" s="0" t="s">
        <v>110</v>
      </c>
      <c r="N108" s="48" t="e">
        <f aca="false">VLOOKUP(K108,tblCountries,3,0)</f>
        <v>#VALUE!</v>
      </c>
      <c r="O108" s="48" t="e">
        <f aca="false">VLOOKUP(tblSalaries#this row;how many hours of a day you work on excel,tblHours,2,0)</f>
        <v>#VALUE!</v>
      </c>
      <c r="P108" s="48" t="e">
        <f aca="false">VLOOKUP(tblSalaries#this row;clean country,tblCountries,5,0)</f>
        <v>#VALUE!</v>
      </c>
      <c r="Q108" s="48" t="e">
        <f aca="false">IF($Q$1,tblSalaries#this row;ppp factor*tblSalaries#this row;salary in usd,tblSalaries#this row;salary in usd)</f>
        <v>#VALUE!</v>
      </c>
    </row>
    <row r="109" customFormat="false" ht="15" hidden="false" customHeight="true" outlineLevel="0" collapsed="false">
      <c r="B109" s="0" t="s">
        <v>900</v>
      </c>
      <c r="C109" s="54" t="n">
        <v>41055.0284375</v>
      </c>
      <c r="D109" s="55" t="n">
        <v>36000</v>
      </c>
      <c r="E109" s="0" t="n">
        <v>36000</v>
      </c>
      <c r="F109" s="0" t="s">
        <v>71</v>
      </c>
      <c r="G109" s="0" t="e">
        <f aca="false">tblSalaries#this row;clean salary (in local currency)*VLOOKUP(tblSalaries#this row;currency,tblXrate,2,0)</f>
        <v>#VALUE!</v>
      </c>
      <c r="H109" s="0" t="s">
        <v>78</v>
      </c>
      <c r="I109" s="0" t="s">
        <v>78</v>
      </c>
      <c r="J109" s="0" t="s">
        <v>74</v>
      </c>
      <c r="K109" s="0" t="e">
        <f aca="false">VLOOKUP(tblSalaries#this row;where do you work,tblCountriesactual:mapping,2,0)</f>
        <v>#VALUE!</v>
      </c>
      <c r="L109" s="0" t="s">
        <v>110</v>
      </c>
      <c r="N109" s="48" t="e">
        <f aca="false">VLOOKUP(K109,tblCountries,3,0)</f>
        <v>#VALUE!</v>
      </c>
      <c r="O109" s="48" t="e">
        <f aca="false">VLOOKUP(tblSalaries#this row;how many hours of a day you work on excel,tblHours,2,0)</f>
        <v>#VALUE!</v>
      </c>
      <c r="P109" s="48" t="e">
        <f aca="false">VLOOKUP(tblSalaries#this row;clean country,tblCountries,5,0)</f>
        <v>#VALUE!</v>
      </c>
      <c r="Q109" s="48" t="e">
        <f aca="false">IF($Q$1,tblSalaries#this row;ppp factor*tblSalaries#this row;salary in usd,tblSalaries#this row;salary in usd)</f>
        <v>#VALUE!</v>
      </c>
    </row>
    <row r="110" customFormat="false" ht="15" hidden="false" customHeight="true" outlineLevel="0" collapsed="false">
      <c r="B110" s="0" t="s">
        <v>901</v>
      </c>
      <c r="C110" s="54" t="n">
        <v>41055.0284953704</v>
      </c>
      <c r="D110" s="55" t="n">
        <v>57400</v>
      </c>
      <c r="E110" s="0" t="n">
        <v>57400</v>
      </c>
      <c r="F110" s="0" t="s">
        <v>71</v>
      </c>
      <c r="G110" s="0" t="e">
        <f aca="false">tblSalaries#this row;clean salary (in local currency)*VLOOKUP(tblSalaries#this row;currency,tblXrate,2,0)</f>
        <v>#VALUE!</v>
      </c>
      <c r="H110" s="0" t="s">
        <v>902</v>
      </c>
      <c r="I110" s="0" t="s">
        <v>78</v>
      </c>
      <c r="J110" s="0" t="s">
        <v>74</v>
      </c>
      <c r="K110" s="0" t="e">
        <f aca="false">VLOOKUP(tblSalaries#this row;where do you work,tblCountriesactual:mapping,2,0)</f>
        <v>#VALUE!</v>
      </c>
      <c r="L110" s="0" t="s">
        <v>110</v>
      </c>
      <c r="N110" s="48" t="e">
        <f aca="false">VLOOKUP(K110,tblCountries,3,0)</f>
        <v>#VALUE!</v>
      </c>
      <c r="O110" s="48" t="e">
        <f aca="false">VLOOKUP(tblSalaries#this row;how many hours of a day you work on excel,tblHours,2,0)</f>
        <v>#VALUE!</v>
      </c>
      <c r="P110" s="48" t="e">
        <f aca="false">VLOOKUP(tblSalaries#this row;clean country,tblCountries,5,0)</f>
        <v>#VALUE!</v>
      </c>
      <c r="Q110" s="48" t="e">
        <f aca="false">IF($Q$1,tblSalaries#this row;ppp factor*tblSalaries#this row;salary in usd,tblSalaries#this row;salary in usd)</f>
        <v>#VALUE!</v>
      </c>
    </row>
    <row r="111" customFormat="false" ht="15" hidden="false" customHeight="true" outlineLevel="0" collapsed="false">
      <c r="B111" s="0" t="s">
        <v>903</v>
      </c>
      <c r="C111" s="54" t="n">
        <v>41055.0285069444</v>
      </c>
      <c r="D111" s="55" t="n">
        <v>66000</v>
      </c>
      <c r="E111" s="0" t="n">
        <v>66000</v>
      </c>
      <c r="F111" s="0" t="s">
        <v>71</v>
      </c>
      <c r="G111" s="0" t="e">
        <f aca="false">tblSalaries#this row;clean salary (in local currency)*VLOOKUP(tblSalaries#this row;currency,tblXrate,2,0)</f>
        <v>#VALUE!</v>
      </c>
      <c r="H111" s="0" t="s">
        <v>78</v>
      </c>
      <c r="I111" s="0" t="s">
        <v>78</v>
      </c>
      <c r="J111" s="0" t="s">
        <v>74</v>
      </c>
      <c r="K111" s="0" t="e">
        <f aca="false">VLOOKUP(tblSalaries#this row;where do you work,tblCountriesactual:mapping,2,0)</f>
        <v>#VALUE!</v>
      </c>
      <c r="L111" s="0" t="s">
        <v>100</v>
      </c>
      <c r="N111" s="48" t="e">
        <f aca="false">VLOOKUP(K111,tblCountries,3,0)</f>
        <v>#VALUE!</v>
      </c>
      <c r="O111" s="48" t="e">
        <f aca="false">VLOOKUP(tblSalaries#this row;how many hours of a day you work on excel,tblHours,2,0)</f>
        <v>#VALUE!</v>
      </c>
      <c r="P111" s="48" t="e">
        <f aca="false">VLOOKUP(tblSalaries#this row;clean country,tblCountries,5,0)</f>
        <v>#VALUE!</v>
      </c>
      <c r="Q111" s="48" t="e">
        <f aca="false">IF($Q$1,tblSalaries#this row;ppp factor*tblSalaries#this row;salary in usd,tblSalaries#this row;salary in usd)</f>
        <v>#VALUE!</v>
      </c>
    </row>
    <row r="112" customFormat="false" ht="15" hidden="false" customHeight="true" outlineLevel="0" collapsed="false">
      <c r="B112" s="0" t="s">
        <v>904</v>
      </c>
      <c r="C112" s="54" t="n">
        <v>41055.0285416667</v>
      </c>
      <c r="D112" s="55" t="n">
        <v>35000</v>
      </c>
      <c r="E112" s="0" t="n">
        <v>35000</v>
      </c>
      <c r="F112" s="0" t="s">
        <v>82</v>
      </c>
      <c r="G112" s="0" t="e">
        <f aca="false">tblSalaries#this row;clean salary (in local currency)*VLOOKUP(tblSalaries#this row;currency,tblXrate,2,0)</f>
        <v>#VALUE!</v>
      </c>
      <c r="H112" s="0" t="s">
        <v>905</v>
      </c>
      <c r="I112" s="0" t="s">
        <v>124</v>
      </c>
      <c r="J112" s="0" t="s">
        <v>308</v>
      </c>
      <c r="K112" s="0" t="e">
        <f aca="false">VLOOKUP(tblSalaries#this row;where do you work,tblCountriesactual:mapping,2,0)</f>
        <v>#VALUE!</v>
      </c>
      <c r="L112" s="0" t="s">
        <v>110</v>
      </c>
      <c r="N112" s="48" t="e">
        <f aca="false">VLOOKUP(K112,tblCountries,3,0)</f>
        <v>#VALUE!</v>
      </c>
      <c r="O112" s="48" t="e">
        <f aca="false">VLOOKUP(tblSalaries#this row;how many hours of a day you work on excel,tblHours,2,0)</f>
        <v>#VALUE!</v>
      </c>
      <c r="P112" s="48" t="e">
        <f aca="false">VLOOKUP(tblSalaries#this row;clean country,tblCountries,5,0)</f>
        <v>#VALUE!</v>
      </c>
      <c r="Q112" s="48" t="e">
        <f aca="false">IF($Q$1,tblSalaries#this row;ppp factor*tblSalaries#this row;salary in usd,tblSalaries#this row;salary in usd)</f>
        <v>#VALUE!</v>
      </c>
    </row>
    <row r="113" customFormat="false" ht="15" hidden="false" customHeight="true" outlineLevel="0" collapsed="false">
      <c r="B113" s="0" t="s">
        <v>906</v>
      </c>
      <c r="C113" s="54" t="n">
        <v>41055.0286574074</v>
      </c>
      <c r="D113" s="55" t="s">
        <v>907</v>
      </c>
      <c r="E113" s="0" t="n">
        <v>85000</v>
      </c>
      <c r="F113" s="0" t="s">
        <v>71</v>
      </c>
      <c r="G113" s="0" t="e">
        <f aca="false">tblSalaries#this row;clean salary (in local currency)*VLOOKUP(tblSalaries#this row;currency,tblXrate,2,0)</f>
        <v>#VALUE!</v>
      </c>
      <c r="H113" s="0" t="s">
        <v>908</v>
      </c>
      <c r="I113" s="0" t="s">
        <v>78</v>
      </c>
      <c r="J113" s="0" t="s">
        <v>74</v>
      </c>
      <c r="K113" s="0" t="e">
        <f aca="false">VLOOKUP(tblSalaries#this row;where do you work,tblCountriesactual:mapping,2,0)</f>
        <v>#VALUE!</v>
      </c>
      <c r="L113" s="0" t="s">
        <v>110</v>
      </c>
      <c r="N113" s="48" t="e">
        <f aca="false">VLOOKUP(K113,tblCountries,3,0)</f>
        <v>#VALUE!</v>
      </c>
      <c r="O113" s="48" t="e">
        <f aca="false">VLOOKUP(tblSalaries#this row;how many hours of a day you work on excel,tblHours,2,0)</f>
        <v>#VALUE!</v>
      </c>
      <c r="P113" s="48" t="e">
        <f aca="false">VLOOKUP(tblSalaries#this row;clean country,tblCountries,5,0)</f>
        <v>#VALUE!</v>
      </c>
      <c r="Q113" s="48" t="e">
        <f aca="false">IF($Q$1,tblSalaries#this row;ppp factor*tblSalaries#this row;salary in usd,tblSalaries#this row;salary in usd)</f>
        <v>#VALUE!</v>
      </c>
    </row>
    <row r="114" customFormat="false" ht="15" hidden="false" customHeight="true" outlineLevel="0" collapsed="false">
      <c r="B114" s="0" t="s">
        <v>909</v>
      </c>
      <c r="C114" s="54" t="n">
        <v>41055.0287268519</v>
      </c>
      <c r="D114" s="55" t="n">
        <v>50000</v>
      </c>
      <c r="E114" s="0" t="n">
        <v>50000</v>
      </c>
      <c r="F114" s="0" t="s">
        <v>71</v>
      </c>
      <c r="G114" s="0" t="e">
        <f aca="false">tblSalaries#this row;clean salary (in local currency)*VLOOKUP(tblSalaries#this row;currency,tblXrate,2,0)</f>
        <v>#VALUE!</v>
      </c>
      <c r="H114" s="0" t="s">
        <v>910</v>
      </c>
      <c r="I114" s="0" t="s">
        <v>143</v>
      </c>
      <c r="J114" s="0" t="s">
        <v>74</v>
      </c>
      <c r="K114" s="0" t="e">
        <f aca="false">VLOOKUP(tblSalaries#this row;where do you work,tblCountriesactual:mapping,2,0)</f>
        <v>#VALUE!</v>
      </c>
      <c r="L114" s="0" t="s">
        <v>110</v>
      </c>
      <c r="N114" s="48" t="e">
        <f aca="false">VLOOKUP(K114,tblCountries,3,0)</f>
        <v>#VALUE!</v>
      </c>
      <c r="O114" s="48" t="e">
        <f aca="false">VLOOKUP(tblSalaries#this row;how many hours of a day you work on excel,tblHours,2,0)</f>
        <v>#VALUE!</v>
      </c>
      <c r="P114" s="48" t="e">
        <f aca="false">VLOOKUP(tblSalaries#this row;clean country,tblCountries,5,0)</f>
        <v>#VALUE!</v>
      </c>
      <c r="Q114" s="48" t="e">
        <f aca="false">IF($Q$1,tblSalaries#this row;ppp factor*tblSalaries#this row;salary in usd,tblSalaries#this row;salary in usd)</f>
        <v>#VALUE!</v>
      </c>
    </row>
    <row r="115" customFormat="false" ht="15" hidden="false" customHeight="true" outlineLevel="0" collapsed="false">
      <c r="B115" s="0" t="s">
        <v>911</v>
      </c>
      <c r="C115" s="54" t="n">
        <v>41055.0287847222</v>
      </c>
      <c r="D115" s="55" t="s">
        <v>912</v>
      </c>
      <c r="E115" s="0" t="n">
        <v>58000</v>
      </c>
      <c r="F115" s="0" t="s">
        <v>71</v>
      </c>
      <c r="G115" s="0" t="e">
        <f aca="false">tblSalaries#this row;clean salary (in local currency)*VLOOKUP(tblSalaries#this row;currency,tblXrate,2,0)</f>
        <v>#VALUE!</v>
      </c>
      <c r="H115" s="0" t="s">
        <v>913</v>
      </c>
      <c r="I115" s="0" t="s">
        <v>124</v>
      </c>
      <c r="J115" s="0" t="s">
        <v>74</v>
      </c>
      <c r="K115" s="0" t="e">
        <f aca="false">VLOOKUP(tblSalaries#this row;where do you work,tblCountriesactual:mapping,2,0)</f>
        <v>#VALUE!</v>
      </c>
      <c r="L115" s="0" t="s">
        <v>110</v>
      </c>
      <c r="N115" s="48" t="e">
        <f aca="false">VLOOKUP(K115,tblCountries,3,0)</f>
        <v>#VALUE!</v>
      </c>
      <c r="O115" s="48" t="e">
        <f aca="false">VLOOKUP(tblSalaries#this row;how many hours of a day you work on excel,tblHours,2,0)</f>
        <v>#VALUE!</v>
      </c>
      <c r="P115" s="48" t="e">
        <f aca="false">VLOOKUP(tblSalaries#this row;clean country,tblCountries,5,0)</f>
        <v>#VALUE!</v>
      </c>
      <c r="Q115" s="48" t="e">
        <f aca="false">IF($Q$1,tblSalaries#this row;ppp factor*tblSalaries#this row;salary in usd,tblSalaries#this row;salary in usd)</f>
        <v>#VALUE!</v>
      </c>
    </row>
    <row r="116" customFormat="false" ht="15" hidden="false" customHeight="true" outlineLevel="0" collapsed="false">
      <c r="B116" s="0" t="s">
        <v>914</v>
      </c>
      <c r="C116" s="54" t="n">
        <v>41055.0287962963</v>
      </c>
      <c r="D116" s="55" t="n">
        <v>37900</v>
      </c>
      <c r="E116" s="0" t="n">
        <v>37900</v>
      </c>
      <c r="F116" s="0" t="s">
        <v>71</v>
      </c>
      <c r="G116" s="0" t="e">
        <f aca="false">tblSalaries#this row;clean salary (in local currency)*VLOOKUP(tblSalaries#this row;currency,tblXrate,2,0)</f>
        <v>#VALUE!</v>
      </c>
      <c r="H116" s="0" t="s">
        <v>915</v>
      </c>
      <c r="I116" s="0" t="s">
        <v>69</v>
      </c>
      <c r="J116" s="0" t="s">
        <v>74</v>
      </c>
      <c r="K116" s="0" t="e">
        <f aca="false">VLOOKUP(tblSalaries#this row;where do you work,tblCountriesactual:mapping,2,0)</f>
        <v>#VALUE!</v>
      </c>
      <c r="L116" s="0" t="s">
        <v>118</v>
      </c>
      <c r="N116" s="48" t="e">
        <f aca="false">VLOOKUP(K116,tblCountries,3,0)</f>
        <v>#VALUE!</v>
      </c>
      <c r="O116" s="48" t="e">
        <f aca="false">VLOOKUP(tblSalaries#this row;how many hours of a day you work on excel,tblHours,2,0)</f>
        <v>#VALUE!</v>
      </c>
      <c r="P116" s="48" t="e">
        <f aca="false">VLOOKUP(tblSalaries#this row;clean country,tblCountries,5,0)</f>
        <v>#VALUE!</v>
      </c>
      <c r="Q116" s="48" t="e">
        <f aca="false">IF($Q$1,tblSalaries#this row;ppp factor*tblSalaries#this row;salary in usd,tblSalaries#this row;salary in usd)</f>
        <v>#VALUE!</v>
      </c>
    </row>
    <row r="117" customFormat="false" ht="15" hidden="false" customHeight="true" outlineLevel="0" collapsed="false">
      <c r="B117" s="0" t="s">
        <v>916</v>
      </c>
      <c r="C117" s="54" t="n">
        <v>41055.0288194444</v>
      </c>
      <c r="D117" s="55" t="n">
        <v>4000</v>
      </c>
      <c r="E117" s="0" t="n">
        <v>48000</v>
      </c>
      <c r="F117" s="0" t="s">
        <v>71</v>
      </c>
      <c r="G117" s="0" t="e">
        <f aca="false">tblSalaries#this row;clean salary (in local currency)*VLOOKUP(tblSalaries#this row;currency,tblXrate,2,0)</f>
        <v>#VALUE!</v>
      </c>
      <c r="H117" s="0" t="s">
        <v>917</v>
      </c>
      <c r="I117" s="0" t="s">
        <v>124</v>
      </c>
      <c r="J117" s="0" t="s">
        <v>141</v>
      </c>
      <c r="K117" s="0" t="e">
        <f aca="false">VLOOKUP(tblSalaries#this row;where do you work,tblCountriesactual:mapping,2,0)</f>
        <v>#VALUE!</v>
      </c>
      <c r="L117" s="0" t="s">
        <v>100</v>
      </c>
      <c r="N117" s="48" t="e">
        <f aca="false">VLOOKUP(K117,tblCountries,3,0)</f>
        <v>#VALUE!</v>
      </c>
      <c r="O117" s="48" t="e">
        <f aca="false">VLOOKUP(tblSalaries#this row;how many hours of a day you work on excel,tblHours,2,0)</f>
        <v>#VALUE!</v>
      </c>
      <c r="P117" s="48" t="e">
        <f aca="false">VLOOKUP(tblSalaries#this row;clean country,tblCountries,5,0)</f>
        <v>#VALUE!</v>
      </c>
      <c r="Q117" s="48" t="e">
        <f aca="false">IF($Q$1,tblSalaries#this row;ppp factor*tblSalaries#this row;salary in usd,tblSalaries#this row;salary in usd)</f>
        <v>#VALUE!</v>
      </c>
    </row>
    <row r="118" customFormat="false" ht="15" hidden="false" customHeight="true" outlineLevel="0" collapsed="false">
      <c r="B118" s="0" t="s">
        <v>918</v>
      </c>
      <c r="C118" s="54" t="n">
        <v>41055.0288425926</v>
      </c>
      <c r="D118" s="55" t="n">
        <v>67000</v>
      </c>
      <c r="E118" s="0" t="n">
        <v>67000</v>
      </c>
      <c r="F118" s="0" t="s">
        <v>71</v>
      </c>
      <c r="G118" s="0" t="e">
        <f aca="false">tblSalaries#this row;clean salary (in local currency)*VLOOKUP(tblSalaries#this row;currency,tblXrate,2,0)</f>
        <v>#VALUE!</v>
      </c>
      <c r="H118" s="0" t="s">
        <v>919</v>
      </c>
      <c r="I118" s="0" t="s">
        <v>78</v>
      </c>
      <c r="J118" s="0" t="s">
        <v>74</v>
      </c>
      <c r="K118" s="0" t="e">
        <f aca="false">VLOOKUP(tblSalaries#this row;where do you work,tblCountriesactual:mapping,2,0)</f>
        <v>#VALUE!</v>
      </c>
      <c r="L118" s="0" t="s">
        <v>110</v>
      </c>
      <c r="N118" s="48" t="e">
        <f aca="false">VLOOKUP(K118,tblCountries,3,0)</f>
        <v>#VALUE!</v>
      </c>
      <c r="O118" s="48" t="e">
        <f aca="false">VLOOKUP(tblSalaries#this row;how many hours of a day you work on excel,tblHours,2,0)</f>
        <v>#VALUE!</v>
      </c>
      <c r="P118" s="48" t="e">
        <f aca="false">VLOOKUP(tblSalaries#this row;clean country,tblCountries,5,0)</f>
        <v>#VALUE!</v>
      </c>
      <c r="Q118" s="48" t="e">
        <f aca="false">IF($Q$1,tblSalaries#this row;ppp factor*tblSalaries#this row;salary in usd,tblSalaries#this row;salary in usd)</f>
        <v>#VALUE!</v>
      </c>
    </row>
    <row r="119" customFormat="false" ht="15" hidden="false" customHeight="true" outlineLevel="0" collapsed="false">
      <c r="B119" s="0" t="s">
        <v>920</v>
      </c>
      <c r="C119" s="54" t="n">
        <v>41055.0288773148</v>
      </c>
      <c r="D119" s="55" t="n">
        <v>85000</v>
      </c>
      <c r="E119" s="0" t="n">
        <v>85000</v>
      </c>
      <c r="F119" s="0" t="s">
        <v>71</v>
      </c>
      <c r="G119" s="0" t="e">
        <f aca="false">tblSalaries#this row;clean salary (in local currency)*VLOOKUP(tblSalaries#this row;currency,tblXrate,2,0)</f>
        <v>#VALUE!</v>
      </c>
      <c r="H119" s="0" t="s">
        <v>921</v>
      </c>
      <c r="I119" s="0" t="s">
        <v>97</v>
      </c>
      <c r="J119" s="0" t="s">
        <v>141</v>
      </c>
      <c r="K119" s="0" t="e">
        <f aca="false">VLOOKUP(tblSalaries#this row;where do you work,tblCountriesactual:mapping,2,0)</f>
        <v>#VALUE!</v>
      </c>
      <c r="L119" s="0" t="s">
        <v>110</v>
      </c>
      <c r="N119" s="48" t="e">
        <f aca="false">VLOOKUP(K119,tblCountries,3,0)</f>
        <v>#VALUE!</v>
      </c>
      <c r="O119" s="48" t="e">
        <f aca="false">VLOOKUP(tblSalaries#this row;how many hours of a day you work on excel,tblHours,2,0)</f>
        <v>#VALUE!</v>
      </c>
      <c r="P119" s="48" t="e">
        <f aca="false">VLOOKUP(tblSalaries#this row;clean country,tblCountries,5,0)</f>
        <v>#VALUE!</v>
      </c>
      <c r="Q119" s="48" t="e">
        <f aca="false">IF($Q$1,tblSalaries#this row;ppp factor*tblSalaries#this row;salary in usd,tblSalaries#this row;salary in usd)</f>
        <v>#VALUE!</v>
      </c>
    </row>
    <row r="120" customFormat="false" ht="15" hidden="false" customHeight="true" outlineLevel="0" collapsed="false">
      <c r="B120" s="0" t="s">
        <v>922</v>
      </c>
      <c r="C120" s="54" t="n">
        <v>41055.0288773148</v>
      </c>
      <c r="D120" s="55" t="n">
        <v>56160</v>
      </c>
      <c r="E120" s="0" t="n">
        <v>56160</v>
      </c>
      <c r="F120" s="0" t="s">
        <v>71</v>
      </c>
      <c r="G120" s="0" t="e">
        <f aca="false">tblSalaries#this row;clean salary (in local currency)*VLOOKUP(tblSalaries#this row;currency,tblXrate,2,0)</f>
        <v>#VALUE!</v>
      </c>
      <c r="H120" s="0" t="s">
        <v>923</v>
      </c>
      <c r="I120" s="0" t="s">
        <v>78</v>
      </c>
      <c r="J120" s="0" t="s">
        <v>74</v>
      </c>
      <c r="K120" s="0" t="e">
        <f aca="false">VLOOKUP(tblSalaries#this row;where do you work,tblCountriesactual:mapping,2,0)</f>
        <v>#VALUE!</v>
      </c>
      <c r="L120" s="0" t="s">
        <v>110</v>
      </c>
      <c r="N120" s="48" t="e">
        <f aca="false">VLOOKUP(K120,tblCountries,3,0)</f>
        <v>#VALUE!</v>
      </c>
      <c r="O120" s="48" t="e">
        <f aca="false">VLOOKUP(tblSalaries#this row;how many hours of a day you work on excel,tblHours,2,0)</f>
        <v>#VALUE!</v>
      </c>
      <c r="P120" s="48" t="e">
        <f aca="false">VLOOKUP(tblSalaries#this row;clean country,tblCountries,5,0)</f>
        <v>#VALUE!</v>
      </c>
      <c r="Q120" s="48" t="e">
        <f aca="false">IF($Q$1,tblSalaries#this row;ppp factor*tblSalaries#this row;salary in usd,tblSalaries#this row;salary in usd)</f>
        <v>#VALUE!</v>
      </c>
    </row>
    <row r="121" customFormat="false" ht="15" hidden="false" customHeight="true" outlineLevel="0" collapsed="false">
      <c r="B121" s="0" t="s">
        <v>924</v>
      </c>
      <c r="C121" s="54" t="n">
        <v>41055.028912037</v>
      </c>
      <c r="D121" s="55" t="n">
        <v>2000</v>
      </c>
      <c r="E121" s="0" t="n">
        <v>24000</v>
      </c>
      <c r="F121" s="0" t="s">
        <v>71</v>
      </c>
      <c r="G121" s="0" t="e">
        <f aca="false">tblSalaries#this row;clean salary (in local currency)*VLOOKUP(tblSalaries#this row;currency,tblXrate,2,0)</f>
        <v>#VALUE!</v>
      </c>
      <c r="H121" s="0" t="s">
        <v>925</v>
      </c>
      <c r="I121" s="0" t="s">
        <v>124</v>
      </c>
      <c r="J121" s="0" t="s">
        <v>225</v>
      </c>
      <c r="K121" s="0" t="e">
        <f aca="false">VLOOKUP(tblSalaries#this row;where do you work,tblCountriesactual:mapping,2,0)</f>
        <v>#VALUE!</v>
      </c>
      <c r="L121" s="0" t="s">
        <v>118</v>
      </c>
      <c r="N121" s="48" t="e">
        <f aca="false">VLOOKUP(K121,tblCountries,3,0)</f>
        <v>#VALUE!</v>
      </c>
      <c r="O121" s="48" t="e">
        <f aca="false">VLOOKUP(tblSalaries#this row;how many hours of a day you work on excel,tblHours,2,0)</f>
        <v>#VALUE!</v>
      </c>
      <c r="P121" s="48" t="e">
        <f aca="false">VLOOKUP(tblSalaries#this row;clean country,tblCountries,5,0)</f>
        <v>#VALUE!</v>
      </c>
      <c r="Q121" s="48" t="e">
        <f aca="false">IF($Q$1,tblSalaries#this row;ppp factor*tblSalaries#this row;salary in usd,tblSalaries#this row;salary in usd)</f>
        <v>#VALUE!</v>
      </c>
    </row>
    <row r="122" customFormat="false" ht="15" hidden="false" customHeight="true" outlineLevel="0" collapsed="false">
      <c r="B122" s="0" t="s">
        <v>926</v>
      </c>
      <c r="C122" s="54" t="n">
        <v>41055.028912037</v>
      </c>
      <c r="D122" s="55" t="n">
        <v>52000</v>
      </c>
      <c r="E122" s="0" t="n">
        <v>52000</v>
      </c>
      <c r="F122" s="0" t="s">
        <v>71</v>
      </c>
      <c r="G122" s="0" t="e">
        <f aca="false">tblSalaries#this row;clean salary (in local currency)*VLOOKUP(tblSalaries#this row;currency,tblXrate,2,0)</f>
        <v>#VALUE!</v>
      </c>
      <c r="H122" s="0" t="s">
        <v>927</v>
      </c>
      <c r="I122" s="0" t="s">
        <v>78</v>
      </c>
      <c r="J122" s="0" t="s">
        <v>74</v>
      </c>
      <c r="K122" s="0" t="e">
        <f aca="false">VLOOKUP(tblSalaries#this row;where do you work,tblCountriesactual:mapping,2,0)</f>
        <v>#VALUE!</v>
      </c>
      <c r="L122" s="0" t="s">
        <v>81</v>
      </c>
      <c r="N122" s="48" t="e">
        <f aca="false">VLOOKUP(K122,tblCountries,3,0)</f>
        <v>#VALUE!</v>
      </c>
      <c r="O122" s="48" t="e">
        <f aca="false">VLOOKUP(tblSalaries#this row;how many hours of a day you work on excel,tblHours,2,0)</f>
        <v>#VALUE!</v>
      </c>
      <c r="P122" s="48" t="e">
        <f aca="false">VLOOKUP(tblSalaries#this row;clean country,tblCountries,5,0)</f>
        <v>#VALUE!</v>
      </c>
      <c r="Q122" s="48" t="e">
        <f aca="false">IF($Q$1,tblSalaries#this row;ppp factor*tblSalaries#this row;salary in usd,tblSalaries#this row;salary in usd)</f>
        <v>#VALUE!</v>
      </c>
    </row>
    <row r="123" customFormat="false" ht="15" hidden="false" customHeight="true" outlineLevel="0" collapsed="false">
      <c r="B123" s="0" t="s">
        <v>928</v>
      </c>
      <c r="C123" s="54" t="n">
        <v>41055.0289467593</v>
      </c>
      <c r="D123" s="55" t="n">
        <v>60000</v>
      </c>
      <c r="E123" s="0" t="n">
        <v>60000</v>
      </c>
      <c r="F123" s="0" t="s">
        <v>125</v>
      </c>
      <c r="G123" s="0" t="e">
        <f aca="false">tblSalaries#this row;clean salary (in local currency)*VLOOKUP(tblSalaries#this row;currency,tblXrate,2,0)</f>
        <v>#VALUE!</v>
      </c>
      <c r="H123" s="0" t="s">
        <v>929</v>
      </c>
      <c r="I123" s="0" t="s">
        <v>78</v>
      </c>
      <c r="J123" s="0" t="s">
        <v>113</v>
      </c>
      <c r="K123" s="0" t="e">
        <f aca="false">VLOOKUP(tblSalaries#this row;where do you work,tblCountriesactual:mapping,2,0)</f>
        <v>#VALUE!</v>
      </c>
      <c r="L123" s="0" t="s">
        <v>81</v>
      </c>
      <c r="N123" s="48" t="e">
        <f aca="false">VLOOKUP(K123,tblCountries,3,0)</f>
        <v>#VALUE!</v>
      </c>
      <c r="O123" s="48" t="e">
        <f aca="false">VLOOKUP(tblSalaries#this row;how many hours of a day you work on excel,tblHours,2,0)</f>
        <v>#VALUE!</v>
      </c>
      <c r="P123" s="48" t="e">
        <f aca="false">VLOOKUP(tblSalaries#this row;clean country,tblCountries,5,0)</f>
        <v>#VALUE!</v>
      </c>
      <c r="Q123" s="48" t="e">
        <f aca="false">IF($Q$1,tblSalaries#this row;ppp factor*tblSalaries#this row;salary in usd,tblSalaries#this row;salary in usd)</f>
        <v>#VALUE!</v>
      </c>
    </row>
    <row r="124" customFormat="false" ht="15" hidden="false" customHeight="true" outlineLevel="0" collapsed="false">
      <c r="B124" s="0" t="s">
        <v>930</v>
      </c>
      <c r="C124" s="54" t="n">
        <v>41055.0289699074</v>
      </c>
      <c r="D124" s="55" t="n">
        <v>70000</v>
      </c>
      <c r="E124" s="0" t="n">
        <v>70000</v>
      </c>
      <c r="F124" s="0" t="s">
        <v>71</v>
      </c>
      <c r="G124" s="0" t="e">
        <f aca="false">tblSalaries#this row;clean salary (in local currency)*VLOOKUP(tblSalaries#this row;currency,tblXrate,2,0)</f>
        <v>#VALUE!</v>
      </c>
      <c r="H124" s="0" t="s">
        <v>931</v>
      </c>
      <c r="I124" s="0" t="s">
        <v>69</v>
      </c>
      <c r="J124" s="0" t="s">
        <v>74</v>
      </c>
      <c r="K124" s="0" t="e">
        <f aca="false">VLOOKUP(tblSalaries#this row;where do you work,tblCountriesactual:mapping,2,0)</f>
        <v>#VALUE!</v>
      </c>
      <c r="L124" s="0" t="s">
        <v>118</v>
      </c>
      <c r="N124" s="48" t="e">
        <f aca="false">VLOOKUP(K124,tblCountries,3,0)</f>
        <v>#VALUE!</v>
      </c>
      <c r="O124" s="48" t="e">
        <f aca="false">VLOOKUP(tblSalaries#this row;how many hours of a day you work on excel,tblHours,2,0)</f>
        <v>#VALUE!</v>
      </c>
      <c r="P124" s="48" t="e">
        <f aca="false">VLOOKUP(tblSalaries#this row;clean country,tblCountries,5,0)</f>
        <v>#VALUE!</v>
      </c>
      <c r="Q124" s="48" t="e">
        <f aca="false">IF($Q$1,tblSalaries#this row;ppp factor*tblSalaries#this row;salary in usd,tblSalaries#this row;salary in usd)</f>
        <v>#VALUE!</v>
      </c>
    </row>
    <row r="125" customFormat="false" ht="15" hidden="false" customHeight="true" outlineLevel="0" collapsed="false">
      <c r="B125" s="0" t="s">
        <v>932</v>
      </c>
      <c r="C125" s="54" t="n">
        <v>41055.0291203704</v>
      </c>
      <c r="D125" s="55" t="n">
        <v>50000</v>
      </c>
      <c r="E125" s="0" t="n">
        <v>50000</v>
      </c>
      <c r="F125" s="0" t="s">
        <v>71</v>
      </c>
      <c r="G125" s="0" t="e">
        <f aca="false">tblSalaries#this row;clean salary (in local currency)*VLOOKUP(tblSalaries#this row;currency,tblXrate,2,0)</f>
        <v>#VALUE!</v>
      </c>
      <c r="H125" s="0" t="s">
        <v>933</v>
      </c>
      <c r="I125" s="0" t="s">
        <v>143</v>
      </c>
      <c r="J125" s="0" t="s">
        <v>74</v>
      </c>
      <c r="K125" s="0" t="e">
        <f aca="false">VLOOKUP(tblSalaries#this row;where do you work,tblCountriesactual:mapping,2,0)</f>
        <v>#VALUE!</v>
      </c>
      <c r="L125" s="0" t="s">
        <v>110</v>
      </c>
      <c r="N125" s="48" t="e">
        <f aca="false">VLOOKUP(K125,tblCountries,3,0)</f>
        <v>#VALUE!</v>
      </c>
      <c r="O125" s="48" t="e">
        <f aca="false">VLOOKUP(tblSalaries#this row;how many hours of a day you work on excel,tblHours,2,0)</f>
        <v>#VALUE!</v>
      </c>
      <c r="P125" s="48" t="e">
        <f aca="false">VLOOKUP(tblSalaries#this row;clean country,tblCountries,5,0)</f>
        <v>#VALUE!</v>
      </c>
      <c r="Q125" s="48" t="e">
        <f aca="false">IF($Q$1,tblSalaries#this row;ppp factor*tblSalaries#this row;salary in usd,tblSalaries#this row;salary in usd)</f>
        <v>#VALUE!</v>
      </c>
    </row>
    <row r="126" customFormat="false" ht="15" hidden="false" customHeight="true" outlineLevel="0" collapsed="false">
      <c r="B126" s="0" t="s">
        <v>934</v>
      </c>
      <c r="C126" s="54" t="n">
        <v>41055.0291435185</v>
      </c>
      <c r="D126" s="55" t="n">
        <v>2300000</v>
      </c>
      <c r="E126" s="0" t="n">
        <v>2300000</v>
      </c>
      <c r="F126" s="0" t="s">
        <v>101</v>
      </c>
      <c r="G126" s="0" t="e">
        <f aca="false">tblSalaries#this row;clean salary (in local currency)*VLOOKUP(tblSalaries#this row;currency,tblXrate,2,0)</f>
        <v>#VALUE!</v>
      </c>
      <c r="H126" s="0" t="s">
        <v>935</v>
      </c>
      <c r="I126" s="0" t="s">
        <v>78</v>
      </c>
      <c r="J126" s="0" t="s">
        <v>85</v>
      </c>
      <c r="K126" s="0" t="e">
        <f aca="false">VLOOKUP(tblSalaries#this row;where do you work,tblCountriesactual:mapping,2,0)</f>
        <v>#VALUE!</v>
      </c>
      <c r="L126" s="0" t="s">
        <v>90</v>
      </c>
      <c r="N126" s="48" t="e">
        <f aca="false">VLOOKUP(K126,tblCountries,3,0)</f>
        <v>#VALUE!</v>
      </c>
      <c r="O126" s="48" t="e">
        <f aca="false">VLOOKUP(tblSalaries#this row;how many hours of a day you work on excel,tblHours,2,0)</f>
        <v>#VALUE!</v>
      </c>
      <c r="P126" s="48" t="e">
        <f aca="false">VLOOKUP(tblSalaries#this row;clean country,tblCountries,5,0)</f>
        <v>#VALUE!</v>
      </c>
      <c r="Q126" s="48" t="e">
        <f aca="false">IF($Q$1,tblSalaries#this row;ppp factor*tblSalaries#this row;salary in usd,tblSalaries#this row;salary in usd)</f>
        <v>#VALUE!</v>
      </c>
    </row>
    <row r="127" customFormat="false" ht="15" hidden="false" customHeight="true" outlineLevel="0" collapsed="false">
      <c r="B127" s="0" t="s">
        <v>936</v>
      </c>
      <c r="C127" s="54" t="n">
        <v>41055.0291666667</v>
      </c>
      <c r="D127" s="55" t="n">
        <v>80000</v>
      </c>
      <c r="E127" s="0" t="n">
        <v>80000</v>
      </c>
      <c r="F127" s="0" t="s">
        <v>71</v>
      </c>
      <c r="G127" s="0" t="e">
        <f aca="false">tblSalaries#this row;clean salary (in local currency)*VLOOKUP(tblSalaries#this row;currency,tblXrate,2,0)</f>
        <v>#VALUE!</v>
      </c>
      <c r="H127" s="0" t="s">
        <v>687</v>
      </c>
      <c r="I127" s="0" t="s">
        <v>78</v>
      </c>
      <c r="J127" s="0" t="s">
        <v>74</v>
      </c>
      <c r="K127" s="0" t="e">
        <f aca="false">VLOOKUP(tblSalaries#this row;where do you work,tblCountriesactual:mapping,2,0)</f>
        <v>#VALUE!</v>
      </c>
      <c r="L127" s="0" t="s">
        <v>110</v>
      </c>
      <c r="N127" s="48" t="e">
        <f aca="false">VLOOKUP(K127,tblCountries,3,0)</f>
        <v>#VALUE!</v>
      </c>
      <c r="O127" s="48" t="e">
        <f aca="false">VLOOKUP(tblSalaries#this row;how many hours of a day you work on excel,tblHours,2,0)</f>
        <v>#VALUE!</v>
      </c>
      <c r="P127" s="48" t="e">
        <f aca="false">VLOOKUP(tblSalaries#this row;clean country,tblCountries,5,0)</f>
        <v>#VALUE!</v>
      </c>
      <c r="Q127" s="48" t="e">
        <f aca="false">IF($Q$1,tblSalaries#this row;ppp factor*tblSalaries#this row;salary in usd,tblSalaries#this row;salary in usd)</f>
        <v>#VALUE!</v>
      </c>
    </row>
    <row r="128" customFormat="false" ht="15" hidden="false" customHeight="true" outlineLevel="0" collapsed="false">
      <c r="B128" s="0" t="s">
        <v>937</v>
      </c>
      <c r="C128" s="54" t="n">
        <v>41055.0292592593</v>
      </c>
      <c r="D128" s="55" t="n">
        <v>128000</v>
      </c>
      <c r="E128" s="0" t="n">
        <v>128000</v>
      </c>
      <c r="F128" s="0" t="s">
        <v>71</v>
      </c>
      <c r="G128" s="0" t="e">
        <f aca="false">tblSalaries#this row;clean salary (in local currency)*VLOOKUP(tblSalaries#this row;currency,tblXrate,2,0)</f>
        <v>#VALUE!</v>
      </c>
      <c r="H128" s="0" t="s">
        <v>938</v>
      </c>
      <c r="I128" s="0" t="s">
        <v>124</v>
      </c>
      <c r="J128" s="0" t="s">
        <v>74</v>
      </c>
      <c r="K128" s="0" t="e">
        <f aca="false">VLOOKUP(tblSalaries#this row;where do you work,tblCountriesactual:mapping,2,0)</f>
        <v>#VALUE!</v>
      </c>
      <c r="L128" s="0" t="s">
        <v>118</v>
      </c>
      <c r="N128" s="48" t="e">
        <f aca="false">VLOOKUP(K128,tblCountries,3,0)</f>
        <v>#VALUE!</v>
      </c>
      <c r="O128" s="48" t="e">
        <f aca="false">VLOOKUP(tblSalaries#this row;how many hours of a day you work on excel,tblHours,2,0)</f>
        <v>#VALUE!</v>
      </c>
      <c r="P128" s="48" t="e">
        <f aca="false">VLOOKUP(tblSalaries#this row;clean country,tblCountries,5,0)</f>
        <v>#VALUE!</v>
      </c>
      <c r="Q128" s="48" t="e">
        <f aca="false">IF($Q$1,tblSalaries#this row;ppp factor*tblSalaries#this row;salary in usd,tblSalaries#this row;salary in usd)</f>
        <v>#VALUE!</v>
      </c>
    </row>
    <row r="129" customFormat="false" ht="15" hidden="false" customHeight="true" outlineLevel="0" collapsed="false">
      <c r="B129" s="0" t="s">
        <v>939</v>
      </c>
      <c r="C129" s="54" t="n">
        <v>41055.0292824074</v>
      </c>
      <c r="D129" s="55" t="s">
        <v>940</v>
      </c>
      <c r="E129" s="0" t="n">
        <v>44000</v>
      </c>
      <c r="F129" s="0" t="s">
        <v>71</v>
      </c>
      <c r="G129" s="0" t="e">
        <f aca="false">tblSalaries#this row;clean salary (in local currency)*VLOOKUP(tblSalaries#this row;currency,tblXrate,2,0)</f>
        <v>#VALUE!</v>
      </c>
      <c r="H129" s="0" t="s">
        <v>941</v>
      </c>
      <c r="I129" s="0" t="s">
        <v>124</v>
      </c>
      <c r="J129" s="0" t="s">
        <v>74</v>
      </c>
      <c r="K129" s="0" t="e">
        <f aca="false">VLOOKUP(tblSalaries#this row;where do you work,tblCountriesactual:mapping,2,0)</f>
        <v>#VALUE!</v>
      </c>
      <c r="L129" s="0" t="s">
        <v>90</v>
      </c>
      <c r="N129" s="48" t="e">
        <f aca="false">VLOOKUP(K129,tblCountries,3,0)</f>
        <v>#VALUE!</v>
      </c>
      <c r="O129" s="48" t="e">
        <f aca="false">VLOOKUP(tblSalaries#this row;how many hours of a day you work on excel,tblHours,2,0)</f>
        <v>#VALUE!</v>
      </c>
      <c r="P129" s="48" t="e">
        <f aca="false">VLOOKUP(tblSalaries#this row;clean country,tblCountries,5,0)</f>
        <v>#VALUE!</v>
      </c>
      <c r="Q129" s="48" t="e">
        <f aca="false">IF($Q$1,tblSalaries#this row;ppp factor*tblSalaries#this row;salary in usd,tblSalaries#this row;salary in usd)</f>
        <v>#VALUE!</v>
      </c>
    </row>
    <row r="130" customFormat="false" ht="15" hidden="false" customHeight="true" outlineLevel="0" collapsed="false">
      <c r="B130" s="0" t="s">
        <v>942</v>
      </c>
      <c r="C130" s="54" t="n">
        <v>41055.0292939815</v>
      </c>
      <c r="D130" s="55" t="n">
        <v>65000</v>
      </c>
      <c r="E130" s="0" t="n">
        <v>65000</v>
      </c>
      <c r="F130" s="0" t="s">
        <v>71</v>
      </c>
      <c r="G130" s="0" t="e">
        <f aca="false">tblSalaries#this row;clean salary (in local currency)*VLOOKUP(tblSalaries#this row;currency,tblXrate,2,0)</f>
        <v>#VALUE!</v>
      </c>
      <c r="H130" s="0" t="s">
        <v>943</v>
      </c>
      <c r="I130" s="0" t="s">
        <v>69</v>
      </c>
      <c r="J130" s="0" t="s">
        <v>74</v>
      </c>
      <c r="K130" s="0" t="e">
        <f aca="false">VLOOKUP(tblSalaries#this row;where do you work,tblCountriesactual:mapping,2,0)</f>
        <v>#VALUE!</v>
      </c>
      <c r="L130" s="0" t="s">
        <v>118</v>
      </c>
      <c r="N130" s="48" t="e">
        <f aca="false">VLOOKUP(K130,tblCountries,3,0)</f>
        <v>#VALUE!</v>
      </c>
      <c r="O130" s="48" t="e">
        <f aca="false">VLOOKUP(tblSalaries#this row;how many hours of a day you work on excel,tblHours,2,0)</f>
        <v>#VALUE!</v>
      </c>
      <c r="P130" s="48" t="e">
        <f aca="false">VLOOKUP(tblSalaries#this row;clean country,tblCountries,5,0)</f>
        <v>#VALUE!</v>
      </c>
      <c r="Q130" s="48" t="e">
        <f aca="false">IF($Q$1,tblSalaries#this row;ppp factor*tblSalaries#this row;salary in usd,tblSalaries#this row;salary in usd)</f>
        <v>#VALUE!</v>
      </c>
    </row>
    <row r="131" customFormat="false" ht="15" hidden="false" customHeight="true" outlineLevel="0" collapsed="false">
      <c r="B131" s="0" t="s">
        <v>944</v>
      </c>
      <c r="C131" s="54" t="n">
        <v>41055.029537037</v>
      </c>
      <c r="D131" s="55" t="s">
        <v>945</v>
      </c>
      <c r="E131" s="0" t="n">
        <v>36000</v>
      </c>
      <c r="F131" s="0" t="s">
        <v>71</v>
      </c>
      <c r="G131" s="0" t="e">
        <f aca="false">tblSalaries#this row;clean salary (in local currency)*VLOOKUP(tblSalaries#this row;currency,tblXrate,2,0)</f>
        <v>#VALUE!</v>
      </c>
      <c r="H131" s="0" t="s">
        <v>946</v>
      </c>
      <c r="I131" s="0" t="s">
        <v>69</v>
      </c>
      <c r="J131" s="0" t="s">
        <v>368</v>
      </c>
      <c r="K131" s="0" t="e">
        <f aca="false">VLOOKUP(tblSalaries#this row;where do you work,tblCountriesactual:mapping,2,0)</f>
        <v>#VALUE!</v>
      </c>
      <c r="L131" s="0" t="s">
        <v>110</v>
      </c>
      <c r="N131" s="48" t="e">
        <f aca="false">VLOOKUP(K131,tblCountries,3,0)</f>
        <v>#VALUE!</v>
      </c>
      <c r="O131" s="48" t="e">
        <f aca="false">VLOOKUP(tblSalaries#this row;how many hours of a day you work on excel,tblHours,2,0)</f>
        <v>#VALUE!</v>
      </c>
      <c r="P131" s="48" t="e">
        <f aca="false">VLOOKUP(tblSalaries#this row;clean country,tblCountries,5,0)</f>
        <v>#VALUE!</v>
      </c>
      <c r="Q131" s="48" t="e">
        <f aca="false">IF($Q$1,tblSalaries#this row;ppp factor*tblSalaries#this row;salary in usd,tblSalaries#this row;salary in usd)</f>
        <v>#VALUE!</v>
      </c>
    </row>
    <row r="132" customFormat="false" ht="15" hidden="false" customHeight="true" outlineLevel="0" collapsed="false">
      <c r="B132" s="0" t="s">
        <v>947</v>
      </c>
      <c r="C132" s="54" t="n">
        <v>41055.0295601852</v>
      </c>
      <c r="D132" s="55" t="n">
        <v>1000</v>
      </c>
      <c r="E132" s="0" t="n">
        <v>12000</v>
      </c>
      <c r="F132" s="0" t="s">
        <v>71</v>
      </c>
      <c r="G132" s="0" t="e">
        <f aca="false">tblSalaries#this row;clean salary (in local currency)*VLOOKUP(tblSalaries#this row;currency,tblXrate,2,0)</f>
        <v>#VALUE!</v>
      </c>
      <c r="H132" s="0" t="s">
        <v>948</v>
      </c>
      <c r="I132" s="0" t="s">
        <v>87</v>
      </c>
      <c r="J132" s="0" t="s">
        <v>121</v>
      </c>
      <c r="K132" s="0" t="e">
        <f aca="false">VLOOKUP(tblSalaries#this row;where do you work,tblCountriesactual:mapping,2,0)</f>
        <v>#VALUE!</v>
      </c>
      <c r="L132" s="0" t="s">
        <v>90</v>
      </c>
      <c r="N132" s="48" t="e">
        <f aca="false">VLOOKUP(K132,tblCountries,3,0)</f>
        <v>#VALUE!</v>
      </c>
      <c r="O132" s="48" t="e">
        <f aca="false">VLOOKUP(tblSalaries#this row;how many hours of a day you work on excel,tblHours,2,0)</f>
        <v>#VALUE!</v>
      </c>
      <c r="P132" s="48" t="e">
        <f aca="false">VLOOKUP(tblSalaries#this row;clean country,tblCountries,5,0)</f>
        <v>#VALUE!</v>
      </c>
      <c r="Q132" s="48" t="e">
        <f aca="false">IF($Q$1,tblSalaries#this row;ppp factor*tblSalaries#this row;salary in usd,tblSalaries#this row;salary in usd)</f>
        <v>#VALUE!</v>
      </c>
    </row>
    <row r="133" customFormat="false" ht="15" hidden="false" customHeight="true" outlineLevel="0" collapsed="false">
      <c r="B133" s="0" t="s">
        <v>949</v>
      </c>
      <c r="C133" s="54" t="n">
        <v>41055.0296412037</v>
      </c>
      <c r="D133" s="55" t="n">
        <v>28159.2</v>
      </c>
      <c r="E133" s="0" t="n">
        <v>28159</v>
      </c>
      <c r="F133" s="0" t="s">
        <v>111</v>
      </c>
      <c r="G133" s="0" t="e">
        <f aca="false">tblSalaries#this row;clean salary (in local currency)*VLOOKUP(tblSalaries#this row;currency,tblXrate,2,0)</f>
        <v>#VALUE!</v>
      </c>
      <c r="H133" s="0" t="s">
        <v>877</v>
      </c>
      <c r="I133" s="0" t="s">
        <v>78</v>
      </c>
      <c r="J133" s="0" t="s">
        <v>94</v>
      </c>
      <c r="K133" s="0" t="e">
        <f aca="false">VLOOKUP(tblSalaries#this row;where do you work,tblCountriesactual:mapping,2,0)</f>
        <v>#VALUE!</v>
      </c>
      <c r="L133" s="0" t="s">
        <v>118</v>
      </c>
      <c r="N133" s="48" t="e">
        <f aca="false">VLOOKUP(K133,tblCountries,3,0)</f>
        <v>#VALUE!</v>
      </c>
      <c r="O133" s="48" t="e">
        <f aca="false">VLOOKUP(tblSalaries#this row;how many hours of a day you work on excel,tblHours,2,0)</f>
        <v>#VALUE!</v>
      </c>
      <c r="P133" s="48" t="e">
        <f aca="false">VLOOKUP(tblSalaries#this row;clean country,tblCountries,5,0)</f>
        <v>#VALUE!</v>
      </c>
      <c r="Q133" s="48" t="e">
        <f aca="false">IF($Q$1,tblSalaries#this row;ppp factor*tblSalaries#this row;salary in usd,tblSalaries#this row;salary in usd)</f>
        <v>#VALUE!</v>
      </c>
    </row>
    <row r="134" customFormat="false" ht="15" hidden="false" customHeight="true" outlineLevel="0" collapsed="false">
      <c r="B134" s="0" t="s">
        <v>950</v>
      </c>
      <c r="C134" s="54" t="n">
        <v>41055.0296990741</v>
      </c>
      <c r="D134" s="55" t="n">
        <v>45000</v>
      </c>
      <c r="E134" s="0" t="n">
        <v>45000</v>
      </c>
      <c r="F134" s="0" t="s">
        <v>71</v>
      </c>
      <c r="G134" s="0" t="e">
        <f aca="false">tblSalaries#this row;clean salary (in local currency)*VLOOKUP(tblSalaries#this row;currency,tblXrate,2,0)</f>
        <v>#VALUE!</v>
      </c>
      <c r="H134" s="0" t="s">
        <v>951</v>
      </c>
      <c r="I134" s="0" t="s">
        <v>78</v>
      </c>
      <c r="J134" s="0" t="s">
        <v>74</v>
      </c>
      <c r="K134" s="0" t="e">
        <f aca="false">VLOOKUP(tblSalaries#this row;where do you work,tblCountriesactual:mapping,2,0)</f>
        <v>#VALUE!</v>
      </c>
      <c r="L134" s="0" t="s">
        <v>110</v>
      </c>
      <c r="N134" s="48" t="e">
        <f aca="false">VLOOKUP(K134,tblCountries,3,0)</f>
        <v>#VALUE!</v>
      </c>
      <c r="O134" s="48" t="e">
        <f aca="false">VLOOKUP(tblSalaries#this row;how many hours of a day you work on excel,tblHours,2,0)</f>
        <v>#VALUE!</v>
      </c>
      <c r="P134" s="48" t="e">
        <f aca="false">VLOOKUP(tblSalaries#this row;clean country,tblCountries,5,0)</f>
        <v>#VALUE!</v>
      </c>
      <c r="Q134" s="48" t="e">
        <f aca="false">IF($Q$1,tblSalaries#this row;ppp factor*tblSalaries#this row;salary in usd,tblSalaries#this row;salary in usd)</f>
        <v>#VALUE!</v>
      </c>
    </row>
    <row r="135" customFormat="false" ht="15" hidden="false" customHeight="true" outlineLevel="0" collapsed="false">
      <c r="B135" s="0" t="s">
        <v>952</v>
      </c>
      <c r="C135" s="54" t="n">
        <v>41055.029837963</v>
      </c>
      <c r="D135" s="55" t="n">
        <v>54000</v>
      </c>
      <c r="E135" s="0" t="n">
        <v>54000</v>
      </c>
      <c r="F135" s="0" t="s">
        <v>71</v>
      </c>
      <c r="G135" s="0" t="e">
        <f aca="false">tblSalaries#this row;clean salary (in local currency)*VLOOKUP(tblSalaries#this row;currency,tblXrate,2,0)</f>
        <v>#VALUE!</v>
      </c>
      <c r="H135" s="0" t="s">
        <v>953</v>
      </c>
      <c r="I135" s="0" t="s">
        <v>78</v>
      </c>
      <c r="J135" s="0" t="s">
        <v>74</v>
      </c>
      <c r="K135" s="0" t="e">
        <f aca="false">VLOOKUP(tblSalaries#this row;where do you work,tblCountriesactual:mapping,2,0)</f>
        <v>#VALUE!</v>
      </c>
      <c r="L135" s="0" t="s">
        <v>100</v>
      </c>
      <c r="N135" s="48" t="e">
        <f aca="false">VLOOKUP(K135,tblCountries,3,0)</f>
        <v>#VALUE!</v>
      </c>
      <c r="O135" s="48" t="e">
        <f aca="false">VLOOKUP(tblSalaries#this row;how many hours of a day you work on excel,tblHours,2,0)</f>
        <v>#VALUE!</v>
      </c>
      <c r="P135" s="48" t="e">
        <f aca="false">VLOOKUP(tblSalaries#this row;clean country,tblCountries,5,0)</f>
        <v>#VALUE!</v>
      </c>
      <c r="Q135" s="48" t="e">
        <f aca="false">IF($Q$1,tblSalaries#this row;ppp factor*tblSalaries#this row;salary in usd,tblSalaries#this row;salary in usd)</f>
        <v>#VALUE!</v>
      </c>
    </row>
    <row r="136" customFormat="false" ht="15" hidden="false" customHeight="true" outlineLevel="0" collapsed="false">
      <c r="B136" s="0" t="s">
        <v>954</v>
      </c>
      <c r="C136" s="54" t="n">
        <v>41055.0298958333</v>
      </c>
      <c r="D136" s="55" t="n">
        <v>70000</v>
      </c>
      <c r="E136" s="0" t="n">
        <v>70000</v>
      </c>
      <c r="F136" s="0" t="s">
        <v>111</v>
      </c>
      <c r="G136" s="0" t="e">
        <f aca="false">tblSalaries#this row;clean salary (in local currency)*VLOOKUP(tblSalaries#this row;currency,tblXrate,2,0)</f>
        <v>#VALUE!</v>
      </c>
      <c r="H136" s="0" t="s">
        <v>955</v>
      </c>
      <c r="I136" s="0" t="s">
        <v>124</v>
      </c>
      <c r="J136" s="0" t="s">
        <v>94</v>
      </c>
      <c r="K136" s="0" t="e">
        <f aca="false">VLOOKUP(tblSalaries#this row;where do you work,tblCountriesactual:mapping,2,0)</f>
        <v>#VALUE!</v>
      </c>
      <c r="L136" s="0" t="s">
        <v>100</v>
      </c>
      <c r="N136" s="48" t="e">
        <f aca="false">VLOOKUP(K136,tblCountries,3,0)</f>
        <v>#VALUE!</v>
      </c>
      <c r="O136" s="48" t="e">
        <f aca="false">VLOOKUP(tblSalaries#this row;how many hours of a day you work on excel,tblHours,2,0)</f>
        <v>#VALUE!</v>
      </c>
      <c r="P136" s="48" t="e">
        <f aca="false">VLOOKUP(tblSalaries#this row;clean country,tblCountries,5,0)</f>
        <v>#VALUE!</v>
      </c>
      <c r="Q136" s="48" t="e">
        <f aca="false">IF($Q$1,tblSalaries#this row;ppp factor*tblSalaries#this row;salary in usd,tblSalaries#this row;salary in usd)</f>
        <v>#VALUE!</v>
      </c>
    </row>
    <row r="137" customFormat="false" ht="15" hidden="false" customHeight="true" outlineLevel="0" collapsed="false">
      <c r="B137" s="0" t="s">
        <v>956</v>
      </c>
      <c r="C137" s="54" t="n">
        <v>41055.0299421296</v>
      </c>
      <c r="D137" s="55" t="n">
        <v>71000</v>
      </c>
      <c r="E137" s="0" t="n">
        <v>71000</v>
      </c>
      <c r="F137" s="0" t="s">
        <v>71</v>
      </c>
      <c r="G137" s="0" t="e">
        <f aca="false">tblSalaries#this row;clean salary (in local currency)*VLOOKUP(tblSalaries#this row;currency,tblXrate,2,0)</f>
        <v>#VALUE!</v>
      </c>
      <c r="H137" s="0" t="s">
        <v>957</v>
      </c>
      <c r="I137" s="0" t="s">
        <v>78</v>
      </c>
      <c r="J137" s="0" t="s">
        <v>74</v>
      </c>
      <c r="K137" s="0" t="e">
        <f aca="false">VLOOKUP(tblSalaries#this row;where do you work,tblCountriesactual:mapping,2,0)</f>
        <v>#VALUE!</v>
      </c>
      <c r="L137" s="0" t="s">
        <v>110</v>
      </c>
      <c r="N137" s="48" t="e">
        <f aca="false">VLOOKUP(K137,tblCountries,3,0)</f>
        <v>#VALUE!</v>
      </c>
      <c r="O137" s="48" t="e">
        <f aca="false">VLOOKUP(tblSalaries#this row;how many hours of a day you work on excel,tblHours,2,0)</f>
        <v>#VALUE!</v>
      </c>
      <c r="P137" s="48" t="e">
        <f aca="false">VLOOKUP(tblSalaries#this row;clean country,tblCountries,5,0)</f>
        <v>#VALUE!</v>
      </c>
      <c r="Q137" s="48" t="e">
        <f aca="false">IF($Q$1,tblSalaries#this row;ppp factor*tblSalaries#this row;salary in usd,tblSalaries#this row;salary in usd)</f>
        <v>#VALUE!</v>
      </c>
    </row>
    <row r="138" customFormat="false" ht="15" hidden="false" customHeight="true" outlineLevel="0" collapsed="false">
      <c r="B138" s="0" t="s">
        <v>958</v>
      </c>
      <c r="C138" s="54" t="n">
        <v>41055.0299537037</v>
      </c>
      <c r="D138" s="55" t="n">
        <v>800000</v>
      </c>
      <c r="E138" s="0" t="n">
        <v>800000</v>
      </c>
      <c r="F138" s="0" t="s">
        <v>101</v>
      </c>
      <c r="G138" s="0" t="e">
        <f aca="false">tblSalaries#this row;clean salary (in local currency)*VLOOKUP(tblSalaries#this row;currency,tblXrate,2,0)</f>
        <v>#VALUE!</v>
      </c>
      <c r="H138" s="0" t="s">
        <v>959</v>
      </c>
      <c r="I138" s="0" t="s">
        <v>124</v>
      </c>
      <c r="J138" s="0" t="s">
        <v>85</v>
      </c>
      <c r="K138" s="0" t="e">
        <f aca="false">VLOOKUP(tblSalaries#this row;where do you work,tblCountriesactual:mapping,2,0)</f>
        <v>#VALUE!</v>
      </c>
      <c r="L138" s="0" t="s">
        <v>100</v>
      </c>
      <c r="N138" s="48" t="e">
        <f aca="false">VLOOKUP(K138,tblCountries,3,0)</f>
        <v>#VALUE!</v>
      </c>
      <c r="O138" s="48" t="e">
        <f aca="false">VLOOKUP(tblSalaries#this row;how many hours of a day you work on excel,tblHours,2,0)</f>
        <v>#VALUE!</v>
      </c>
      <c r="P138" s="48" t="e">
        <f aca="false">VLOOKUP(tblSalaries#this row;clean country,tblCountries,5,0)</f>
        <v>#VALUE!</v>
      </c>
      <c r="Q138" s="48" t="e">
        <f aca="false">IF($Q$1,tblSalaries#this row;ppp factor*tblSalaries#this row;salary in usd,tblSalaries#this row;salary in usd)</f>
        <v>#VALUE!</v>
      </c>
    </row>
    <row r="139" customFormat="false" ht="15" hidden="false" customHeight="true" outlineLevel="0" collapsed="false">
      <c r="B139" s="0" t="s">
        <v>960</v>
      </c>
      <c r="C139" s="54" t="n">
        <v>41055.0300578704</v>
      </c>
      <c r="D139" s="55" t="n">
        <v>70000</v>
      </c>
      <c r="E139" s="0" t="n">
        <v>70000</v>
      </c>
      <c r="F139" s="0" t="s">
        <v>125</v>
      </c>
      <c r="G139" s="0" t="e">
        <f aca="false">tblSalaries#this row;clean salary (in local currency)*VLOOKUP(tblSalaries#this row;currency,tblXrate,2,0)</f>
        <v>#VALUE!</v>
      </c>
      <c r="H139" s="0" t="s">
        <v>961</v>
      </c>
      <c r="I139" s="0" t="s">
        <v>124</v>
      </c>
      <c r="J139" s="0" t="s">
        <v>962</v>
      </c>
      <c r="K139" s="0" t="e">
        <f aca="false">VLOOKUP(tblSalaries#this row;where do you work,tblCountriesactual:mapping,2,0)</f>
        <v>#VALUE!</v>
      </c>
      <c r="L139" s="0" t="s">
        <v>110</v>
      </c>
      <c r="N139" s="48" t="e">
        <f aca="false">VLOOKUP(K139,tblCountries,3,0)</f>
        <v>#VALUE!</v>
      </c>
      <c r="O139" s="48" t="e">
        <f aca="false">VLOOKUP(tblSalaries#this row;how many hours of a day you work on excel,tblHours,2,0)</f>
        <v>#VALUE!</v>
      </c>
      <c r="P139" s="48" t="e">
        <f aca="false">VLOOKUP(tblSalaries#this row;clean country,tblCountries,5,0)</f>
        <v>#VALUE!</v>
      </c>
      <c r="Q139" s="48" t="e">
        <f aca="false">IF($Q$1,tblSalaries#this row;ppp factor*tblSalaries#this row;salary in usd,tblSalaries#this row;salary in usd)</f>
        <v>#VALUE!</v>
      </c>
    </row>
    <row r="140" customFormat="false" ht="15" hidden="false" customHeight="true" outlineLevel="0" collapsed="false">
      <c r="B140" s="0" t="s">
        <v>963</v>
      </c>
      <c r="C140" s="54" t="n">
        <v>41055.030150463</v>
      </c>
      <c r="D140" s="55" t="n">
        <v>50000</v>
      </c>
      <c r="E140" s="0" t="n">
        <v>50000</v>
      </c>
      <c r="F140" s="0" t="s">
        <v>125</v>
      </c>
      <c r="G140" s="0" t="e">
        <f aca="false">tblSalaries#this row;clean salary (in local currency)*VLOOKUP(tblSalaries#this row;currency,tblXrate,2,0)</f>
        <v>#VALUE!</v>
      </c>
      <c r="H140" s="0" t="s">
        <v>964</v>
      </c>
      <c r="I140" s="0" t="s">
        <v>124</v>
      </c>
      <c r="J140" s="0" t="s">
        <v>113</v>
      </c>
      <c r="K140" s="0" t="e">
        <f aca="false">VLOOKUP(tblSalaries#this row;where do you work,tblCountriesactual:mapping,2,0)</f>
        <v>#VALUE!</v>
      </c>
      <c r="L140" s="0" t="s">
        <v>110</v>
      </c>
      <c r="N140" s="48" t="e">
        <f aca="false">VLOOKUP(K140,tblCountries,3,0)</f>
        <v>#VALUE!</v>
      </c>
      <c r="O140" s="48" t="e">
        <f aca="false">VLOOKUP(tblSalaries#this row;how many hours of a day you work on excel,tblHours,2,0)</f>
        <v>#VALUE!</v>
      </c>
      <c r="P140" s="48" t="e">
        <f aca="false">VLOOKUP(tblSalaries#this row;clean country,tblCountries,5,0)</f>
        <v>#VALUE!</v>
      </c>
      <c r="Q140" s="48" t="e">
        <f aca="false">IF($Q$1,tblSalaries#this row;ppp factor*tblSalaries#this row;salary in usd,tblSalaries#this row;salary in usd)</f>
        <v>#VALUE!</v>
      </c>
    </row>
    <row r="141" customFormat="false" ht="15" hidden="false" customHeight="true" outlineLevel="0" collapsed="false">
      <c r="B141" s="0" t="s">
        <v>965</v>
      </c>
      <c r="C141" s="54" t="n">
        <v>41055.0301736111</v>
      </c>
      <c r="D141" s="55" t="n">
        <v>40000</v>
      </c>
      <c r="E141" s="0" t="n">
        <v>40000</v>
      </c>
      <c r="F141" s="0" t="s">
        <v>71</v>
      </c>
      <c r="G141" s="0" t="e">
        <f aca="false">tblSalaries#this row;clean salary (in local currency)*VLOOKUP(tblSalaries#this row;currency,tblXrate,2,0)</f>
        <v>#VALUE!</v>
      </c>
      <c r="H141" s="0" t="s">
        <v>966</v>
      </c>
      <c r="I141" s="0" t="s">
        <v>78</v>
      </c>
      <c r="J141" s="0" t="s">
        <v>74</v>
      </c>
      <c r="K141" s="0" t="e">
        <f aca="false">VLOOKUP(tblSalaries#this row;where do you work,tblCountriesactual:mapping,2,0)</f>
        <v>#VALUE!</v>
      </c>
      <c r="L141" s="0" t="s">
        <v>110</v>
      </c>
      <c r="N141" s="48" t="e">
        <f aca="false">VLOOKUP(K141,tblCountries,3,0)</f>
        <v>#VALUE!</v>
      </c>
      <c r="O141" s="48" t="e">
        <f aca="false">VLOOKUP(tblSalaries#this row;how many hours of a day you work on excel,tblHours,2,0)</f>
        <v>#VALUE!</v>
      </c>
      <c r="P141" s="48" t="e">
        <f aca="false">VLOOKUP(tblSalaries#this row;clean country,tblCountries,5,0)</f>
        <v>#VALUE!</v>
      </c>
      <c r="Q141" s="48" t="e">
        <f aca="false">IF($Q$1,tblSalaries#this row;ppp factor*tblSalaries#this row;salary in usd,tblSalaries#this row;salary in usd)</f>
        <v>#VALUE!</v>
      </c>
    </row>
    <row r="142" customFormat="false" ht="15" hidden="false" customHeight="true" outlineLevel="0" collapsed="false">
      <c r="B142" s="0" t="s">
        <v>967</v>
      </c>
      <c r="C142" s="54" t="n">
        <v>41055.0302546296</v>
      </c>
      <c r="D142" s="55" t="s">
        <v>968</v>
      </c>
      <c r="E142" s="0" t="n">
        <v>62000</v>
      </c>
      <c r="F142" s="0" t="s">
        <v>125</v>
      </c>
      <c r="G142" s="0" t="e">
        <f aca="false">tblSalaries#this row;clean salary (in local currency)*VLOOKUP(tblSalaries#this row;currency,tblXrate,2,0)</f>
        <v>#VALUE!</v>
      </c>
      <c r="H142" s="0" t="s">
        <v>969</v>
      </c>
      <c r="I142" s="0" t="s">
        <v>78</v>
      </c>
      <c r="J142" s="0" t="s">
        <v>113</v>
      </c>
      <c r="K142" s="0" t="e">
        <f aca="false">VLOOKUP(tblSalaries#this row;where do you work,tblCountriesactual:mapping,2,0)</f>
        <v>#VALUE!</v>
      </c>
      <c r="L142" s="0" t="s">
        <v>100</v>
      </c>
      <c r="N142" s="48" t="e">
        <f aca="false">VLOOKUP(K142,tblCountries,3,0)</f>
        <v>#VALUE!</v>
      </c>
      <c r="O142" s="48" t="e">
        <f aca="false">VLOOKUP(tblSalaries#this row;how many hours of a day you work on excel,tblHours,2,0)</f>
        <v>#VALUE!</v>
      </c>
      <c r="P142" s="48" t="e">
        <f aca="false">VLOOKUP(tblSalaries#this row;clean country,tblCountries,5,0)</f>
        <v>#VALUE!</v>
      </c>
      <c r="Q142" s="48" t="e">
        <f aca="false">IF($Q$1,tblSalaries#this row;ppp factor*tblSalaries#this row;salary in usd,tblSalaries#this row;salary in usd)</f>
        <v>#VALUE!</v>
      </c>
    </row>
    <row r="143" customFormat="false" ht="15" hidden="false" customHeight="true" outlineLevel="0" collapsed="false">
      <c r="B143" s="0" t="s">
        <v>970</v>
      </c>
      <c r="C143" s="54" t="n">
        <v>41055.0302777778</v>
      </c>
      <c r="D143" s="55" t="s">
        <v>971</v>
      </c>
      <c r="E143" s="0" t="n">
        <v>336000</v>
      </c>
      <c r="F143" s="0" t="s">
        <v>101</v>
      </c>
      <c r="G143" s="0" t="e">
        <f aca="false">tblSalaries#this row;clean salary (in local currency)*VLOOKUP(tblSalaries#this row;currency,tblXrate,2,0)</f>
        <v>#VALUE!</v>
      </c>
      <c r="H143" s="0" t="s">
        <v>972</v>
      </c>
      <c r="I143" s="0" t="s">
        <v>136</v>
      </c>
      <c r="J143" s="0" t="s">
        <v>85</v>
      </c>
      <c r="K143" s="0" t="e">
        <f aca="false">VLOOKUP(tblSalaries#this row;where do you work,tblCountriesactual:mapping,2,0)</f>
        <v>#VALUE!</v>
      </c>
      <c r="L143" s="0" t="s">
        <v>110</v>
      </c>
      <c r="N143" s="48" t="e">
        <f aca="false">VLOOKUP(K143,tblCountries,3,0)</f>
        <v>#VALUE!</v>
      </c>
      <c r="O143" s="48" t="e">
        <f aca="false">VLOOKUP(tblSalaries#this row;how many hours of a day you work on excel,tblHours,2,0)</f>
        <v>#VALUE!</v>
      </c>
      <c r="P143" s="48" t="e">
        <f aca="false">VLOOKUP(tblSalaries#this row;clean country,tblCountries,5,0)</f>
        <v>#VALUE!</v>
      </c>
      <c r="Q143" s="48" t="e">
        <f aca="false">IF($Q$1,tblSalaries#this row;ppp factor*tblSalaries#this row;salary in usd,tblSalaries#this row;salary in usd)</f>
        <v>#VALUE!</v>
      </c>
    </row>
    <row r="144" customFormat="false" ht="15" hidden="false" customHeight="true" outlineLevel="0" collapsed="false">
      <c r="B144" s="0" t="s">
        <v>973</v>
      </c>
      <c r="C144" s="54" t="n">
        <v>41055.0302777778</v>
      </c>
      <c r="D144" s="55" t="n">
        <v>53000</v>
      </c>
      <c r="E144" s="0" t="n">
        <v>53000</v>
      </c>
      <c r="F144" s="0" t="s">
        <v>71</v>
      </c>
      <c r="G144" s="0" t="e">
        <f aca="false">tblSalaries#this row;clean salary (in local currency)*VLOOKUP(tblSalaries#this row;currency,tblXrate,2,0)</f>
        <v>#VALUE!</v>
      </c>
      <c r="H144" s="0" t="s">
        <v>877</v>
      </c>
      <c r="I144" s="0" t="s">
        <v>78</v>
      </c>
      <c r="J144" s="0" t="s">
        <v>74</v>
      </c>
      <c r="K144" s="0" t="e">
        <f aca="false">VLOOKUP(tblSalaries#this row;where do you work,tblCountriesactual:mapping,2,0)</f>
        <v>#VALUE!</v>
      </c>
      <c r="L144" s="0" t="s">
        <v>110</v>
      </c>
      <c r="N144" s="48" t="e">
        <f aca="false">VLOOKUP(K144,tblCountries,3,0)</f>
        <v>#VALUE!</v>
      </c>
      <c r="O144" s="48" t="e">
        <f aca="false">VLOOKUP(tblSalaries#this row;how many hours of a day you work on excel,tblHours,2,0)</f>
        <v>#VALUE!</v>
      </c>
      <c r="P144" s="48" t="e">
        <f aca="false">VLOOKUP(tblSalaries#this row;clean country,tblCountries,5,0)</f>
        <v>#VALUE!</v>
      </c>
      <c r="Q144" s="48" t="e">
        <f aca="false">IF($Q$1,tblSalaries#this row;ppp factor*tblSalaries#this row;salary in usd,tblSalaries#this row;salary in usd)</f>
        <v>#VALUE!</v>
      </c>
    </row>
    <row r="145" customFormat="false" ht="15" hidden="false" customHeight="true" outlineLevel="0" collapsed="false">
      <c r="B145" s="0" t="s">
        <v>974</v>
      </c>
      <c r="C145" s="54" t="n">
        <v>41055.0304282407</v>
      </c>
      <c r="D145" s="55" t="n">
        <v>104000</v>
      </c>
      <c r="E145" s="0" t="n">
        <v>104000</v>
      </c>
      <c r="F145" s="0" t="s">
        <v>71</v>
      </c>
      <c r="G145" s="0" t="e">
        <f aca="false">tblSalaries#this row;clean salary (in local currency)*VLOOKUP(tblSalaries#this row;currency,tblXrate,2,0)</f>
        <v>#VALUE!</v>
      </c>
      <c r="H145" s="0" t="s">
        <v>975</v>
      </c>
      <c r="I145" s="0" t="s">
        <v>107</v>
      </c>
      <c r="J145" s="0" t="s">
        <v>74</v>
      </c>
      <c r="K145" s="0" t="e">
        <f aca="false">VLOOKUP(tblSalaries#this row;where do you work,tblCountriesactual:mapping,2,0)</f>
        <v>#VALUE!</v>
      </c>
      <c r="L145" s="0" t="s">
        <v>100</v>
      </c>
      <c r="N145" s="48" t="e">
        <f aca="false">VLOOKUP(K145,tblCountries,3,0)</f>
        <v>#VALUE!</v>
      </c>
      <c r="O145" s="48" t="e">
        <f aca="false">VLOOKUP(tblSalaries#this row;how many hours of a day you work on excel,tblHours,2,0)</f>
        <v>#VALUE!</v>
      </c>
      <c r="P145" s="48" t="e">
        <f aca="false">VLOOKUP(tblSalaries#this row;clean country,tblCountries,5,0)</f>
        <v>#VALUE!</v>
      </c>
      <c r="Q145" s="48" t="e">
        <f aca="false">IF($Q$1,tblSalaries#this row;ppp factor*tblSalaries#this row;salary in usd,tblSalaries#this row;salary in usd)</f>
        <v>#VALUE!</v>
      </c>
    </row>
    <row r="146" customFormat="false" ht="15" hidden="false" customHeight="true" outlineLevel="0" collapsed="false">
      <c r="B146" s="0" t="s">
        <v>976</v>
      </c>
      <c r="C146" s="54" t="n">
        <v>41055.0305787037</v>
      </c>
      <c r="D146" s="55" t="n">
        <v>57000</v>
      </c>
      <c r="E146" s="0" t="n">
        <v>57000</v>
      </c>
      <c r="F146" s="0" t="s">
        <v>71</v>
      </c>
      <c r="G146" s="0" t="e">
        <f aca="false">tblSalaries#this row;clean salary (in local currency)*VLOOKUP(tblSalaries#this row;currency,tblXrate,2,0)</f>
        <v>#VALUE!</v>
      </c>
      <c r="H146" s="0" t="s">
        <v>977</v>
      </c>
      <c r="I146" s="0" t="s">
        <v>116</v>
      </c>
      <c r="J146" s="0" t="s">
        <v>74</v>
      </c>
      <c r="K146" s="0" t="e">
        <f aca="false">VLOOKUP(tblSalaries#this row;where do you work,tblCountriesactual:mapping,2,0)</f>
        <v>#VALUE!</v>
      </c>
      <c r="L146" s="0" t="s">
        <v>110</v>
      </c>
      <c r="N146" s="48" t="e">
        <f aca="false">VLOOKUP(K146,tblCountries,3,0)</f>
        <v>#VALUE!</v>
      </c>
      <c r="O146" s="48" t="e">
        <f aca="false">VLOOKUP(tblSalaries#this row;how many hours of a day you work on excel,tblHours,2,0)</f>
        <v>#VALUE!</v>
      </c>
      <c r="P146" s="48" t="e">
        <f aca="false">VLOOKUP(tblSalaries#this row;clean country,tblCountries,5,0)</f>
        <v>#VALUE!</v>
      </c>
      <c r="Q146" s="48" t="e">
        <f aca="false">IF($Q$1,tblSalaries#this row;ppp factor*tblSalaries#this row;salary in usd,tblSalaries#this row;salary in usd)</f>
        <v>#VALUE!</v>
      </c>
    </row>
    <row r="147" customFormat="false" ht="15" hidden="false" customHeight="true" outlineLevel="0" collapsed="false">
      <c r="B147" s="0" t="s">
        <v>978</v>
      </c>
      <c r="C147" s="54" t="n">
        <v>41055.0306597222</v>
      </c>
      <c r="D147" s="55" t="n">
        <v>45000</v>
      </c>
      <c r="E147" s="0" t="n">
        <v>45000</v>
      </c>
      <c r="F147" s="0" t="s">
        <v>71</v>
      </c>
      <c r="G147" s="0" t="e">
        <f aca="false">tblSalaries#this row;clean salary (in local currency)*VLOOKUP(tblSalaries#this row;currency,tblXrate,2,0)</f>
        <v>#VALUE!</v>
      </c>
      <c r="H147" s="0" t="s">
        <v>979</v>
      </c>
      <c r="I147" s="0" t="s">
        <v>78</v>
      </c>
      <c r="J147" s="0" t="s">
        <v>74</v>
      </c>
      <c r="K147" s="0" t="e">
        <f aca="false">VLOOKUP(tblSalaries#this row;where do you work,tblCountriesactual:mapping,2,0)</f>
        <v>#VALUE!</v>
      </c>
      <c r="L147" s="0" t="s">
        <v>100</v>
      </c>
      <c r="N147" s="48" t="e">
        <f aca="false">VLOOKUP(K147,tblCountries,3,0)</f>
        <v>#VALUE!</v>
      </c>
      <c r="O147" s="48" t="e">
        <f aca="false">VLOOKUP(tblSalaries#this row;how many hours of a day you work on excel,tblHours,2,0)</f>
        <v>#VALUE!</v>
      </c>
      <c r="P147" s="48" t="e">
        <f aca="false">VLOOKUP(tblSalaries#this row;clean country,tblCountries,5,0)</f>
        <v>#VALUE!</v>
      </c>
      <c r="Q147" s="48" t="e">
        <f aca="false">IF($Q$1,tblSalaries#this row;ppp factor*tblSalaries#this row;salary in usd,tblSalaries#this row;salary in usd)</f>
        <v>#VALUE!</v>
      </c>
    </row>
    <row r="148" customFormat="false" ht="15" hidden="false" customHeight="true" outlineLevel="0" collapsed="false">
      <c r="B148" s="0" t="s">
        <v>980</v>
      </c>
      <c r="C148" s="54" t="n">
        <v>41055.0307291667</v>
      </c>
      <c r="D148" s="55" t="n">
        <v>92000</v>
      </c>
      <c r="E148" s="0" t="n">
        <v>92000</v>
      </c>
      <c r="F148" s="0" t="s">
        <v>71</v>
      </c>
      <c r="G148" s="0" t="e">
        <f aca="false">tblSalaries#this row;clean salary (in local currency)*VLOOKUP(tblSalaries#this row;currency,tblXrate,2,0)</f>
        <v>#VALUE!</v>
      </c>
      <c r="H148" s="0" t="s">
        <v>981</v>
      </c>
      <c r="I148" s="0" t="s">
        <v>78</v>
      </c>
      <c r="J148" s="0" t="s">
        <v>74</v>
      </c>
      <c r="K148" s="0" t="e">
        <f aca="false">VLOOKUP(tblSalaries#this row;where do you work,tblCountriesactual:mapping,2,0)</f>
        <v>#VALUE!</v>
      </c>
      <c r="L148" s="0" t="s">
        <v>110</v>
      </c>
      <c r="N148" s="48" t="e">
        <f aca="false">VLOOKUP(K148,tblCountries,3,0)</f>
        <v>#VALUE!</v>
      </c>
      <c r="O148" s="48" t="e">
        <f aca="false">VLOOKUP(tblSalaries#this row;how many hours of a day you work on excel,tblHours,2,0)</f>
        <v>#VALUE!</v>
      </c>
      <c r="P148" s="48" t="e">
        <f aca="false">VLOOKUP(tblSalaries#this row;clean country,tblCountries,5,0)</f>
        <v>#VALUE!</v>
      </c>
      <c r="Q148" s="48" t="e">
        <f aca="false">IF($Q$1,tblSalaries#this row;ppp factor*tblSalaries#this row;salary in usd,tblSalaries#this row;salary in usd)</f>
        <v>#VALUE!</v>
      </c>
    </row>
    <row r="149" customFormat="false" ht="15" hidden="false" customHeight="true" outlineLevel="0" collapsed="false">
      <c r="B149" s="0" t="s">
        <v>982</v>
      </c>
      <c r="C149" s="54" t="n">
        <v>41055.0307638889</v>
      </c>
      <c r="D149" s="55" t="n">
        <v>88000</v>
      </c>
      <c r="E149" s="0" t="n">
        <v>88000</v>
      </c>
      <c r="F149" s="0" t="s">
        <v>71</v>
      </c>
      <c r="G149" s="0" t="e">
        <f aca="false">tblSalaries#this row;clean salary (in local currency)*VLOOKUP(tblSalaries#this row;currency,tblXrate,2,0)</f>
        <v>#VALUE!</v>
      </c>
      <c r="H149" s="0" t="s">
        <v>983</v>
      </c>
      <c r="I149" s="0" t="s">
        <v>124</v>
      </c>
      <c r="J149" s="0" t="s">
        <v>74</v>
      </c>
      <c r="K149" s="0" t="e">
        <f aca="false">VLOOKUP(tblSalaries#this row;where do you work,tblCountriesactual:mapping,2,0)</f>
        <v>#VALUE!</v>
      </c>
      <c r="L149" s="0" t="s">
        <v>110</v>
      </c>
      <c r="N149" s="48" t="e">
        <f aca="false">VLOOKUP(K149,tblCountries,3,0)</f>
        <v>#VALUE!</v>
      </c>
      <c r="O149" s="48" t="e">
        <f aca="false">VLOOKUP(tblSalaries#this row;how many hours of a day you work on excel,tblHours,2,0)</f>
        <v>#VALUE!</v>
      </c>
      <c r="P149" s="48" t="e">
        <f aca="false">VLOOKUP(tblSalaries#this row;clean country,tblCountries,5,0)</f>
        <v>#VALUE!</v>
      </c>
      <c r="Q149" s="48" t="e">
        <f aca="false">IF($Q$1,tblSalaries#this row;ppp factor*tblSalaries#this row;salary in usd,tblSalaries#this row;salary in usd)</f>
        <v>#VALUE!</v>
      </c>
    </row>
    <row r="150" customFormat="false" ht="15" hidden="false" customHeight="true" outlineLevel="0" collapsed="false">
      <c r="B150" s="0" t="s">
        <v>984</v>
      </c>
      <c r="C150" s="54" t="n">
        <v>41055.030787037</v>
      </c>
      <c r="D150" s="55" t="n">
        <v>80000</v>
      </c>
      <c r="E150" s="0" t="n">
        <v>80000</v>
      </c>
      <c r="F150" s="0" t="s">
        <v>71</v>
      </c>
      <c r="G150" s="0" t="e">
        <f aca="false">tblSalaries#this row;clean salary (in local currency)*VLOOKUP(tblSalaries#this row;currency,tblXrate,2,0)</f>
        <v>#VALUE!</v>
      </c>
      <c r="H150" s="0" t="s">
        <v>985</v>
      </c>
      <c r="I150" s="0" t="s">
        <v>78</v>
      </c>
      <c r="J150" s="0" t="s">
        <v>74</v>
      </c>
      <c r="K150" s="0" t="e">
        <f aca="false">VLOOKUP(tblSalaries#this row;where do you work,tblCountriesactual:mapping,2,0)</f>
        <v>#VALUE!</v>
      </c>
      <c r="L150" s="0" t="s">
        <v>100</v>
      </c>
      <c r="N150" s="48" t="e">
        <f aca="false">VLOOKUP(K150,tblCountries,3,0)</f>
        <v>#VALUE!</v>
      </c>
      <c r="O150" s="48" t="e">
        <f aca="false">VLOOKUP(tblSalaries#this row;how many hours of a day you work on excel,tblHours,2,0)</f>
        <v>#VALUE!</v>
      </c>
      <c r="P150" s="48" t="e">
        <f aca="false">VLOOKUP(tblSalaries#this row;clean country,tblCountries,5,0)</f>
        <v>#VALUE!</v>
      </c>
      <c r="Q150" s="48" t="e">
        <f aca="false">IF($Q$1,tblSalaries#this row;ppp factor*tblSalaries#this row;salary in usd,tblSalaries#this row;salary in usd)</f>
        <v>#VALUE!</v>
      </c>
    </row>
    <row r="151" customFormat="false" ht="15" hidden="false" customHeight="true" outlineLevel="0" collapsed="false">
      <c r="B151" s="0" t="s">
        <v>986</v>
      </c>
      <c r="C151" s="54" t="n">
        <v>41055.0308101852</v>
      </c>
      <c r="D151" s="55" t="n">
        <v>69000</v>
      </c>
      <c r="E151" s="0" t="n">
        <v>69000</v>
      </c>
      <c r="F151" s="0" t="s">
        <v>71</v>
      </c>
      <c r="G151" s="0" t="e">
        <f aca="false">tblSalaries#this row;clean salary (in local currency)*VLOOKUP(tblSalaries#this row;currency,tblXrate,2,0)</f>
        <v>#VALUE!</v>
      </c>
      <c r="H151" s="0" t="s">
        <v>987</v>
      </c>
      <c r="I151" s="0" t="s">
        <v>87</v>
      </c>
      <c r="J151" s="0" t="s">
        <v>74</v>
      </c>
      <c r="K151" s="0" t="e">
        <f aca="false">VLOOKUP(tblSalaries#this row;where do you work,tblCountriesactual:mapping,2,0)</f>
        <v>#VALUE!</v>
      </c>
      <c r="L151" s="0" t="s">
        <v>110</v>
      </c>
      <c r="N151" s="48" t="e">
        <f aca="false">VLOOKUP(K151,tblCountries,3,0)</f>
        <v>#VALUE!</v>
      </c>
      <c r="O151" s="48" t="e">
        <f aca="false">VLOOKUP(tblSalaries#this row;how many hours of a day you work on excel,tblHours,2,0)</f>
        <v>#VALUE!</v>
      </c>
      <c r="P151" s="48" t="e">
        <f aca="false">VLOOKUP(tblSalaries#this row;clean country,tblCountries,5,0)</f>
        <v>#VALUE!</v>
      </c>
      <c r="Q151" s="48" t="e">
        <f aca="false">IF($Q$1,tblSalaries#this row;ppp factor*tblSalaries#this row;salary in usd,tblSalaries#this row;salary in usd)</f>
        <v>#VALUE!</v>
      </c>
    </row>
    <row r="152" customFormat="false" ht="15" hidden="false" customHeight="true" outlineLevel="0" collapsed="false">
      <c r="B152" s="0" t="s">
        <v>988</v>
      </c>
      <c r="C152" s="54" t="n">
        <v>41055.0308217593</v>
      </c>
      <c r="D152" s="55" t="n">
        <v>50000</v>
      </c>
      <c r="E152" s="0" t="n">
        <v>50000</v>
      </c>
      <c r="F152" s="0" t="s">
        <v>71</v>
      </c>
      <c r="G152" s="0" t="e">
        <f aca="false">tblSalaries#this row;clean salary (in local currency)*VLOOKUP(tblSalaries#this row;currency,tblXrate,2,0)</f>
        <v>#VALUE!</v>
      </c>
      <c r="H152" s="0" t="s">
        <v>989</v>
      </c>
      <c r="I152" s="0" t="s">
        <v>78</v>
      </c>
      <c r="J152" s="0" t="s">
        <v>204</v>
      </c>
      <c r="K152" s="0" t="e">
        <f aca="false">VLOOKUP(tblSalaries#this row;where do you work,tblCountriesactual:mapping,2,0)</f>
        <v>#VALUE!</v>
      </c>
      <c r="L152" s="0" t="s">
        <v>118</v>
      </c>
      <c r="N152" s="48" t="e">
        <f aca="false">VLOOKUP(K152,tblCountries,3,0)</f>
        <v>#VALUE!</v>
      </c>
      <c r="O152" s="48" t="e">
        <f aca="false">VLOOKUP(tblSalaries#this row;how many hours of a day you work on excel,tblHours,2,0)</f>
        <v>#VALUE!</v>
      </c>
      <c r="P152" s="48" t="e">
        <f aca="false">VLOOKUP(tblSalaries#this row;clean country,tblCountries,5,0)</f>
        <v>#VALUE!</v>
      </c>
      <c r="Q152" s="48" t="e">
        <f aca="false">IF($Q$1,tblSalaries#this row;ppp factor*tblSalaries#this row;salary in usd,tblSalaries#this row;salary in usd)</f>
        <v>#VALUE!</v>
      </c>
    </row>
    <row r="153" customFormat="false" ht="15" hidden="false" customHeight="true" outlineLevel="0" collapsed="false">
      <c r="B153" s="0" t="s">
        <v>990</v>
      </c>
      <c r="C153" s="54" t="n">
        <v>41055.0310185185</v>
      </c>
      <c r="D153" s="55" t="n">
        <v>35000</v>
      </c>
      <c r="E153" s="0" t="n">
        <v>35000</v>
      </c>
      <c r="F153" s="0" t="s">
        <v>71</v>
      </c>
      <c r="G153" s="0" t="e">
        <f aca="false">tblSalaries#this row;clean salary (in local currency)*VLOOKUP(tblSalaries#this row;currency,tblXrate,2,0)</f>
        <v>#VALUE!</v>
      </c>
      <c r="H153" s="0" t="s">
        <v>991</v>
      </c>
      <c r="I153" s="0" t="s">
        <v>124</v>
      </c>
      <c r="J153" s="0" t="s">
        <v>74</v>
      </c>
      <c r="K153" s="0" t="e">
        <f aca="false">VLOOKUP(tblSalaries#this row;where do you work,tblCountriesactual:mapping,2,0)</f>
        <v>#VALUE!</v>
      </c>
      <c r="L153" s="0" t="s">
        <v>100</v>
      </c>
      <c r="N153" s="48" t="e">
        <f aca="false">VLOOKUP(K153,tblCountries,3,0)</f>
        <v>#VALUE!</v>
      </c>
      <c r="O153" s="48" t="e">
        <f aca="false">VLOOKUP(tblSalaries#this row;how many hours of a day you work on excel,tblHours,2,0)</f>
        <v>#VALUE!</v>
      </c>
      <c r="P153" s="48" t="e">
        <f aca="false">VLOOKUP(tblSalaries#this row;clean country,tblCountries,5,0)</f>
        <v>#VALUE!</v>
      </c>
      <c r="Q153" s="48" t="e">
        <f aca="false">IF($Q$1,tblSalaries#this row;ppp factor*tblSalaries#this row;salary in usd,tblSalaries#this row;salary in usd)</f>
        <v>#VALUE!</v>
      </c>
    </row>
    <row r="154" customFormat="false" ht="15" hidden="false" customHeight="true" outlineLevel="0" collapsed="false">
      <c r="B154" s="0" t="s">
        <v>992</v>
      </c>
      <c r="C154" s="54" t="n">
        <v>41055.0312384259</v>
      </c>
      <c r="D154" s="55" t="n">
        <v>96000</v>
      </c>
      <c r="E154" s="0" t="n">
        <v>96000</v>
      </c>
      <c r="F154" s="0" t="s">
        <v>71</v>
      </c>
      <c r="G154" s="0" t="e">
        <f aca="false">tblSalaries#this row;clean salary (in local currency)*VLOOKUP(tblSalaries#this row;currency,tblXrate,2,0)</f>
        <v>#VALUE!</v>
      </c>
      <c r="H154" s="0" t="s">
        <v>993</v>
      </c>
      <c r="I154" s="0" t="s">
        <v>78</v>
      </c>
      <c r="J154" s="0" t="s">
        <v>74</v>
      </c>
      <c r="K154" s="0" t="e">
        <f aca="false">VLOOKUP(tblSalaries#this row;where do you work,tblCountriesactual:mapping,2,0)</f>
        <v>#VALUE!</v>
      </c>
      <c r="L154" s="0" t="s">
        <v>110</v>
      </c>
      <c r="N154" s="48" t="e">
        <f aca="false">VLOOKUP(K154,tblCountries,3,0)</f>
        <v>#VALUE!</v>
      </c>
      <c r="O154" s="48" t="e">
        <f aca="false">VLOOKUP(tblSalaries#this row;how many hours of a day you work on excel,tblHours,2,0)</f>
        <v>#VALUE!</v>
      </c>
      <c r="P154" s="48" t="e">
        <f aca="false">VLOOKUP(tblSalaries#this row;clean country,tblCountries,5,0)</f>
        <v>#VALUE!</v>
      </c>
      <c r="Q154" s="48" t="e">
        <f aca="false">IF($Q$1,tblSalaries#this row;ppp factor*tblSalaries#this row;salary in usd,tblSalaries#this row;salary in usd)</f>
        <v>#VALUE!</v>
      </c>
    </row>
    <row r="155" customFormat="false" ht="15" hidden="false" customHeight="true" outlineLevel="0" collapsed="false">
      <c r="B155" s="0" t="s">
        <v>994</v>
      </c>
      <c r="C155" s="54" t="n">
        <v>41055.03125</v>
      </c>
      <c r="D155" s="55" t="n">
        <v>65000</v>
      </c>
      <c r="E155" s="0" t="n">
        <v>65000</v>
      </c>
      <c r="F155" s="0" t="s">
        <v>71</v>
      </c>
      <c r="G155" s="0" t="e">
        <f aca="false">tblSalaries#this row;clean salary (in local currency)*VLOOKUP(tblSalaries#this row;currency,tblXrate,2,0)</f>
        <v>#VALUE!</v>
      </c>
      <c r="H155" s="0" t="s">
        <v>995</v>
      </c>
      <c r="I155" s="0" t="s">
        <v>69</v>
      </c>
      <c r="J155" s="0" t="s">
        <v>74</v>
      </c>
      <c r="K155" s="0" t="e">
        <f aca="false">VLOOKUP(tblSalaries#this row;where do you work,tblCountriesactual:mapping,2,0)</f>
        <v>#VALUE!</v>
      </c>
      <c r="L155" s="0" t="s">
        <v>118</v>
      </c>
      <c r="N155" s="48" t="e">
        <f aca="false">VLOOKUP(K155,tblCountries,3,0)</f>
        <v>#VALUE!</v>
      </c>
      <c r="O155" s="48" t="e">
        <f aca="false">VLOOKUP(tblSalaries#this row;how many hours of a day you work on excel,tblHours,2,0)</f>
        <v>#VALUE!</v>
      </c>
      <c r="P155" s="48" t="e">
        <f aca="false">VLOOKUP(tblSalaries#this row;clean country,tblCountries,5,0)</f>
        <v>#VALUE!</v>
      </c>
      <c r="Q155" s="48" t="e">
        <f aca="false">IF($Q$1,tblSalaries#this row;ppp factor*tblSalaries#this row;salary in usd,tblSalaries#this row;salary in usd)</f>
        <v>#VALUE!</v>
      </c>
    </row>
    <row r="156" customFormat="false" ht="15" hidden="false" customHeight="true" outlineLevel="0" collapsed="false">
      <c r="B156" s="0" t="s">
        <v>996</v>
      </c>
      <c r="C156" s="54" t="n">
        <v>41055.0313194444</v>
      </c>
      <c r="D156" s="55" t="n">
        <v>37440</v>
      </c>
      <c r="E156" s="0" t="n">
        <v>37440</v>
      </c>
      <c r="F156" s="0" t="s">
        <v>71</v>
      </c>
      <c r="G156" s="0" t="e">
        <f aca="false">tblSalaries#this row;clean salary (in local currency)*VLOOKUP(tblSalaries#this row;currency,tblXrate,2,0)</f>
        <v>#VALUE!</v>
      </c>
      <c r="H156" s="0" t="s">
        <v>826</v>
      </c>
      <c r="I156" s="0" t="s">
        <v>78</v>
      </c>
      <c r="J156" s="0" t="s">
        <v>74</v>
      </c>
      <c r="K156" s="0" t="e">
        <f aca="false">VLOOKUP(tblSalaries#this row;where do you work,tblCountriesactual:mapping,2,0)</f>
        <v>#VALUE!</v>
      </c>
      <c r="L156" s="0" t="s">
        <v>118</v>
      </c>
      <c r="N156" s="48" t="e">
        <f aca="false">VLOOKUP(K156,tblCountries,3,0)</f>
        <v>#VALUE!</v>
      </c>
      <c r="O156" s="48" t="e">
        <f aca="false">VLOOKUP(tblSalaries#this row;how many hours of a day you work on excel,tblHours,2,0)</f>
        <v>#VALUE!</v>
      </c>
      <c r="P156" s="48" t="e">
        <f aca="false">VLOOKUP(tblSalaries#this row;clean country,tblCountries,5,0)</f>
        <v>#VALUE!</v>
      </c>
      <c r="Q156" s="48" t="e">
        <f aca="false">IF($Q$1,tblSalaries#this row;ppp factor*tblSalaries#this row;salary in usd,tblSalaries#this row;salary in usd)</f>
        <v>#VALUE!</v>
      </c>
    </row>
    <row r="157" customFormat="false" ht="15" hidden="false" customHeight="true" outlineLevel="0" collapsed="false">
      <c r="B157" s="0" t="s">
        <v>997</v>
      </c>
      <c r="C157" s="54" t="n">
        <v>41055.0313773148</v>
      </c>
      <c r="D157" s="55" t="n">
        <v>15500</v>
      </c>
      <c r="E157" s="0" t="n">
        <v>15500</v>
      </c>
      <c r="F157" s="0" t="s">
        <v>71</v>
      </c>
      <c r="G157" s="0" t="e">
        <f aca="false">tblSalaries#this row;clean salary (in local currency)*VLOOKUP(tblSalaries#this row;currency,tblXrate,2,0)</f>
        <v>#VALUE!</v>
      </c>
      <c r="H157" s="0" t="s">
        <v>998</v>
      </c>
      <c r="I157" s="0" t="s">
        <v>69</v>
      </c>
      <c r="J157" s="0" t="s">
        <v>204</v>
      </c>
      <c r="K157" s="0" t="e">
        <f aca="false">VLOOKUP(tblSalaries#this row;where do you work,tblCountriesactual:mapping,2,0)</f>
        <v>#VALUE!</v>
      </c>
      <c r="L157" s="0" t="s">
        <v>118</v>
      </c>
      <c r="N157" s="48" t="e">
        <f aca="false">VLOOKUP(K157,tblCountries,3,0)</f>
        <v>#VALUE!</v>
      </c>
      <c r="O157" s="48" t="e">
        <f aca="false">VLOOKUP(tblSalaries#this row;how many hours of a day you work on excel,tblHours,2,0)</f>
        <v>#VALUE!</v>
      </c>
      <c r="P157" s="48" t="e">
        <f aca="false">VLOOKUP(tblSalaries#this row;clean country,tblCountries,5,0)</f>
        <v>#VALUE!</v>
      </c>
      <c r="Q157" s="48" t="e">
        <f aca="false">IF($Q$1,tblSalaries#this row;ppp factor*tblSalaries#this row;salary in usd,tblSalaries#this row;salary in usd)</f>
        <v>#VALUE!</v>
      </c>
    </row>
    <row r="158" customFormat="false" ht="15" hidden="false" customHeight="true" outlineLevel="0" collapsed="false">
      <c r="B158" s="0" t="s">
        <v>999</v>
      </c>
      <c r="C158" s="54" t="n">
        <v>41055.0314467593</v>
      </c>
      <c r="D158" s="55" t="s">
        <v>1000</v>
      </c>
      <c r="E158" s="0" t="n">
        <v>90000</v>
      </c>
      <c r="F158" s="0" t="s">
        <v>71</v>
      </c>
      <c r="G158" s="0" t="e">
        <f aca="false">tblSalaries#this row;clean salary (in local currency)*VLOOKUP(tblSalaries#this row;currency,tblXrate,2,0)</f>
        <v>#VALUE!</v>
      </c>
      <c r="H158" s="0" t="s">
        <v>1001</v>
      </c>
      <c r="I158" s="0" t="s">
        <v>78</v>
      </c>
      <c r="J158" s="0" t="s">
        <v>74</v>
      </c>
      <c r="K158" s="0" t="e">
        <f aca="false">VLOOKUP(tblSalaries#this row;where do you work,tblCountriesactual:mapping,2,0)</f>
        <v>#VALUE!</v>
      </c>
      <c r="L158" s="0" t="s">
        <v>100</v>
      </c>
      <c r="N158" s="48" t="e">
        <f aca="false">VLOOKUP(K158,tblCountries,3,0)</f>
        <v>#VALUE!</v>
      </c>
      <c r="O158" s="48" t="e">
        <f aca="false">VLOOKUP(tblSalaries#this row;how many hours of a day you work on excel,tblHours,2,0)</f>
        <v>#VALUE!</v>
      </c>
      <c r="P158" s="48" t="e">
        <f aca="false">VLOOKUP(tblSalaries#this row;clean country,tblCountries,5,0)</f>
        <v>#VALUE!</v>
      </c>
      <c r="Q158" s="48" t="e">
        <f aca="false">IF($Q$1,tblSalaries#this row;ppp factor*tblSalaries#this row;salary in usd,tblSalaries#this row;salary in usd)</f>
        <v>#VALUE!</v>
      </c>
    </row>
    <row r="159" customFormat="false" ht="15" hidden="false" customHeight="true" outlineLevel="0" collapsed="false">
      <c r="B159" s="0" t="s">
        <v>1002</v>
      </c>
      <c r="C159" s="54" t="n">
        <v>41055.0317824074</v>
      </c>
      <c r="D159" s="55" t="n">
        <v>66500</v>
      </c>
      <c r="E159" s="0" t="n">
        <v>66500</v>
      </c>
      <c r="F159" s="0" t="s">
        <v>71</v>
      </c>
      <c r="G159" s="0" t="e">
        <f aca="false">tblSalaries#this row;clean salary (in local currency)*VLOOKUP(tblSalaries#this row;currency,tblXrate,2,0)</f>
        <v>#VALUE!</v>
      </c>
      <c r="H159" s="0" t="s">
        <v>1003</v>
      </c>
      <c r="I159" s="0" t="s">
        <v>78</v>
      </c>
      <c r="J159" s="0" t="s">
        <v>74</v>
      </c>
      <c r="K159" s="0" t="e">
        <f aca="false">VLOOKUP(tblSalaries#this row;where do you work,tblCountriesactual:mapping,2,0)</f>
        <v>#VALUE!</v>
      </c>
      <c r="L159" s="0" t="s">
        <v>118</v>
      </c>
      <c r="N159" s="48" t="e">
        <f aca="false">VLOOKUP(K159,tblCountries,3,0)</f>
        <v>#VALUE!</v>
      </c>
      <c r="O159" s="48" t="e">
        <f aca="false">VLOOKUP(tblSalaries#this row;how many hours of a day you work on excel,tblHours,2,0)</f>
        <v>#VALUE!</v>
      </c>
      <c r="P159" s="48" t="e">
        <f aca="false">VLOOKUP(tblSalaries#this row;clean country,tblCountries,5,0)</f>
        <v>#VALUE!</v>
      </c>
      <c r="Q159" s="48" t="e">
        <f aca="false">IF($Q$1,tblSalaries#this row;ppp factor*tblSalaries#this row;salary in usd,tblSalaries#this row;salary in usd)</f>
        <v>#VALUE!</v>
      </c>
    </row>
    <row r="160" customFormat="false" ht="15" hidden="false" customHeight="true" outlineLevel="0" collapsed="false">
      <c r="B160" s="0" t="s">
        <v>1004</v>
      </c>
      <c r="C160" s="54" t="n">
        <v>41055.0318171296</v>
      </c>
      <c r="D160" s="55" t="n">
        <v>100000</v>
      </c>
      <c r="E160" s="0" t="n">
        <v>100000</v>
      </c>
      <c r="F160" s="0" t="s">
        <v>71</v>
      </c>
      <c r="G160" s="0" t="e">
        <f aca="false">tblSalaries#this row;clean salary (in local currency)*VLOOKUP(tblSalaries#this row;currency,tblXrate,2,0)</f>
        <v>#VALUE!</v>
      </c>
      <c r="H160" s="0" t="s">
        <v>1005</v>
      </c>
      <c r="I160" s="0" t="s">
        <v>69</v>
      </c>
      <c r="J160" s="0" t="s">
        <v>74</v>
      </c>
      <c r="K160" s="0" t="e">
        <f aca="false">VLOOKUP(tblSalaries#this row;where do you work,tblCountriesactual:mapping,2,0)</f>
        <v>#VALUE!</v>
      </c>
      <c r="L160" s="0" t="s">
        <v>118</v>
      </c>
      <c r="N160" s="48" t="e">
        <f aca="false">VLOOKUP(K160,tblCountries,3,0)</f>
        <v>#VALUE!</v>
      </c>
      <c r="O160" s="48" t="e">
        <f aca="false">VLOOKUP(tblSalaries#this row;how many hours of a day you work on excel,tblHours,2,0)</f>
        <v>#VALUE!</v>
      </c>
      <c r="P160" s="48" t="e">
        <f aca="false">VLOOKUP(tblSalaries#this row;clean country,tblCountries,5,0)</f>
        <v>#VALUE!</v>
      </c>
      <c r="Q160" s="48" t="e">
        <f aca="false">IF($Q$1,tblSalaries#this row;ppp factor*tblSalaries#this row;salary in usd,tblSalaries#this row;salary in usd)</f>
        <v>#VALUE!</v>
      </c>
    </row>
    <row r="161" customFormat="false" ht="15" hidden="false" customHeight="true" outlineLevel="0" collapsed="false">
      <c r="B161" s="0" t="s">
        <v>1006</v>
      </c>
      <c r="C161" s="54" t="n">
        <v>41055.0318402778</v>
      </c>
      <c r="D161" s="55" t="s">
        <v>1007</v>
      </c>
      <c r="E161" s="0" t="n">
        <v>32250</v>
      </c>
      <c r="F161" s="0" t="s">
        <v>111</v>
      </c>
      <c r="G161" s="0" t="e">
        <f aca="false">tblSalaries#this row;clean salary (in local currency)*VLOOKUP(tblSalaries#this row;currency,tblXrate,2,0)</f>
        <v>#VALUE!</v>
      </c>
      <c r="H161" s="0" t="s">
        <v>1008</v>
      </c>
      <c r="I161" s="0" t="s">
        <v>124</v>
      </c>
      <c r="J161" s="0" t="s">
        <v>94</v>
      </c>
      <c r="K161" s="0" t="e">
        <f aca="false">VLOOKUP(tblSalaries#this row;where do you work,tblCountriesactual:mapping,2,0)</f>
        <v>#VALUE!</v>
      </c>
      <c r="L161" s="0" t="s">
        <v>110</v>
      </c>
      <c r="N161" s="48" t="e">
        <f aca="false">VLOOKUP(K161,tblCountries,3,0)</f>
        <v>#VALUE!</v>
      </c>
      <c r="O161" s="48" t="e">
        <f aca="false">VLOOKUP(tblSalaries#this row;how many hours of a day you work on excel,tblHours,2,0)</f>
        <v>#VALUE!</v>
      </c>
      <c r="P161" s="48" t="e">
        <f aca="false">VLOOKUP(tblSalaries#this row;clean country,tblCountries,5,0)</f>
        <v>#VALUE!</v>
      </c>
      <c r="Q161" s="48" t="e">
        <f aca="false">IF($Q$1,tblSalaries#this row;ppp factor*tblSalaries#this row;salary in usd,tblSalaries#this row;salary in usd)</f>
        <v>#VALUE!</v>
      </c>
    </row>
    <row r="162" customFormat="false" ht="15" hidden="false" customHeight="true" outlineLevel="0" collapsed="false">
      <c r="B162" s="0" t="s">
        <v>1009</v>
      </c>
      <c r="C162" s="54" t="n">
        <v>41055.0318634259</v>
      </c>
      <c r="D162" s="55" t="n">
        <v>420000</v>
      </c>
      <c r="E162" s="0" t="n">
        <v>420000</v>
      </c>
      <c r="F162" s="0" t="s">
        <v>101</v>
      </c>
      <c r="G162" s="0" t="e">
        <f aca="false">tblSalaries#this row;clean salary (in local currency)*VLOOKUP(tblSalaries#this row;currency,tblXrate,2,0)</f>
        <v>#VALUE!</v>
      </c>
      <c r="H162" s="0" t="s">
        <v>1010</v>
      </c>
      <c r="I162" s="0" t="s">
        <v>124</v>
      </c>
      <c r="J162" s="0" t="s">
        <v>85</v>
      </c>
      <c r="K162" s="0" t="e">
        <f aca="false">VLOOKUP(tblSalaries#this row;where do you work,tblCountriesactual:mapping,2,0)</f>
        <v>#VALUE!</v>
      </c>
      <c r="L162" s="0" t="s">
        <v>90</v>
      </c>
      <c r="N162" s="48" t="e">
        <f aca="false">VLOOKUP(K162,tblCountries,3,0)</f>
        <v>#VALUE!</v>
      </c>
      <c r="O162" s="48" t="e">
        <f aca="false">VLOOKUP(tblSalaries#this row;how many hours of a day you work on excel,tblHours,2,0)</f>
        <v>#VALUE!</v>
      </c>
      <c r="P162" s="48" t="e">
        <f aca="false">VLOOKUP(tblSalaries#this row;clean country,tblCountries,5,0)</f>
        <v>#VALUE!</v>
      </c>
      <c r="Q162" s="48" t="e">
        <f aca="false">IF($Q$1,tblSalaries#this row;ppp factor*tblSalaries#this row;salary in usd,tblSalaries#this row;salary in usd)</f>
        <v>#VALUE!</v>
      </c>
    </row>
    <row r="163" customFormat="false" ht="15" hidden="false" customHeight="true" outlineLevel="0" collapsed="false">
      <c r="B163" s="0" t="s">
        <v>1011</v>
      </c>
      <c r="C163" s="54" t="n">
        <v>41055.0319444445</v>
      </c>
      <c r="D163" s="55" t="n">
        <v>75000</v>
      </c>
      <c r="E163" s="0" t="n">
        <v>75000</v>
      </c>
      <c r="F163" s="0" t="s">
        <v>71</v>
      </c>
      <c r="G163" s="0" t="e">
        <f aca="false">tblSalaries#this row;clean salary (in local currency)*VLOOKUP(tblSalaries#this row;currency,tblXrate,2,0)</f>
        <v>#VALUE!</v>
      </c>
      <c r="H163" s="0" t="s">
        <v>1012</v>
      </c>
      <c r="I163" s="0" t="s">
        <v>78</v>
      </c>
      <c r="J163" s="0" t="s">
        <v>74</v>
      </c>
      <c r="K163" s="0" t="e">
        <f aca="false">VLOOKUP(tblSalaries#this row;where do you work,tblCountriesactual:mapping,2,0)</f>
        <v>#VALUE!</v>
      </c>
      <c r="L163" s="0" t="s">
        <v>90</v>
      </c>
      <c r="N163" s="48" t="e">
        <f aca="false">VLOOKUP(K163,tblCountries,3,0)</f>
        <v>#VALUE!</v>
      </c>
      <c r="O163" s="48" t="e">
        <f aca="false">VLOOKUP(tblSalaries#this row;how many hours of a day you work on excel,tblHours,2,0)</f>
        <v>#VALUE!</v>
      </c>
      <c r="P163" s="48" t="e">
        <f aca="false">VLOOKUP(tblSalaries#this row;clean country,tblCountries,5,0)</f>
        <v>#VALUE!</v>
      </c>
      <c r="Q163" s="48" t="e">
        <f aca="false">IF($Q$1,tblSalaries#this row;ppp factor*tblSalaries#this row;salary in usd,tblSalaries#this row;salary in usd)</f>
        <v>#VALUE!</v>
      </c>
    </row>
    <row r="164" customFormat="false" ht="15" hidden="false" customHeight="true" outlineLevel="0" collapsed="false">
      <c r="B164" s="0" t="s">
        <v>1013</v>
      </c>
      <c r="C164" s="54" t="n">
        <v>41055.0322337963</v>
      </c>
      <c r="D164" s="55" t="n">
        <v>58</v>
      </c>
      <c r="E164" s="0" t="n">
        <v>58000</v>
      </c>
      <c r="F164" s="0" t="s">
        <v>71</v>
      </c>
      <c r="G164" s="0" t="e">
        <f aca="false">tblSalaries#this row;clean salary (in local currency)*VLOOKUP(tblSalaries#this row;currency,tblXrate,2,0)</f>
        <v>#VALUE!</v>
      </c>
      <c r="H164" s="0" t="s">
        <v>1014</v>
      </c>
      <c r="I164" s="0" t="s">
        <v>124</v>
      </c>
      <c r="J164" s="0" t="s">
        <v>113</v>
      </c>
      <c r="K164" s="0" t="e">
        <f aca="false">VLOOKUP(tblSalaries#this row;where do you work,tblCountriesactual:mapping,2,0)</f>
        <v>#VALUE!</v>
      </c>
      <c r="L164" s="0" t="s">
        <v>90</v>
      </c>
      <c r="N164" s="48" t="e">
        <f aca="false">VLOOKUP(K164,tblCountries,3,0)</f>
        <v>#VALUE!</v>
      </c>
      <c r="O164" s="48" t="e">
        <f aca="false">VLOOKUP(tblSalaries#this row;how many hours of a day you work on excel,tblHours,2,0)</f>
        <v>#VALUE!</v>
      </c>
      <c r="P164" s="48" t="e">
        <f aca="false">VLOOKUP(tblSalaries#this row;clean country,tblCountries,5,0)</f>
        <v>#VALUE!</v>
      </c>
      <c r="Q164" s="48" t="e">
        <f aca="false">IF($Q$1,tblSalaries#this row;ppp factor*tblSalaries#this row;salary in usd,tblSalaries#this row;salary in usd)</f>
        <v>#VALUE!</v>
      </c>
    </row>
    <row r="165" customFormat="false" ht="15" hidden="false" customHeight="true" outlineLevel="0" collapsed="false">
      <c r="B165" s="0" t="s">
        <v>1015</v>
      </c>
      <c r="C165" s="54" t="n">
        <v>41055.0322800926</v>
      </c>
      <c r="D165" s="55" t="n">
        <v>55000</v>
      </c>
      <c r="E165" s="0" t="n">
        <v>55000</v>
      </c>
      <c r="F165" s="0" t="s">
        <v>71</v>
      </c>
      <c r="G165" s="0" t="e">
        <f aca="false">tblSalaries#this row;clean salary (in local currency)*VLOOKUP(tblSalaries#this row;currency,tblXrate,2,0)</f>
        <v>#VALUE!</v>
      </c>
      <c r="H165" s="0" t="s">
        <v>1016</v>
      </c>
      <c r="I165" s="0" t="s">
        <v>124</v>
      </c>
      <c r="J165" s="0" t="s">
        <v>74</v>
      </c>
      <c r="K165" s="0" t="e">
        <f aca="false">VLOOKUP(tblSalaries#this row;where do you work,tblCountriesactual:mapping,2,0)</f>
        <v>#VALUE!</v>
      </c>
      <c r="L165" s="0" t="s">
        <v>100</v>
      </c>
      <c r="N165" s="48" t="e">
        <f aca="false">VLOOKUP(K165,tblCountries,3,0)</f>
        <v>#VALUE!</v>
      </c>
      <c r="O165" s="48" t="e">
        <f aca="false">VLOOKUP(tblSalaries#this row;how many hours of a day you work on excel,tblHours,2,0)</f>
        <v>#VALUE!</v>
      </c>
      <c r="P165" s="48" t="e">
        <f aca="false">VLOOKUP(tblSalaries#this row;clean country,tblCountries,5,0)</f>
        <v>#VALUE!</v>
      </c>
      <c r="Q165" s="48" t="e">
        <f aca="false">IF($Q$1,tblSalaries#this row;ppp factor*tblSalaries#this row;salary in usd,tblSalaries#this row;salary in usd)</f>
        <v>#VALUE!</v>
      </c>
    </row>
    <row r="166" customFormat="false" ht="15" hidden="false" customHeight="true" outlineLevel="0" collapsed="false">
      <c r="B166" s="0" t="s">
        <v>1017</v>
      </c>
      <c r="C166" s="54" t="n">
        <v>41055.033125</v>
      </c>
      <c r="D166" s="55" t="n">
        <v>60000</v>
      </c>
      <c r="E166" s="0" t="n">
        <v>60000</v>
      </c>
      <c r="F166" s="0" t="s">
        <v>71</v>
      </c>
      <c r="G166" s="0" t="e">
        <f aca="false">tblSalaries#this row;clean salary (in local currency)*VLOOKUP(tblSalaries#this row;currency,tblXrate,2,0)</f>
        <v>#VALUE!</v>
      </c>
      <c r="H166" s="0" t="s">
        <v>1018</v>
      </c>
      <c r="I166" s="0" t="s">
        <v>78</v>
      </c>
      <c r="J166" s="0" t="s">
        <v>74</v>
      </c>
      <c r="K166" s="0" t="e">
        <f aca="false">VLOOKUP(tblSalaries#this row;where do you work,tblCountriesactual:mapping,2,0)</f>
        <v>#VALUE!</v>
      </c>
      <c r="L166" s="0" t="s">
        <v>110</v>
      </c>
      <c r="N166" s="48" t="e">
        <f aca="false">VLOOKUP(K166,tblCountries,3,0)</f>
        <v>#VALUE!</v>
      </c>
      <c r="O166" s="48" t="e">
        <f aca="false">VLOOKUP(tblSalaries#this row;how many hours of a day you work on excel,tblHours,2,0)</f>
        <v>#VALUE!</v>
      </c>
      <c r="P166" s="48" t="e">
        <f aca="false">VLOOKUP(tblSalaries#this row;clean country,tblCountries,5,0)</f>
        <v>#VALUE!</v>
      </c>
      <c r="Q166" s="48" t="e">
        <f aca="false">IF($Q$1,tblSalaries#this row;ppp factor*tblSalaries#this row;salary in usd,tblSalaries#this row;salary in usd)</f>
        <v>#VALUE!</v>
      </c>
    </row>
    <row r="167" customFormat="false" ht="15" hidden="false" customHeight="true" outlineLevel="0" collapsed="false">
      <c r="B167" s="0" t="s">
        <v>1019</v>
      </c>
      <c r="C167" s="54" t="n">
        <v>41055.0331597222</v>
      </c>
      <c r="D167" s="55" t="s">
        <v>1020</v>
      </c>
      <c r="E167" s="0" t="n">
        <v>1300000</v>
      </c>
      <c r="F167" s="0" t="s">
        <v>101</v>
      </c>
      <c r="G167" s="0" t="e">
        <f aca="false">tblSalaries#this row;clean salary (in local currency)*VLOOKUP(tblSalaries#this row;currency,tblXrate,2,0)</f>
        <v>#VALUE!</v>
      </c>
      <c r="H167" s="0" t="s">
        <v>124</v>
      </c>
      <c r="I167" s="0" t="s">
        <v>124</v>
      </c>
      <c r="J167" s="0" t="s">
        <v>85</v>
      </c>
      <c r="K167" s="0" t="e">
        <f aca="false">VLOOKUP(tblSalaries#this row;where do you work,tblCountriesactual:mapping,2,0)</f>
        <v>#VALUE!</v>
      </c>
      <c r="L167" s="0" t="s">
        <v>110</v>
      </c>
      <c r="N167" s="48" t="e">
        <f aca="false">VLOOKUP(K167,tblCountries,3,0)</f>
        <v>#VALUE!</v>
      </c>
      <c r="O167" s="48" t="e">
        <f aca="false">VLOOKUP(tblSalaries#this row;how many hours of a day you work on excel,tblHours,2,0)</f>
        <v>#VALUE!</v>
      </c>
      <c r="P167" s="48" t="e">
        <f aca="false">VLOOKUP(tblSalaries#this row;clean country,tblCountries,5,0)</f>
        <v>#VALUE!</v>
      </c>
      <c r="Q167" s="48" t="e">
        <f aca="false">IF($Q$1,tblSalaries#this row;ppp factor*tblSalaries#this row;salary in usd,tblSalaries#this row;salary in usd)</f>
        <v>#VALUE!</v>
      </c>
    </row>
    <row r="168" customFormat="false" ht="15" hidden="false" customHeight="true" outlineLevel="0" collapsed="false">
      <c r="B168" s="0" t="s">
        <v>1021</v>
      </c>
      <c r="C168" s="54" t="n">
        <v>41055.0332175926</v>
      </c>
      <c r="D168" s="55" t="n">
        <v>107000</v>
      </c>
      <c r="E168" s="0" t="n">
        <v>107000</v>
      </c>
      <c r="F168" s="0" t="s">
        <v>125</v>
      </c>
      <c r="G168" s="0" t="e">
        <f aca="false">tblSalaries#this row;clean salary (in local currency)*VLOOKUP(tblSalaries#this row;currency,tblXrate,2,0)</f>
        <v>#VALUE!</v>
      </c>
      <c r="H168" s="0" t="s">
        <v>1022</v>
      </c>
      <c r="I168" s="0" t="s">
        <v>124</v>
      </c>
      <c r="J168" s="0" t="s">
        <v>113</v>
      </c>
      <c r="K168" s="0" t="e">
        <f aca="false">VLOOKUP(tblSalaries#this row;where do you work,tblCountriesactual:mapping,2,0)</f>
        <v>#VALUE!</v>
      </c>
      <c r="L168" s="0" t="s">
        <v>100</v>
      </c>
      <c r="N168" s="48" t="e">
        <f aca="false">VLOOKUP(K168,tblCountries,3,0)</f>
        <v>#VALUE!</v>
      </c>
      <c r="O168" s="48" t="e">
        <f aca="false">VLOOKUP(tblSalaries#this row;how many hours of a day you work on excel,tblHours,2,0)</f>
        <v>#VALUE!</v>
      </c>
      <c r="P168" s="48" t="e">
        <f aca="false">VLOOKUP(tblSalaries#this row;clean country,tblCountries,5,0)</f>
        <v>#VALUE!</v>
      </c>
      <c r="Q168" s="48" t="e">
        <f aca="false">IF($Q$1,tblSalaries#this row;ppp factor*tblSalaries#this row;salary in usd,tblSalaries#this row;salary in usd)</f>
        <v>#VALUE!</v>
      </c>
    </row>
    <row r="169" customFormat="false" ht="15" hidden="false" customHeight="true" outlineLevel="0" collapsed="false">
      <c r="B169" s="0" t="s">
        <v>1023</v>
      </c>
      <c r="C169" s="54" t="n">
        <v>41055.0332986111</v>
      </c>
      <c r="D169" s="55" t="n">
        <v>145000</v>
      </c>
      <c r="E169" s="0" t="n">
        <v>145000</v>
      </c>
      <c r="F169" s="0" t="s">
        <v>71</v>
      </c>
      <c r="G169" s="0" t="e">
        <f aca="false">tblSalaries#this row;clean salary (in local currency)*VLOOKUP(tblSalaries#this row;currency,tblXrate,2,0)</f>
        <v>#VALUE!</v>
      </c>
      <c r="H169" s="0" t="s">
        <v>1024</v>
      </c>
      <c r="I169" s="0" t="s">
        <v>97</v>
      </c>
      <c r="J169" s="0" t="s">
        <v>287</v>
      </c>
      <c r="K169" s="0" t="e">
        <f aca="false">VLOOKUP(tblSalaries#this row;where do you work,tblCountriesactual:mapping,2,0)</f>
        <v>#VALUE!</v>
      </c>
      <c r="L169" s="0" t="s">
        <v>118</v>
      </c>
      <c r="N169" s="48" t="e">
        <f aca="false">VLOOKUP(K169,tblCountries,3,0)</f>
        <v>#VALUE!</v>
      </c>
      <c r="O169" s="48" t="e">
        <f aca="false">VLOOKUP(tblSalaries#this row;how many hours of a day you work on excel,tblHours,2,0)</f>
        <v>#VALUE!</v>
      </c>
      <c r="P169" s="48" t="e">
        <f aca="false">VLOOKUP(tblSalaries#this row;clean country,tblCountries,5,0)</f>
        <v>#VALUE!</v>
      </c>
      <c r="Q169" s="48" t="e">
        <f aca="false">IF($Q$1,tblSalaries#this row;ppp factor*tblSalaries#this row;salary in usd,tblSalaries#this row;salary in usd)</f>
        <v>#VALUE!</v>
      </c>
    </row>
    <row r="170" customFormat="false" ht="15" hidden="false" customHeight="true" outlineLevel="0" collapsed="false">
      <c r="B170" s="0" t="s">
        <v>1025</v>
      </c>
      <c r="C170" s="54" t="n">
        <v>41055.0333796296</v>
      </c>
      <c r="D170" s="55" t="n">
        <v>22880</v>
      </c>
      <c r="E170" s="0" t="n">
        <v>22880</v>
      </c>
      <c r="F170" s="0" t="s">
        <v>71</v>
      </c>
      <c r="G170" s="0" t="e">
        <f aca="false">tblSalaries#this row;clean salary (in local currency)*VLOOKUP(tblSalaries#this row;currency,tblXrate,2,0)</f>
        <v>#VALUE!</v>
      </c>
      <c r="H170" s="0" t="s">
        <v>1026</v>
      </c>
      <c r="I170" s="0" t="s">
        <v>69</v>
      </c>
      <c r="J170" s="0" t="s">
        <v>74</v>
      </c>
      <c r="K170" s="0" t="e">
        <f aca="false">VLOOKUP(tblSalaries#this row;where do you work,tblCountriesactual:mapping,2,0)</f>
        <v>#VALUE!</v>
      </c>
      <c r="L170" s="0" t="s">
        <v>110</v>
      </c>
      <c r="N170" s="48" t="e">
        <f aca="false">VLOOKUP(K170,tblCountries,3,0)</f>
        <v>#VALUE!</v>
      </c>
      <c r="O170" s="48" t="e">
        <f aca="false">VLOOKUP(tblSalaries#this row;how many hours of a day you work on excel,tblHours,2,0)</f>
        <v>#VALUE!</v>
      </c>
      <c r="P170" s="48" t="e">
        <f aca="false">VLOOKUP(tblSalaries#this row;clean country,tblCountries,5,0)</f>
        <v>#VALUE!</v>
      </c>
      <c r="Q170" s="48" t="e">
        <f aca="false">IF($Q$1,tblSalaries#this row;ppp factor*tblSalaries#this row;salary in usd,tblSalaries#this row;salary in usd)</f>
        <v>#VALUE!</v>
      </c>
    </row>
    <row r="171" customFormat="false" ht="15" hidden="false" customHeight="true" outlineLevel="0" collapsed="false">
      <c r="B171" s="0" t="s">
        <v>1027</v>
      </c>
      <c r="C171" s="54" t="n">
        <v>41055.0334143519</v>
      </c>
      <c r="D171" s="55" t="n">
        <v>80000</v>
      </c>
      <c r="E171" s="0" t="n">
        <v>80000</v>
      </c>
      <c r="F171" s="0" t="s">
        <v>71</v>
      </c>
      <c r="G171" s="0" t="e">
        <f aca="false">tblSalaries#this row;clean salary (in local currency)*VLOOKUP(tblSalaries#this row;currency,tblXrate,2,0)</f>
        <v>#VALUE!</v>
      </c>
      <c r="H171" s="0" t="s">
        <v>1028</v>
      </c>
      <c r="I171" s="0" t="s">
        <v>87</v>
      </c>
      <c r="J171" s="0" t="s">
        <v>74</v>
      </c>
      <c r="K171" s="0" t="e">
        <f aca="false">VLOOKUP(tblSalaries#this row;where do you work,tblCountriesactual:mapping,2,0)</f>
        <v>#VALUE!</v>
      </c>
      <c r="L171" s="0" t="s">
        <v>110</v>
      </c>
      <c r="N171" s="48" t="e">
        <f aca="false">VLOOKUP(K171,tblCountries,3,0)</f>
        <v>#VALUE!</v>
      </c>
      <c r="O171" s="48" t="e">
        <f aca="false">VLOOKUP(tblSalaries#this row;how many hours of a day you work on excel,tblHours,2,0)</f>
        <v>#VALUE!</v>
      </c>
      <c r="P171" s="48" t="e">
        <f aca="false">VLOOKUP(tblSalaries#this row;clean country,tblCountries,5,0)</f>
        <v>#VALUE!</v>
      </c>
      <c r="Q171" s="48" t="e">
        <f aca="false">IF($Q$1,tblSalaries#this row;ppp factor*tblSalaries#this row;salary in usd,tblSalaries#this row;salary in usd)</f>
        <v>#VALUE!</v>
      </c>
    </row>
    <row r="172" customFormat="false" ht="15" hidden="false" customHeight="true" outlineLevel="0" collapsed="false">
      <c r="B172" s="0" t="s">
        <v>1029</v>
      </c>
      <c r="C172" s="54" t="n">
        <v>41055.0334606482</v>
      </c>
      <c r="D172" s="55" t="s">
        <v>1030</v>
      </c>
      <c r="E172" s="0" t="n">
        <v>500000</v>
      </c>
      <c r="F172" s="0" t="s">
        <v>101</v>
      </c>
      <c r="G172" s="0" t="e">
        <f aca="false">tblSalaries#this row;clean salary (in local currency)*VLOOKUP(tblSalaries#this row;currency,tblXrate,2,0)</f>
        <v>#VALUE!</v>
      </c>
      <c r="H172" s="0" t="s">
        <v>1031</v>
      </c>
      <c r="I172" s="0" t="s">
        <v>78</v>
      </c>
      <c r="J172" s="0" t="s">
        <v>85</v>
      </c>
      <c r="K172" s="0" t="e">
        <f aca="false">VLOOKUP(tblSalaries#this row;where do you work,tblCountriesactual:mapping,2,0)</f>
        <v>#VALUE!</v>
      </c>
      <c r="L172" s="0" t="s">
        <v>100</v>
      </c>
      <c r="N172" s="48" t="e">
        <f aca="false">VLOOKUP(K172,tblCountries,3,0)</f>
        <v>#VALUE!</v>
      </c>
      <c r="O172" s="48" t="e">
        <f aca="false">VLOOKUP(tblSalaries#this row;how many hours of a day you work on excel,tblHours,2,0)</f>
        <v>#VALUE!</v>
      </c>
      <c r="P172" s="48" t="e">
        <f aca="false">VLOOKUP(tblSalaries#this row;clean country,tblCountries,5,0)</f>
        <v>#VALUE!</v>
      </c>
      <c r="Q172" s="48" t="e">
        <f aca="false">IF($Q$1,tblSalaries#this row;ppp factor*tblSalaries#this row;salary in usd,tblSalaries#this row;salary in usd)</f>
        <v>#VALUE!</v>
      </c>
    </row>
    <row r="173" customFormat="false" ht="15" hidden="false" customHeight="true" outlineLevel="0" collapsed="false">
      <c r="B173" s="0" t="s">
        <v>1032</v>
      </c>
      <c r="C173" s="54" t="n">
        <v>41055.0338657407</v>
      </c>
      <c r="D173" s="55" t="n">
        <v>90000</v>
      </c>
      <c r="E173" s="0" t="n">
        <v>90000</v>
      </c>
      <c r="F173" s="0" t="s">
        <v>125</v>
      </c>
      <c r="G173" s="0" t="e">
        <f aca="false">tblSalaries#this row;clean salary (in local currency)*VLOOKUP(tblSalaries#this row;currency,tblXrate,2,0)</f>
        <v>#VALUE!</v>
      </c>
      <c r="H173" s="0" t="s">
        <v>1033</v>
      </c>
      <c r="I173" s="0" t="s">
        <v>78</v>
      </c>
      <c r="J173" s="0" t="s">
        <v>113</v>
      </c>
      <c r="K173" s="0" t="e">
        <f aca="false">VLOOKUP(tblSalaries#this row;where do you work,tblCountriesactual:mapping,2,0)</f>
        <v>#VALUE!</v>
      </c>
      <c r="L173" s="0" t="s">
        <v>110</v>
      </c>
      <c r="N173" s="48" t="e">
        <f aca="false">VLOOKUP(K173,tblCountries,3,0)</f>
        <v>#VALUE!</v>
      </c>
      <c r="O173" s="48" t="e">
        <f aca="false">VLOOKUP(tblSalaries#this row;how many hours of a day you work on excel,tblHours,2,0)</f>
        <v>#VALUE!</v>
      </c>
      <c r="P173" s="48" t="e">
        <f aca="false">VLOOKUP(tblSalaries#this row;clean country,tblCountries,5,0)</f>
        <v>#VALUE!</v>
      </c>
      <c r="Q173" s="48" t="e">
        <f aca="false">IF($Q$1,tblSalaries#this row;ppp factor*tblSalaries#this row;salary in usd,tblSalaries#this row;salary in usd)</f>
        <v>#VALUE!</v>
      </c>
    </row>
    <row r="174" customFormat="false" ht="15" hidden="false" customHeight="true" outlineLevel="0" collapsed="false">
      <c r="B174" s="0" t="s">
        <v>1034</v>
      </c>
      <c r="C174" s="54" t="n">
        <v>41055.0338888889</v>
      </c>
      <c r="D174" s="55" t="n">
        <v>180000</v>
      </c>
      <c r="E174" s="0" t="n">
        <v>180000</v>
      </c>
      <c r="F174" s="0" t="s">
        <v>101</v>
      </c>
      <c r="G174" s="0" t="e">
        <f aca="false">tblSalaries#this row;clean salary (in local currency)*VLOOKUP(tblSalaries#this row;currency,tblXrate,2,0)</f>
        <v>#VALUE!</v>
      </c>
      <c r="H174" s="0" t="s">
        <v>1035</v>
      </c>
      <c r="I174" s="0" t="s">
        <v>78</v>
      </c>
      <c r="J174" s="0" t="s">
        <v>85</v>
      </c>
      <c r="K174" s="0" t="e">
        <f aca="false">VLOOKUP(tblSalaries#this row;where do you work,tblCountriesactual:mapping,2,0)</f>
        <v>#VALUE!</v>
      </c>
      <c r="L174" s="0" t="s">
        <v>110</v>
      </c>
      <c r="N174" s="48" t="e">
        <f aca="false">VLOOKUP(K174,tblCountries,3,0)</f>
        <v>#VALUE!</v>
      </c>
      <c r="O174" s="48" t="e">
        <f aca="false">VLOOKUP(tblSalaries#this row;how many hours of a day you work on excel,tblHours,2,0)</f>
        <v>#VALUE!</v>
      </c>
      <c r="P174" s="48" t="e">
        <f aca="false">VLOOKUP(tblSalaries#this row;clean country,tblCountries,5,0)</f>
        <v>#VALUE!</v>
      </c>
      <c r="Q174" s="48" t="e">
        <f aca="false">IF($Q$1,tblSalaries#this row;ppp factor*tblSalaries#this row;salary in usd,tblSalaries#this row;salary in usd)</f>
        <v>#VALUE!</v>
      </c>
    </row>
    <row r="175" customFormat="false" ht="15" hidden="false" customHeight="true" outlineLevel="0" collapsed="false">
      <c r="B175" s="0" t="s">
        <v>1036</v>
      </c>
      <c r="C175" s="54" t="n">
        <v>41055.0338888889</v>
      </c>
      <c r="D175" s="55" t="n">
        <v>46584</v>
      </c>
      <c r="E175" s="0" t="n">
        <v>46584</v>
      </c>
      <c r="F175" s="0" t="s">
        <v>71</v>
      </c>
      <c r="G175" s="0" t="e">
        <f aca="false">tblSalaries#this row;clean salary (in local currency)*VLOOKUP(tblSalaries#this row;currency,tblXrate,2,0)</f>
        <v>#VALUE!</v>
      </c>
      <c r="H175" s="0" t="s">
        <v>1037</v>
      </c>
      <c r="I175" s="0" t="s">
        <v>78</v>
      </c>
      <c r="J175" s="0" t="s">
        <v>74</v>
      </c>
      <c r="K175" s="0" t="e">
        <f aca="false">VLOOKUP(tblSalaries#this row;where do you work,tblCountriesactual:mapping,2,0)</f>
        <v>#VALUE!</v>
      </c>
      <c r="L175" s="0" t="s">
        <v>110</v>
      </c>
      <c r="N175" s="48" t="e">
        <f aca="false">VLOOKUP(K175,tblCountries,3,0)</f>
        <v>#VALUE!</v>
      </c>
      <c r="O175" s="48" t="e">
        <f aca="false">VLOOKUP(tblSalaries#this row;how many hours of a day you work on excel,tblHours,2,0)</f>
        <v>#VALUE!</v>
      </c>
      <c r="P175" s="48" t="e">
        <f aca="false">VLOOKUP(tblSalaries#this row;clean country,tblCountries,5,0)</f>
        <v>#VALUE!</v>
      </c>
      <c r="Q175" s="48" t="e">
        <f aca="false">IF($Q$1,tblSalaries#this row;ppp factor*tblSalaries#this row;salary in usd,tblSalaries#this row;salary in usd)</f>
        <v>#VALUE!</v>
      </c>
    </row>
    <row r="176" customFormat="false" ht="15" hidden="false" customHeight="true" outlineLevel="0" collapsed="false">
      <c r="B176" s="0" t="s">
        <v>1038</v>
      </c>
      <c r="C176" s="54" t="n">
        <v>41055.0338888889</v>
      </c>
      <c r="D176" s="55" t="n">
        <v>67000</v>
      </c>
      <c r="E176" s="0" t="n">
        <v>67000</v>
      </c>
      <c r="F176" s="0" t="s">
        <v>71</v>
      </c>
      <c r="G176" s="0" t="e">
        <f aca="false">tblSalaries#this row;clean salary (in local currency)*VLOOKUP(tblSalaries#this row;currency,tblXrate,2,0)</f>
        <v>#VALUE!</v>
      </c>
      <c r="H176" s="0" t="s">
        <v>1039</v>
      </c>
      <c r="I176" s="0" t="s">
        <v>78</v>
      </c>
      <c r="J176" s="0" t="s">
        <v>74</v>
      </c>
      <c r="K176" s="0" t="e">
        <f aca="false">VLOOKUP(tblSalaries#this row;where do you work,tblCountriesactual:mapping,2,0)</f>
        <v>#VALUE!</v>
      </c>
      <c r="L176" s="0" t="s">
        <v>110</v>
      </c>
      <c r="N176" s="48" t="e">
        <f aca="false">VLOOKUP(K176,tblCountries,3,0)</f>
        <v>#VALUE!</v>
      </c>
      <c r="O176" s="48" t="e">
        <f aca="false">VLOOKUP(tblSalaries#this row;how many hours of a day you work on excel,tblHours,2,0)</f>
        <v>#VALUE!</v>
      </c>
      <c r="P176" s="48" t="e">
        <f aca="false">VLOOKUP(tblSalaries#this row;clean country,tblCountries,5,0)</f>
        <v>#VALUE!</v>
      </c>
      <c r="Q176" s="48" t="e">
        <f aca="false">IF($Q$1,tblSalaries#this row;ppp factor*tblSalaries#this row;salary in usd,tblSalaries#this row;salary in usd)</f>
        <v>#VALUE!</v>
      </c>
    </row>
    <row r="177" customFormat="false" ht="15" hidden="false" customHeight="true" outlineLevel="0" collapsed="false">
      <c r="B177" s="0" t="s">
        <v>1040</v>
      </c>
      <c r="C177" s="54" t="n">
        <v>41055.0339930556</v>
      </c>
      <c r="D177" s="55" t="s">
        <v>1041</v>
      </c>
      <c r="E177" s="0" t="n">
        <v>1100000</v>
      </c>
      <c r="F177" s="0" t="s">
        <v>101</v>
      </c>
      <c r="G177" s="0" t="e">
        <f aca="false">tblSalaries#this row;clean salary (in local currency)*VLOOKUP(tblSalaries#this row;currency,tblXrate,2,0)</f>
        <v>#VALUE!</v>
      </c>
      <c r="H177" s="0" t="s">
        <v>1042</v>
      </c>
      <c r="I177" s="0" t="s">
        <v>124</v>
      </c>
      <c r="J177" s="0" t="s">
        <v>85</v>
      </c>
      <c r="K177" s="0" t="e">
        <f aca="false">VLOOKUP(tblSalaries#this row;where do you work,tblCountriesactual:mapping,2,0)</f>
        <v>#VALUE!</v>
      </c>
      <c r="L177" s="0" t="s">
        <v>110</v>
      </c>
      <c r="N177" s="48" t="e">
        <f aca="false">VLOOKUP(K177,tblCountries,3,0)</f>
        <v>#VALUE!</v>
      </c>
      <c r="O177" s="48" t="e">
        <f aca="false">VLOOKUP(tblSalaries#this row;how many hours of a day you work on excel,tblHours,2,0)</f>
        <v>#VALUE!</v>
      </c>
      <c r="P177" s="48" t="e">
        <f aca="false">VLOOKUP(tblSalaries#this row;clean country,tblCountries,5,0)</f>
        <v>#VALUE!</v>
      </c>
      <c r="Q177" s="48" t="e">
        <f aca="false">IF($Q$1,tblSalaries#this row;ppp factor*tblSalaries#this row;salary in usd,tblSalaries#this row;salary in usd)</f>
        <v>#VALUE!</v>
      </c>
    </row>
    <row r="178" customFormat="false" ht="15" hidden="false" customHeight="true" outlineLevel="0" collapsed="false">
      <c r="B178" s="0" t="s">
        <v>1043</v>
      </c>
      <c r="C178" s="54" t="n">
        <v>41055.0342361111</v>
      </c>
      <c r="D178" s="55" t="n">
        <v>92000</v>
      </c>
      <c r="E178" s="0" t="n">
        <v>92000</v>
      </c>
      <c r="F178" s="0" t="s">
        <v>71</v>
      </c>
      <c r="G178" s="0" t="e">
        <f aca="false">tblSalaries#this row;clean salary (in local currency)*VLOOKUP(tblSalaries#this row;currency,tblXrate,2,0)</f>
        <v>#VALUE!</v>
      </c>
      <c r="H178" s="0" t="s">
        <v>1044</v>
      </c>
      <c r="I178" s="0" t="s">
        <v>116</v>
      </c>
      <c r="J178" s="0" t="s">
        <v>74</v>
      </c>
      <c r="K178" s="0" t="e">
        <f aca="false">VLOOKUP(tblSalaries#this row;where do you work,tblCountriesactual:mapping,2,0)</f>
        <v>#VALUE!</v>
      </c>
      <c r="L178" s="0" t="s">
        <v>110</v>
      </c>
      <c r="N178" s="48" t="e">
        <f aca="false">VLOOKUP(K178,tblCountries,3,0)</f>
        <v>#VALUE!</v>
      </c>
      <c r="O178" s="48" t="e">
        <f aca="false">VLOOKUP(tblSalaries#this row;how many hours of a day you work on excel,tblHours,2,0)</f>
        <v>#VALUE!</v>
      </c>
      <c r="P178" s="48" t="e">
        <f aca="false">VLOOKUP(tblSalaries#this row;clean country,tblCountries,5,0)</f>
        <v>#VALUE!</v>
      </c>
      <c r="Q178" s="48" t="e">
        <f aca="false">IF($Q$1,tblSalaries#this row;ppp factor*tblSalaries#this row;salary in usd,tblSalaries#this row;salary in usd)</f>
        <v>#VALUE!</v>
      </c>
    </row>
    <row r="179" customFormat="false" ht="15" hidden="false" customHeight="true" outlineLevel="0" collapsed="false">
      <c r="B179" s="0" t="s">
        <v>1045</v>
      </c>
      <c r="C179" s="54" t="n">
        <v>41055.0342708333</v>
      </c>
      <c r="D179" s="55" t="n">
        <v>75000</v>
      </c>
      <c r="E179" s="0" t="n">
        <v>75000</v>
      </c>
      <c r="F179" s="0" t="s">
        <v>71</v>
      </c>
      <c r="G179" s="0" t="e">
        <f aca="false">tblSalaries#this row;clean salary (in local currency)*VLOOKUP(tblSalaries#this row;currency,tblXrate,2,0)</f>
        <v>#VALUE!</v>
      </c>
      <c r="H179" s="0" t="s">
        <v>1046</v>
      </c>
      <c r="I179" s="0" t="s">
        <v>143</v>
      </c>
      <c r="J179" s="0" t="s">
        <v>74</v>
      </c>
      <c r="K179" s="0" t="e">
        <f aca="false">VLOOKUP(tblSalaries#this row;where do you work,tblCountriesactual:mapping,2,0)</f>
        <v>#VALUE!</v>
      </c>
      <c r="L179" s="0" t="s">
        <v>118</v>
      </c>
      <c r="N179" s="48" t="e">
        <f aca="false">VLOOKUP(K179,tblCountries,3,0)</f>
        <v>#VALUE!</v>
      </c>
      <c r="O179" s="48" t="e">
        <f aca="false">VLOOKUP(tblSalaries#this row;how many hours of a day you work on excel,tblHours,2,0)</f>
        <v>#VALUE!</v>
      </c>
      <c r="P179" s="48" t="e">
        <f aca="false">VLOOKUP(tblSalaries#this row;clean country,tblCountries,5,0)</f>
        <v>#VALUE!</v>
      </c>
      <c r="Q179" s="48" t="e">
        <f aca="false">IF($Q$1,tblSalaries#this row;ppp factor*tblSalaries#this row;salary in usd,tblSalaries#this row;salary in usd)</f>
        <v>#VALUE!</v>
      </c>
    </row>
    <row r="180" customFormat="false" ht="15" hidden="false" customHeight="true" outlineLevel="0" collapsed="false">
      <c r="B180" s="0" t="s">
        <v>1047</v>
      </c>
      <c r="C180" s="54" t="n">
        <v>41055.0344328704</v>
      </c>
      <c r="D180" s="55" t="n">
        <v>180000</v>
      </c>
      <c r="E180" s="0" t="n">
        <v>180000</v>
      </c>
      <c r="F180" s="0" t="s">
        <v>101</v>
      </c>
      <c r="G180" s="0" t="e">
        <f aca="false">tblSalaries#this row;clean salary (in local currency)*VLOOKUP(tblSalaries#this row;currency,tblXrate,2,0)</f>
        <v>#VALUE!</v>
      </c>
      <c r="H180" s="0" t="s">
        <v>1035</v>
      </c>
      <c r="I180" s="0" t="s">
        <v>78</v>
      </c>
      <c r="J180" s="0" t="s">
        <v>85</v>
      </c>
      <c r="K180" s="0" t="e">
        <f aca="false">VLOOKUP(tblSalaries#this row;where do you work,tblCountriesactual:mapping,2,0)</f>
        <v>#VALUE!</v>
      </c>
      <c r="L180" s="0" t="s">
        <v>110</v>
      </c>
      <c r="N180" s="48" t="e">
        <f aca="false">VLOOKUP(K180,tblCountries,3,0)</f>
        <v>#VALUE!</v>
      </c>
      <c r="O180" s="48" t="e">
        <f aca="false">VLOOKUP(tblSalaries#this row;how many hours of a day you work on excel,tblHours,2,0)</f>
        <v>#VALUE!</v>
      </c>
      <c r="P180" s="48" t="e">
        <f aca="false">VLOOKUP(tblSalaries#this row;clean country,tblCountries,5,0)</f>
        <v>#VALUE!</v>
      </c>
      <c r="Q180" s="48" t="e">
        <f aca="false">IF($Q$1,tblSalaries#this row;ppp factor*tblSalaries#this row;salary in usd,tblSalaries#this row;salary in usd)</f>
        <v>#VALUE!</v>
      </c>
    </row>
    <row r="181" customFormat="false" ht="15" hidden="false" customHeight="true" outlineLevel="0" collapsed="false">
      <c r="B181" s="0" t="s">
        <v>1048</v>
      </c>
      <c r="C181" s="54" t="n">
        <v>41055.0345833333</v>
      </c>
      <c r="D181" s="55" t="n">
        <v>18500</v>
      </c>
      <c r="E181" s="0" t="n">
        <v>18500</v>
      </c>
      <c r="F181" s="0" t="s">
        <v>111</v>
      </c>
      <c r="G181" s="0" t="e">
        <f aca="false">tblSalaries#this row;clean salary (in local currency)*VLOOKUP(tblSalaries#this row;currency,tblXrate,2,0)</f>
        <v>#VALUE!</v>
      </c>
      <c r="H181" s="0" t="s">
        <v>1049</v>
      </c>
      <c r="I181" s="0" t="s">
        <v>124</v>
      </c>
      <c r="J181" s="0" t="s">
        <v>94</v>
      </c>
      <c r="K181" s="0" t="e">
        <f aca="false">VLOOKUP(tblSalaries#this row;where do you work,tblCountriesactual:mapping,2,0)</f>
        <v>#VALUE!</v>
      </c>
      <c r="L181" s="0" t="s">
        <v>118</v>
      </c>
      <c r="N181" s="48" t="e">
        <f aca="false">VLOOKUP(K181,tblCountries,3,0)</f>
        <v>#VALUE!</v>
      </c>
      <c r="O181" s="48" t="e">
        <f aca="false">VLOOKUP(tblSalaries#this row;how many hours of a day you work on excel,tblHours,2,0)</f>
        <v>#VALUE!</v>
      </c>
      <c r="P181" s="48" t="e">
        <f aca="false">VLOOKUP(tblSalaries#this row;clean country,tblCountries,5,0)</f>
        <v>#VALUE!</v>
      </c>
      <c r="Q181" s="48" t="e">
        <f aca="false">IF($Q$1,tblSalaries#this row;ppp factor*tblSalaries#this row;salary in usd,tblSalaries#this row;salary in usd)</f>
        <v>#VALUE!</v>
      </c>
    </row>
    <row r="182" customFormat="false" ht="15" hidden="false" customHeight="true" outlineLevel="0" collapsed="false">
      <c r="B182" s="0" t="s">
        <v>1050</v>
      </c>
      <c r="C182" s="54" t="n">
        <v>41055.0346064815</v>
      </c>
      <c r="D182" s="55" t="n">
        <v>40000</v>
      </c>
      <c r="E182" s="0" t="n">
        <v>40000</v>
      </c>
      <c r="F182" s="0" t="s">
        <v>71</v>
      </c>
      <c r="G182" s="0" t="e">
        <f aca="false">tblSalaries#this row;clean salary (in local currency)*VLOOKUP(tblSalaries#this row;currency,tblXrate,2,0)</f>
        <v>#VALUE!</v>
      </c>
      <c r="H182" s="0" t="s">
        <v>1051</v>
      </c>
      <c r="I182" s="0" t="s">
        <v>78</v>
      </c>
      <c r="J182" s="0" t="s">
        <v>74</v>
      </c>
      <c r="K182" s="0" t="e">
        <f aca="false">VLOOKUP(tblSalaries#this row;where do you work,tblCountriesactual:mapping,2,0)</f>
        <v>#VALUE!</v>
      </c>
      <c r="L182" s="0" t="s">
        <v>118</v>
      </c>
      <c r="N182" s="48" t="e">
        <f aca="false">VLOOKUP(K182,tblCountries,3,0)</f>
        <v>#VALUE!</v>
      </c>
      <c r="O182" s="48" t="e">
        <f aca="false">VLOOKUP(tblSalaries#this row;how many hours of a day you work on excel,tblHours,2,0)</f>
        <v>#VALUE!</v>
      </c>
      <c r="P182" s="48" t="e">
        <f aca="false">VLOOKUP(tblSalaries#this row;clean country,tblCountries,5,0)</f>
        <v>#VALUE!</v>
      </c>
      <c r="Q182" s="48" t="e">
        <f aca="false">IF($Q$1,tblSalaries#this row;ppp factor*tblSalaries#this row;salary in usd,tblSalaries#this row;salary in usd)</f>
        <v>#VALUE!</v>
      </c>
    </row>
    <row r="183" customFormat="false" ht="15" hidden="false" customHeight="true" outlineLevel="0" collapsed="false">
      <c r="B183" s="0" t="s">
        <v>1052</v>
      </c>
      <c r="C183" s="54" t="n">
        <v>41055.0347106482</v>
      </c>
      <c r="D183" s="55" t="n">
        <v>111680</v>
      </c>
      <c r="E183" s="0" t="n">
        <v>111680</v>
      </c>
      <c r="F183" s="0" t="s">
        <v>71</v>
      </c>
      <c r="G183" s="0" t="e">
        <f aca="false">tblSalaries#this row;clean salary (in local currency)*VLOOKUP(tblSalaries#this row;currency,tblXrate,2,0)</f>
        <v>#VALUE!</v>
      </c>
      <c r="H183" s="0" t="s">
        <v>1053</v>
      </c>
      <c r="I183" s="0" t="s">
        <v>78</v>
      </c>
      <c r="J183" s="0" t="s">
        <v>74</v>
      </c>
      <c r="K183" s="0" t="e">
        <f aca="false">VLOOKUP(tblSalaries#this row;where do you work,tblCountriesactual:mapping,2,0)</f>
        <v>#VALUE!</v>
      </c>
      <c r="L183" s="0" t="s">
        <v>100</v>
      </c>
      <c r="N183" s="48" t="e">
        <f aca="false">VLOOKUP(K183,tblCountries,3,0)</f>
        <v>#VALUE!</v>
      </c>
      <c r="O183" s="48" t="e">
        <f aca="false">VLOOKUP(tblSalaries#this row;how many hours of a day you work on excel,tblHours,2,0)</f>
        <v>#VALUE!</v>
      </c>
      <c r="P183" s="48" t="e">
        <f aca="false">VLOOKUP(tblSalaries#this row;clean country,tblCountries,5,0)</f>
        <v>#VALUE!</v>
      </c>
      <c r="Q183" s="48" t="e">
        <f aca="false">IF($Q$1,tblSalaries#this row;ppp factor*tblSalaries#this row;salary in usd,tblSalaries#this row;salary in usd)</f>
        <v>#VALUE!</v>
      </c>
    </row>
    <row r="184" customFormat="false" ht="15" hidden="false" customHeight="true" outlineLevel="0" collapsed="false">
      <c r="B184" s="0" t="s">
        <v>1054</v>
      </c>
      <c r="C184" s="54" t="n">
        <v>41055.034849537</v>
      </c>
      <c r="D184" s="55" t="n">
        <v>41.406</v>
      </c>
      <c r="E184" s="0" t="n">
        <v>41406</v>
      </c>
      <c r="F184" s="0" t="s">
        <v>71</v>
      </c>
      <c r="G184" s="0" t="e">
        <f aca="false">tblSalaries#this row;clean salary (in local currency)*VLOOKUP(tblSalaries#this row;currency,tblXrate,2,0)</f>
        <v>#VALUE!</v>
      </c>
      <c r="H184" s="0" t="s">
        <v>1055</v>
      </c>
      <c r="I184" s="0" t="s">
        <v>78</v>
      </c>
      <c r="J184" s="0" t="s">
        <v>113</v>
      </c>
      <c r="K184" s="0" t="e">
        <f aca="false">VLOOKUP(tblSalaries#this row;where do you work,tblCountriesactual:mapping,2,0)</f>
        <v>#VALUE!</v>
      </c>
      <c r="L184" s="0" t="s">
        <v>90</v>
      </c>
      <c r="N184" s="48" t="e">
        <f aca="false">VLOOKUP(K184,tblCountries,3,0)</f>
        <v>#VALUE!</v>
      </c>
      <c r="O184" s="48" t="e">
        <f aca="false">VLOOKUP(tblSalaries#this row;how many hours of a day you work on excel,tblHours,2,0)</f>
        <v>#VALUE!</v>
      </c>
      <c r="P184" s="48" t="e">
        <f aca="false">VLOOKUP(tblSalaries#this row;clean country,tblCountries,5,0)</f>
        <v>#VALUE!</v>
      </c>
      <c r="Q184" s="48" t="e">
        <f aca="false">IF($Q$1,tblSalaries#this row;ppp factor*tblSalaries#this row;salary in usd,tblSalaries#this row;salary in usd)</f>
        <v>#VALUE!</v>
      </c>
    </row>
    <row r="185" customFormat="false" ht="15" hidden="false" customHeight="true" outlineLevel="0" collapsed="false">
      <c r="B185" s="0" t="s">
        <v>1056</v>
      </c>
      <c r="C185" s="54" t="n">
        <v>41055.0348958333</v>
      </c>
      <c r="D185" s="55" t="n">
        <v>70000</v>
      </c>
      <c r="E185" s="0" t="n">
        <v>70000</v>
      </c>
      <c r="F185" s="0" t="s">
        <v>71</v>
      </c>
      <c r="G185" s="0" t="e">
        <f aca="false">tblSalaries#this row;clean salary (in local currency)*VLOOKUP(tblSalaries#this row;currency,tblXrate,2,0)</f>
        <v>#VALUE!</v>
      </c>
      <c r="H185" s="0" t="s">
        <v>1057</v>
      </c>
      <c r="I185" s="0" t="s">
        <v>124</v>
      </c>
      <c r="J185" s="0" t="s">
        <v>74</v>
      </c>
      <c r="K185" s="0" t="e">
        <f aca="false">VLOOKUP(tblSalaries#this row;where do you work,tblCountriesactual:mapping,2,0)</f>
        <v>#VALUE!</v>
      </c>
      <c r="L185" s="0" t="s">
        <v>110</v>
      </c>
      <c r="N185" s="48" t="e">
        <f aca="false">VLOOKUP(K185,tblCountries,3,0)</f>
        <v>#VALUE!</v>
      </c>
      <c r="O185" s="48" t="e">
        <f aca="false">VLOOKUP(tblSalaries#this row;how many hours of a day you work on excel,tblHours,2,0)</f>
        <v>#VALUE!</v>
      </c>
      <c r="P185" s="48" t="e">
        <f aca="false">VLOOKUP(tblSalaries#this row;clean country,tblCountries,5,0)</f>
        <v>#VALUE!</v>
      </c>
      <c r="Q185" s="48" t="e">
        <f aca="false">IF($Q$1,tblSalaries#this row;ppp factor*tblSalaries#this row;salary in usd,tblSalaries#this row;salary in usd)</f>
        <v>#VALUE!</v>
      </c>
    </row>
    <row r="186" customFormat="false" ht="15" hidden="false" customHeight="true" outlineLevel="0" collapsed="false">
      <c r="B186" s="0" t="s">
        <v>1058</v>
      </c>
      <c r="C186" s="54" t="n">
        <v>41055.0350810185</v>
      </c>
      <c r="D186" s="55" t="n">
        <v>40700</v>
      </c>
      <c r="E186" s="0" t="n">
        <v>40700</v>
      </c>
      <c r="F186" s="0" t="s">
        <v>71</v>
      </c>
      <c r="G186" s="0" t="e">
        <f aca="false">tblSalaries#this row;clean salary (in local currency)*VLOOKUP(tblSalaries#this row;currency,tblXrate,2,0)</f>
        <v>#VALUE!</v>
      </c>
      <c r="H186" s="0" t="s">
        <v>1059</v>
      </c>
      <c r="I186" s="0" t="s">
        <v>78</v>
      </c>
      <c r="J186" s="0" t="s">
        <v>74</v>
      </c>
      <c r="K186" s="0" t="e">
        <f aca="false">VLOOKUP(tblSalaries#this row;where do you work,tblCountriesactual:mapping,2,0)</f>
        <v>#VALUE!</v>
      </c>
      <c r="L186" s="0" t="s">
        <v>90</v>
      </c>
      <c r="N186" s="48" t="e">
        <f aca="false">VLOOKUP(K186,tblCountries,3,0)</f>
        <v>#VALUE!</v>
      </c>
      <c r="O186" s="48" t="e">
        <f aca="false">VLOOKUP(tblSalaries#this row;how many hours of a day you work on excel,tblHours,2,0)</f>
        <v>#VALUE!</v>
      </c>
      <c r="P186" s="48" t="e">
        <f aca="false">VLOOKUP(tblSalaries#this row;clean country,tblCountries,5,0)</f>
        <v>#VALUE!</v>
      </c>
      <c r="Q186" s="48" t="e">
        <f aca="false">IF($Q$1,tblSalaries#this row;ppp factor*tblSalaries#this row;salary in usd,tblSalaries#this row;salary in usd)</f>
        <v>#VALUE!</v>
      </c>
    </row>
    <row r="187" customFormat="false" ht="15" hidden="false" customHeight="true" outlineLevel="0" collapsed="false">
      <c r="B187" s="0" t="s">
        <v>1060</v>
      </c>
      <c r="C187" s="54" t="n">
        <v>41055.0350925926</v>
      </c>
      <c r="D187" s="55" t="n">
        <v>40000</v>
      </c>
      <c r="E187" s="0" t="n">
        <v>40000</v>
      </c>
      <c r="F187" s="0" t="s">
        <v>71</v>
      </c>
      <c r="G187" s="0" t="e">
        <f aca="false">tblSalaries#this row;clean salary (in local currency)*VLOOKUP(tblSalaries#this row;currency,tblXrate,2,0)</f>
        <v>#VALUE!</v>
      </c>
      <c r="H187" s="0" t="s">
        <v>1061</v>
      </c>
      <c r="I187" s="0" t="s">
        <v>78</v>
      </c>
      <c r="J187" s="0" t="s">
        <v>74</v>
      </c>
      <c r="K187" s="0" t="e">
        <f aca="false">VLOOKUP(tblSalaries#this row;where do you work,tblCountriesactual:mapping,2,0)</f>
        <v>#VALUE!</v>
      </c>
      <c r="L187" s="0" t="s">
        <v>110</v>
      </c>
      <c r="N187" s="48" t="e">
        <f aca="false">VLOOKUP(K187,tblCountries,3,0)</f>
        <v>#VALUE!</v>
      </c>
      <c r="O187" s="48" t="e">
        <f aca="false">VLOOKUP(tblSalaries#this row;how many hours of a day you work on excel,tblHours,2,0)</f>
        <v>#VALUE!</v>
      </c>
      <c r="P187" s="48" t="e">
        <f aca="false">VLOOKUP(tblSalaries#this row;clean country,tblCountries,5,0)</f>
        <v>#VALUE!</v>
      </c>
      <c r="Q187" s="48" t="e">
        <f aca="false">IF($Q$1,tblSalaries#this row;ppp factor*tblSalaries#this row;salary in usd,tblSalaries#this row;salary in usd)</f>
        <v>#VALUE!</v>
      </c>
    </row>
    <row r="188" customFormat="false" ht="15" hidden="false" customHeight="true" outlineLevel="0" collapsed="false">
      <c r="B188" s="0" t="s">
        <v>1062</v>
      </c>
      <c r="C188" s="54" t="n">
        <v>41055.035162037</v>
      </c>
      <c r="D188" s="55" t="n">
        <v>60000</v>
      </c>
      <c r="E188" s="0" t="n">
        <v>60000</v>
      </c>
      <c r="F188" s="0" t="s">
        <v>71</v>
      </c>
      <c r="G188" s="0" t="e">
        <f aca="false">tblSalaries#this row;clean salary (in local currency)*VLOOKUP(tblSalaries#this row;currency,tblXrate,2,0)</f>
        <v>#VALUE!</v>
      </c>
      <c r="H188" s="0" t="s">
        <v>1063</v>
      </c>
      <c r="I188" s="0" t="s">
        <v>69</v>
      </c>
      <c r="J188" s="0" t="s">
        <v>74</v>
      </c>
      <c r="K188" s="0" t="e">
        <f aca="false">VLOOKUP(tblSalaries#this row;where do you work,tblCountriesactual:mapping,2,0)</f>
        <v>#VALUE!</v>
      </c>
      <c r="L188" s="0" t="s">
        <v>110</v>
      </c>
      <c r="N188" s="48" t="e">
        <f aca="false">VLOOKUP(K188,tblCountries,3,0)</f>
        <v>#VALUE!</v>
      </c>
      <c r="O188" s="48" t="e">
        <f aca="false">VLOOKUP(tblSalaries#this row;how many hours of a day you work on excel,tblHours,2,0)</f>
        <v>#VALUE!</v>
      </c>
      <c r="P188" s="48" t="e">
        <f aca="false">VLOOKUP(tblSalaries#this row;clean country,tblCountries,5,0)</f>
        <v>#VALUE!</v>
      </c>
      <c r="Q188" s="48" t="e">
        <f aca="false">IF($Q$1,tblSalaries#this row;ppp factor*tblSalaries#this row;salary in usd,tblSalaries#this row;salary in usd)</f>
        <v>#VALUE!</v>
      </c>
    </row>
    <row r="189" customFormat="false" ht="15" hidden="false" customHeight="true" outlineLevel="0" collapsed="false">
      <c r="B189" s="0" t="s">
        <v>1064</v>
      </c>
      <c r="C189" s="54" t="n">
        <v>41055.0351967593</v>
      </c>
      <c r="D189" s="55" t="n">
        <v>92000</v>
      </c>
      <c r="E189" s="0" t="n">
        <v>92000</v>
      </c>
      <c r="F189" s="0" t="s">
        <v>125</v>
      </c>
      <c r="G189" s="0" t="e">
        <f aca="false">tblSalaries#this row;clean salary (in local currency)*VLOOKUP(tblSalaries#this row;currency,tblXrate,2,0)</f>
        <v>#VALUE!</v>
      </c>
      <c r="H189" s="0" t="s">
        <v>1065</v>
      </c>
      <c r="I189" s="0" t="s">
        <v>87</v>
      </c>
      <c r="J189" s="0" t="s">
        <v>113</v>
      </c>
      <c r="K189" s="0" t="e">
        <f aca="false">VLOOKUP(tblSalaries#this row;where do you work,tblCountriesactual:mapping,2,0)</f>
        <v>#VALUE!</v>
      </c>
      <c r="L189" s="0" t="s">
        <v>118</v>
      </c>
      <c r="N189" s="48" t="e">
        <f aca="false">VLOOKUP(K189,tblCountries,3,0)</f>
        <v>#VALUE!</v>
      </c>
      <c r="O189" s="48" t="e">
        <f aca="false">VLOOKUP(tblSalaries#this row;how many hours of a day you work on excel,tblHours,2,0)</f>
        <v>#VALUE!</v>
      </c>
      <c r="P189" s="48" t="e">
        <f aca="false">VLOOKUP(tblSalaries#this row;clean country,tblCountries,5,0)</f>
        <v>#VALUE!</v>
      </c>
      <c r="Q189" s="48" t="e">
        <f aca="false">IF($Q$1,tblSalaries#this row;ppp factor*tblSalaries#this row;salary in usd,tblSalaries#this row;salary in usd)</f>
        <v>#VALUE!</v>
      </c>
    </row>
    <row r="190" customFormat="false" ht="15" hidden="false" customHeight="true" outlineLevel="0" collapsed="false">
      <c r="B190" s="0" t="s">
        <v>1066</v>
      </c>
      <c r="C190" s="54" t="n">
        <v>41055.0352199074</v>
      </c>
      <c r="D190" s="55" t="n">
        <v>13636.36</v>
      </c>
      <c r="E190" s="0" t="n">
        <v>13636</v>
      </c>
      <c r="F190" s="0" t="s">
        <v>71</v>
      </c>
      <c r="G190" s="0" t="e">
        <f aca="false">tblSalaries#this row;clean salary (in local currency)*VLOOKUP(tblSalaries#this row;currency,tblXrate,2,0)</f>
        <v>#VALUE!</v>
      </c>
      <c r="H190" s="0" t="s">
        <v>1067</v>
      </c>
      <c r="I190" s="0" t="s">
        <v>124</v>
      </c>
      <c r="J190" s="0" t="s">
        <v>85</v>
      </c>
      <c r="K190" s="0" t="e">
        <f aca="false">VLOOKUP(tblSalaries#this row;where do you work,tblCountriesactual:mapping,2,0)</f>
        <v>#VALUE!</v>
      </c>
      <c r="L190" s="0" t="s">
        <v>118</v>
      </c>
      <c r="N190" s="48" t="e">
        <f aca="false">VLOOKUP(K190,tblCountries,3,0)</f>
        <v>#VALUE!</v>
      </c>
      <c r="O190" s="48" t="e">
        <f aca="false">VLOOKUP(tblSalaries#this row;how many hours of a day you work on excel,tblHours,2,0)</f>
        <v>#VALUE!</v>
      </c>
      <c r="P190" s="48" t="e">
        <f aca="false">VLOOKUP(tblSalaries#this row;clean country,tblCountries,5,0)</f>
        <v>#VALUE!</v>
      </c>
      <c r="Q190" s="48" t="e">
        <f aca="false">IF($Q$1,tblSalaries#this row;ppp factor*tblSalaries#this row;salary in usd,tblSalaries#this row;salary in usd)</f>
        <v>#VALUE!</v>
      </c>
    </row>
    <row r="191" customFormat="false" ht="15" hidden="false" customHeight="true" outlineLevel="0" collapsed="false">
      <c r="B191" s="0" t="s">
        <v>1068</v>
      </c>
      <c r="C191" s="54" t="n">
        <v>41055.0352199074</v>
      </c>
      <c r="D191" s="55" t="n">
        <v>80000</v>
      </c>
      <c r="E191" s="0" t="n">
        <v>80000</v>
      </c>
      <c r="F191" s="0" t="s">
        <v>71</v>
      </c>
      <c r="G191" s="0" t="e">
        <f aca="false">tblSalaries#this row;clean salary (in local currency)*VLOOKUP(tblSalaries#this row;currency,tblXrate,2,0)</f>
        <v>#VALUE!</v>
      </c>
      <c r="H191" s="0" t="s">
        <v>1069</v>
      </c>
      <c r="I191" s="0" t="s">
        <v>124</v>
      </c>
      <c r="J191" s="0" t="s">
        <v>74</v>
      </c>
      <c r="K191" s="0" t="e">
        <f aca="false">VLOOKUP(tblSalaries#this row;where do you work,tblCountriesactual:mapping,2,0)</f>
        <v>#VALUE!</v>
      </c>
      <c r="L191" s="0" t="s">
        <v>100</v>
      </c>
      <c r="N191" s="48" t="e">
        <f aca="false">VLOOKUP(K191,tblCountries,3,0)</f>
        <v>#VALUE!</v>
      </c>
      <c r="O191" s="48" t="e">
        <f aca="false">VLOOKUP(tblSalaries#this row;how many hours of a day you work on excel,tblHours,2,0)</f>
        <v>#VALUE!</v>
      </c>
      <c r="P191" s="48" t="e">
        <f aca="false">VLOOKUP(tblSalaries#this row;clean country,tblCountries,5,0)</f>
        <v>#VALUE!</v>
      </c>
      <c r="Q191" s="48" t="e">
        <f aca="false">IF($Q$1,tblSalaries#this row;ppp factor*tblSalaries#this row;salary in usd,tblSalaries#this row;salary in usd)</f>
        <v>#VALUE!</v>
      </c>
    </row>
    <row r="192" customFormat="false" ht="15" hidden="false" customHeight="true" outlineLevel="0" collapsed="false">
      <c r="B192" s="0" t="s">
        <v>1070</v>
      </c>
      <c r="C192" s="54" t="n">
        <v>41055.0354166667</v>
      </c>
      <c r="D192" s="55" t="s">
        <v>1071</v>
      </c>
      <c r="E192" s="0" t="n">
        <v>60000</v>
      </c>
      <c r="F192" s="0" t="s">
        <v>125</v>
      </c>
      <c r="G192" s="0" t="e">
        <f aca="false">tblSalaries#this row;clean salary (in local currency)*VLOOKUP(tblSalaries#this row;currency,tblXrate,2,0)</f>
        <v>#VALUE!</v>
      </c>
      <c r="H192" s="0" t="s">
        <v>1072</v>
      </c>
      <c r="I192" s="0" t="s">
        <v>78</v>
      </c>
      <c r="J192" s="0" t="s">
        <v>113</v>
      </c>
      <c r="K192" s="0" t="e">
        <f aca="false">VLOOKUP(tblSalaries#this row;where do you work,tblCountriesactual:mapping,2,0)</f>
        <v>#VALUE!</v>
      </c>
      <c r="L192" s="0" t="s">
        <v>100</v>
      </c>
      <c r="N192" s="48" t="e">
        <f aca="false">VLOOKUP(K192,tblCountries,3,0)</f>
        <v>#VALUE!</v>
      </c>
      <c r="O192" s="48" t="e">
        <f aca="false">VLOOKUP(tblSalaries#this row;how many hours of a day you work on excel,tblHours,2,0)</f>
        <v>#VALUE!</v>
      </c>
      <c r="P192" s="48" t="e">
        <f aca="false">VLOOKUP(tblSalaries#this row;clean country,tblCountries,5,0)</f>
        <v>#VALUE!</v>
      </c>
      <c r="Q192" s="48" t="e">
        <f aca="false">IF($Q$1,tblSalaries#this row;ppp factor*tblSalaries#this row;salary in usd,tblSalaries#this row;salary in usd)</f>
        <v>#VALUE!</v>
      </c>
    </row>
    <row r="193" customFormat="false" ht="15" hidden="false" customHeight="true" outlineLevel="0" collapsed="false">
      <c r="B193" s="0" t="s">
        <v>1073</v>
      </c>
      <c r="C193" s="54" t="n">
        <v>41055.0359143519</v>
      </c>
      <c r="D193" s="55" t="n">
        <v>28000</v>
      </c>
      <c r="E193" s="0" t="n">
        <v>28000</v>
      </c>
      <c r="F193" s="0" t="s">
        <v>71</v>
      </c>
      <c r="G193" s="0" t="e">
        <f aca="false">tblSalaries#this row;clean salary (in local currency)*VLOOKUP(tblSalaries#this row;currency,tblXrate,2,0)</f>
        <v>#VALUE!</v>
      </c>
      <c r="H193" s="0" t="s">
        <v>1074</v>
      </c>
      <c r="I193" s="0" t="s">
        <v>78</v>
      </c>
      <c r="J193" s="0" t="s">
        <v>74</v>
      </c>
      <c r="K193" s="0" t="e">
        <f aca="false">VLOOKUP(tblSalaries#this row;where do you work,tblCountriesactual:mapping,2,0)</f>
        <v>#VALUE!</v>
      </c>
      <c r="L193" s="0" t="s">
        <v>110</v>
      </c>
      <c r="N193" s="48" t="e">
        <f aca="false">VLOOKUP(K193,tblCountries,3,0)</f>
        <v>#VALUE!</v>
      </c>
      <c r="O193" s="48" t="e">
        <f aca="false">VLOOKUP(tblSalaries#this row;how many hours of a day you work on excel,tblHours,2,0)</f>
        <v>#VALUE!</v>
      </c>
      <c r="P193" s="48" t="e">
        <f aca="false">VLOOKUP(tblSalaries#this row;clean country,tblCountries,5,0)</f>
        <v>#VALUE!</v>
      </c>
      <c r="Q193" s="48" t="e">
        <f aca="false">IF($Q$1,tblSalaries#this row;ppp factor*tblSalaries#this row;salary in usd,tblSalaries#this row;salary in usd)</f>
        <v>#VALUE!</v>
      </c>
    </row>
    <row r="194" customFormat="false" ht="15" hidden="false" customHeight="true" outlineLevel="0" collapsed="false">
      <c r="B194" s="0" t="s">
        <v>1075</v>
      </c>
      <c r="C194" s="54" t="n">
        <v>41055.0360532407</v>
      </c>
      <c r="D194" s="55" t="n">
        <v>60000</v>
      </c>
      <c r="E194" s="0" t="n">
        <v>60000</v>
      </c>
      <c r="F194" s="0" t="s">
        <v>71</v>
      </c>
      <c r="G194" s="0" t="e">
        <f aca="false">tblSalaries#this row;clean salary (in local currency)*VLOOKUP(tblSalaries#this row;currency,tblXrate,2,0)</f>
        <v>#VALUE!</v>
      </c>
      <c r="H194" s="0" t="s">
        <v>1076</v>
      </c>
      <c r="I194" s="0" t="s">
        <v>78</v>
      </c>
      <c r="J194" s="0" t="s">
        <v>74</v>
      </c>
      <c r="K194" s="0" t="e">
        <f aca="false">VLOOKUP(tblSalaries#this row;where do you work,tblCountriesactual:mapping,2,0)</f>
        <v>#VALUE!</v>
      </c>
      <c r="L194" s="0" t="s">
        <v>110</v>
      </c>
      <c r="N194" s="48" t="e">
        <f aca="false">VLOOKUP(K194,tblCountries,3,0)</f>
        <v>#VALUE!</v>
      </c>
      <c r="O194" s="48" t="e">
        <f aca="false">VLOOKUP(tblSalaries#this row;how many hours of a day you work on excel,tblHours,2,0)</f>
        <v>#VALUE!</v>
      </c>
      <c r="P194" s="48" t="e">
        <f aca="false">VLOOKUP(tblSalaries#this row;clean country,tblCountries,5,0)</f>
        <v>#VALUE!</v>
      </c>
      <c r="Q194" s="48" t="e">
        <f aca="false">IF($Q$1,tblSalaries#this row;ppp factor*tblSalaries#this row;salary in usd,tblSalaries#this row;salary in usd)</f>
        <v>#VALUE!</v>
      </c>
    </row>
    <row r="195" customFormat="false" ht="15" hidden="false" customHeight="true" outlineLevel="0" collapsed="false">
      <c r="B195" s="0" t="s">
        <v>1077</v>
      </c>
      <c r="C195" s="54" t="n">
        <v>41055.036099537</v>
      </c>
      <c r="D195" s="55" t="n">
        <v>96000</v>
      </c>
      <c r="E195" s="0" t="n">
        <v>96000</v>
      </c>
      <c r="F195" s="0" t="s">
        <v>71</v>
      </c>
      <c r="G195" s="0" t="e">
        <f aca="false">tblSalaries#this row;clean salary (in local currency)*VLOOKUP(tblSalaries#this row;currency,tblXrate,2,0)</f>
        <v>#VALUE!</v>
      </c>
      <c r="H195" s="0" t="s">
        <v>1078</v>
      </c>
      <c r="I195" s="0" t="s">
        <v>143</v>
      </c>
      <c r="J195" s="0" t="s">
        <v>74</v>
      </c>
      <c r="K195" s="0" t="e">
        <f aca="false">VLOOKUP(tblSalaries#this row;where do you work,tblCountriesactual:mapping,2,0)</f>
        <v>#VALUE!</v>
      </c>
      <c r="L195" s="0" t="s">
        <v>100</v>
      </c>
      <c r="N195" s="48" t="e">
        <f aca="false">VLOOKUP(K195,tblCountries,3,0)</f>
        <v>#VALUE!</v>
      </c>
      <c r="O195" s="48" t="e">
        <f aca="false">VLOOKUP(tblSalaries#this row;how many hours of a day you work on excel,tblHours,2,0)</f>
        <v>#VALUE!</v>
      </c>
      <c r="P195" s="48" t="e">
        <f aca="false">VLOOKUP(tblSalaries#this row;clean country,tblCountries,5,0)</f>
        <v>#VALUE!</v>
      </c>
      <c r="Q195" s="48" t="e">
        <f aca="false">IF($Q$1,tblSalaries#this row;ppp factor*tblSalaries#this row;salary in usd,tblSalaries#this row;salary in usd)</f>
        <v>#VALUE!</v>
      </c>
    </row>
    <row r="196" customFormat="false" ht="15" hidden="false" customHeight="true" outlineLevel="0" collapsed="false">
      <c r="B196" s="0" t="s">
        <v>1079</v>
      </c>
      <c r="C196" s="54" t="n">
        <v>41055.0363541667</v>
      </c>
      <c r="D196" s="55" t="n">
        <v>67000</v>
      </c>
      <c r="E196" s="0" t="n">
        <v>67000</v>
      </c>
      <c r="F196" s="0" t="s">
        <v>71</v>
      </c>
      <c r="G196" s="0" t="e">
        <f aca="false">tblSalaries#this row;clean salary (in local currency)*VLOOKUP(tblSalaries#this row;currency,tblXrate,2,0)</f>
        <v>#VALUE!</v>
      </c>
      <c r="H196" s="0" t="s">
        <v>687</v>
      </c>
      <c r="I196" s="0" t="s">
        <v>78</v>
      </c>
      <c r="J196" s="0" t="s">
        <v>74</v>
      </c>
      <c r="K196" s="0" t="e">
        <f aca="false">VLOOKUP(tblSalaries#this row;where do you work,tblCountriesactual:mapping,2,0)</f>
        <v>#VALUE!</v>
      </c>
      <c r="L196" s="0" t="s">
        <v>110</v>
      </c>
      <c r="N196" s="48" t="e">
        <f aca="false">VLOOKUP(K196,tblCountries,3,0)</f>
        <v>#VALUE!</v>
      </c>
      <c r="O196" s="48" t="e">
        <f aca="false">VLOOKUP(tblSalaries#this row;how many hours of a day you work on excel,tblHours,2,0)</f>
        <v>#VALUE!</v>
      </c>
      <c r="P196" s="48" t="e">
        <f aca="false">VLOOKUP(tblSalaries#this row;clean country,tblCountries,5,0)</f>
        <v>#VALUE!</v>
      </c>
      <c r="Q196" s="48" t="e">
        <f aca="false">IF($Q$1,tblSalaries#this row;ppp factor*tblSalaries#this row;salary in usd,tblSalaries#this row;salary in usd)</f>
        <v>#VALUE!</v>
      </c>
    </row>
    <row r="197" customFormat="false" ht="15" hidden="false" customHeight="true" outlineLevel="0" collapsed="false">
      <c r="B197" s="0" t="s">
        <v>1080</v>
      </c>
      <c r="C197" s="54" t="n">
        <v>41055.036400463</v>
      </c>
      <c r="D197" s="55" t="n">
        <v>70000</v>
      </c>
      <c r="E197" s="0" t="n">
        <v>70000</v>
      </c>
      <c r="F197" s="0" t="s">
        <v>71</v>
      </c>
      <c r="G197" s="0" t="e">
        <f aca="false">tblSalaries#this row;clean salary (in local currency)*VLOOKUP(tblSalaries#this row;currency,tblXrate,2,0)</f>
        <v>#VALUE!</v>
      </c>
      <c r="H197" s="0" t="s">
        <v>1081</v>
      </c>
      <c r="I197" s="0" t="s">
        <v>78</v>
      </c>
      <c r="J197" s="0" t="s">
        <v>74</v>
      </c>
      <c r="K197" s="0" t="e">
        <f aca="false">VLOOKUP(tblSalaries#this row;where do you work,tblCountriesactual:mapping,2,0)</f>
        <v>#VALUE!</v>
      </c>
      <c r="L197" s="0" t="s">
        <v>110</v>
      </c>
      <c r="N197" s="48" t="e">
        <f aca="false">VLOOKUP(K197,tblCountries,3,0)</f>
        <v>#VALUE!</v>
      </c>
      <c r="O197" s="48" t="e">
        <f aca="false">VLOOKUP(tblSalaries#this row;how many hours of a day you work on excel,tblHours,2,0)</f>
        <v>#VALUE!</v>
      </c>
      <c r="P197" s="48" t="e">
        <f aca="false">VLOOKUP(tblSalaries#this row;clean country,tblCountries,5,0)</f>
        <v>#VALUE!</v>
      </c>
      <c r="Q197" s="48" t="e">
        <f aca="false">IF($Q$1,tblSalaries#this row;ppp factor*tblSalaries#this row;salary in usd,tblSalaries#this row;salary in usd)</f>
        <v>#VALUE!</v>
      </c>
    </row>
    <row r="198" customFormat="false" ht="15" hidden="false" customHeight="true" outlineLevel="0" collapsed="false">
      <c r="B198" s="0" t="s">
        <v>1082</v>
      </c>
      <c r="C198" s="54" t="n">
        <v>41055.0364583333</v>
      </c>
      <c r="D198" s="55" t="n">
        <v>233000</v>
      </c>
      <c r="E198" s="0" t="n">
        <v>233000</v>
      </c>
      <c r="F198" s="0" t="s">
        <v>101</v>
      </c>
      <c r="G198" s="0" t="e">
        <f aca="false">tblSalaries#this row;clean salary (in local currency)*VLOOKUP(tblSalaries#this row;currency,tblXrate,2,0)</f>
        <v>#VALUE!</v>
      </c>
      <c r="H198" s="0" t="s">
        <v>1083</v>
      </c>
      <c r="I198" s="0" t="s">
        <v>124</v>
      </c>
      <c r="J198" s="0" t="s">
        <v>85</v>
      </c>
      <c r="K198" s="0" t="e">
        <f aca="false">VLOOKUP(tblSalaries#this row;where do you work,tblCountriesactual:mapping,2,0)</f>
        <v>#VALUE!</v>
      </c>
      <c r="L198" s="0" t="s">
        <v>118</v>
      </c>
      <c r="N198" s="48" t="e">
        <f aca="false">VLOOKUP(K198,tblCountries,3,0)</f>
        <v>#VALUE!</v>
      </c>
      <c r="O198" s="48" t="e">
        <f aca="false">VLOOKUP(tblSalaries#this row;how many hours of a day you work on excel,tblHours,2,0)</f>
        <v>#VALUE!</v>
      </c>
      <c r="P198" s="48" t="e">
        <f aca="false">VLOOKUP(tblSalaries#this row;clean country,tblCountries,5,0)</f>
        <v>#VALUE!</v>
      </c>
      <c r="Q198" s="48" t="e">
        <f aca="false">IF($Q$1,tblSalaries#this row;ppp factor*tblSalaries#this row;salary in usd,tblSalaries#this row;salary in usd)</f>
        <v>#VALUE!</v>
      </c>
    </row>
    <row r="199" customFormat="false" ht="15" hidden="false" customHeight="true" outlineLevel="0" collapsed="false">
      <c r="B199" s="0" t="s">
        <v>1084</v>
      </c>
      <c r="C199" s="54" t="n">
        <v>41055.0365393519</v>
      </c>
      <c r="D199" s="55" t="s">
        <v>1085</v>
      </c>
      <c r="E199" s="0" t="n">
        <v>99000</v>
      </c>
      <c r="F199" s="0" t="s">
        <v>71</v>
      </c>
      <c r="G199" s="0" t="e">
        <f aca="false">tblSalaries#this row;clean salary (in local currency)*VLOOKUP(tblSalaries#this row;currency,tblXrate,2,0)</f>
        <v>#VALUE!</v>
      </c>
      <c r="H199" s="0" t="s">
        <v>1086</v>
      </c>
      <c r="I199" s="0" t="s">
        <v>97</v>
      </c>
      <c r="J199" s="0" t="s">
        <v>74</v>
      </c>
      <c r="K199" s="0" t="e">
        <f aca="false">VLOOKUP(tblSalaries#this row;where do you work,tblCountriesactual:mapping,2,0)</f>
        <v>#VALUE!</v>
      </c>
      <c r="L199" s="0" t="s">
        <v>110</v>
      </c>
      <c r="N199" s="48" t="e">
        <f aca="false">VLOOKUP(K199,tblCountries,3,0)</f>
        <v>#VALUE!</v>
      </c>
      <c r="O199" s="48" t="e">
        <f aca="false">VLOOKUP(tblSalaries#this row;how many hours of a day you work on excel,tblHours,2,0)</f>
        <v>#VALUE!</v>
      </c>
      <c r="P199" s="48" t="e">
        <f aca="false">VLOOKUP(tblSalaries#this row;clean country,tblCountries,5,0)</f>
        <v>#VALUE!</v>
      </c>
      <c r="Q199" s="48" t="e">
        <f aca="false">IF($Q$1,tblSalaries#this row;ppp factor*tblSalaries#this row;salary in usd,tblSalaries#this row;salary in usd)</f>
        <v>#VALUE!</v>
      </c>
    </row>
    <row r="200" customFormat="false" ht="15" hidden="false" customHeight="true" outlineLevel="0" collapsed="false">
      <c r="B200" s="0" t="s">
        <v>1087</v>
      </c>
      <c r="C200" s="54" t="n">
        <v>41055.0368055556</v>
      </c>
      <c r="D200" s="55" t="n">
        <v>90000</v>
      </c>
      <c r="E200" s="0" t="n">
        <v>90000</v>
      </c>
      <c r="F200" s="0" t="s">
        <v>71</v>
      </c>
      <c r="G200" s="0" t="e">
        <f aca="false">tblSalaries#this row;clean salary (in local currency)*VLOOKUP(tblSalaries#this row;currency,tblXrate,2,0)</f>
        <v>#VALUE!</v>
      </c>
      <c r="H200" s="0" t="s">
        <v>955</v>
      </c>
      <c r="I200" s="0" t="s">
        <v>124</v>
      </c>
      <c r="J200" s="0" t="s">
        <v>74</v>
      </c>
      <c r="K200" s="0" t="e">
        <f aca="false">VLOOKUP(tblSalaries#this row;where do you work,tblCountriesactual:mapping,2,0)</f>
        <v>#VALUE!</v>
      </c>
      <c r="L200" s="0" t="s">
        <v>100</v>
      </c>
      <c r="N200" s="48" t="e">
        <f aca="false">VLOOKUP(K200,tblCountries,3,0)</f>
        <v>#VALUE!</v>
      </c>
      <c r="O200" s="48" t="e">
        <f aca="false">VLOOKUP(tblSalaries#this row;how many hours of a day you work on excel,tblHours,2,0)</f>
        <v>#VALUE!</v>
      </c>
      <c r="P200" s="48" t="e">
        <f aca="false">VLOOKUP(tblSalaries#this row;clean country,tblCountries,5,0)</f>
        <v>#VALUE!</v>
      </c>
      <c r="Q200" s="48" t="e">
        <f aca="false">IF($Q$1,tblSalaries#this row;ppp factor*tblSalaries#this row;salary in usd,tblSalaries#this row;salary in usd)</f>
        <v>#VALUE!</v>
      </c>
    </row>
    <row r="201" customFormat="false" ht="15" hidden="false" customHeight="true" outlineLevel="0" collapsed="false">
      <c r="B201" s="0" t="s">
        <v>1088</v>
      </c>
      <c r="C201" s="54" t="n">
        <v>41055.0368287037</v>
      </c>
      <c r="D201" s="55" t="s">
        <v>1089</v>
      </c>
      <c r="E201" s="0" t="n">
        <v>275000</v>
      </c>
      <c r="F201" s="0" t="s">
        <v>101</v>
      </c>
      <c r="G201" s="0" t="e">
        <f aca="false">tblSalaries#this row;clean salary (in local currency)*VLOOKUP(tblSalaries#this row;currency,tblXrate,2,0)</f>
        <v>#VALUE!</v>
      </c>
      <c r="H201" s="0" t="s">
        <v>1090</v>
      </c>
      <c r="I201" s="0" t="s">
        <v>78</v>
      </c>
      <c r="J201" s="0" t="s">
        <v>85</v>
      </c>
      <c r="K201" s="0" t="e">
        <f aca="false">VLOOKUP(tblSalaries#this row;where do you work,tblCountriesactual:mapping,2,0)</f>
        <v>#VALUE!</v>
      </c>
      <c r="L201" s="0" t="s">
        <v>100</v>
      </c>
      <c r="N201" s="48" t="e">
        <f aca="false">VLOOKUP(K201,tblCountries,3,0)</f>
        <v>#VALUE!</v>
      </c>
      <c r="O201" s="48" t="e">
        <f aca="false">VLOOKUP(tblSalaries#this row;how many hours of a day you work on excel,tblHours,2,0)</f>
        <v>#VALUE!</v>
      </c>
      <c r="P201" s="48" t="e">
        <f aca="false">VLOOKUP(tblSalaries#this row;clean country,tblCountries,5,0)</f>
        <v>#VALUE!</v>
      </c>
      <c r="Q201" s="48" t="e">
        <f aca="false">IF($Q$1,tblSalaries#this row;ppp factor*tblSalaries#this row;salary in usd,tblSalaries#this row;salary in usd)</f>
        <v>#VALUE!</v>
      </c>
    </row>
    <row r="202" customFormat="false" ht="15" hidden="false" customHeight="true" outlineLevel="0" collapsed="false">
      <c r="B202" s="0" t="s">
        <v>1091</v>
      </c>
      <c r="C202" s="54" t="n">
        <v>41055.0370138889</v>
      </c>
      <c r="D202" s="55" t="s">
        <v>1092</v>
      </c>
      <c r="E202" s="0" t="n">
        <v>192000</v>
      </c>
      <c r="F202" s="0" t="s">
        <v>101</v>
      </c>
      <c r="G202" s="0" t="e">
        <f aca="false">tblSalaries#this row;clean salary (in local currency)*VLOOKUP(tblSalaries#this row;currency,tblXrate,2,0)</f>
        <v>#VALUE!</v>
      </c>
      <c r="H202" s="0" t="s">
        <v>1093</v>
      </c>
      <c r="I202" s="0" t="s">
        <v>78</v>
      </c>
      <c r="J202" s="0" t="s">
        <v>85</v>
      </c>
      <c r="K202" s="0" t="e">
        <f aca="false">VLOOKUP(tblSalaries#this row;where do you work,tblCountriesactual:mapping,2,0)</f>
        <v>#VALUE!</v>
      </c>
      <c r="L202" s="0" t="s">
        <v>118</v>
      </c>
      <c r="N202" s="48" t="e">
        <f aca="false">VLOOKUP(K202,tblCountries,3,0)</f>
        <v>#VALUE!</v>
      </c>
      <c r="O202" s="48" t="e">
        <f aca="false">VLOOKUP(tblSalaries#this row;how many hours of a day you work on excel,tblHours,2,0)</f>
        <v>#VALUE!</v>
      </c>
      <c r="P202" s="48" t="e">
        <f aca="false">VLOOKUP(tblSalaries#this row;clean country,tblCountries,5,0)</f>
        <v>#VALUE!</v>
      </c>
      <c r="Q202" s="48" t="e">
        <f aca="false">IF($Q$1,tblSalaries#this row;ppp factor*tblSalaries#this row;salary in usd,tblSalaries#this row;salary in usd)</f>
        <v>#VALUE!</v>
      </c>
    </row>
    <row r="203" customFormat="false" ht="15" hidden="false" customHeight="true" outlineLevel="0" collapsed="false">
      <c r="B203" s="0" t="s">
        <v>1094</v>
      </c>
      <c r="C203" s="54" t="n">
        <v>41055.0372337963</v>
      </c>
      <c r="D203" s="55" t="n">
        <v>51000</v>
      </c>
      <c r="E203" s="0" t="n">
        <v>51000</v>
      </c>
      <c r="F203" s="0" t="s">
        <v>71</v>
      </c>
      <c r="G203" s="0" t="e">
        <f aca="false">tblSalaries#this row;clean salary (in local currency)*VLOOKUP(tblSalaries#this row;currency,tblXrate,2,0)</f>
        <v>#VALUE!</v>
      </c>
      <c r="H203" s="0" t="s">
        <v>1095</v>
      </c>
      <c r="I203" s="0" t="s">
        <v>124</v>
      </c>
      <c r="J203" s="0" t="s">
        <v>74</v>
      </c>
      <c r="K203" s="0" t="e">
        <f aca="false">VLOOKUP(tblSalaries#this row;where do you work,tblCountriesactual:mapping,2,0)</f>
        <v>#VALUE!</v>
      </c>
      <c r="L203" s="0" t="s">
        <v>110</v>
      </c>
      <c r="N203" s="48" t="e">
        <f aca="false">VLOOKUP(K203,tblCountries,3,0)</f>
        <v>#VALUE!</v>
      </c>
      <c r="O203" s="48" t="e">
        <f aca="false">VLOOKUP(tblSalaries#this row;how many hours of a day you work on excel,tblHours,2,0)</f>
        <v>#VALUE!</v>
      </c>
      <c r="P203" s="48" t="e">
        <f aca="false">VLOOKUP(tblSalaries#this row;clean country,tblCountries,5,0)</f>
        <v>#VALUE!</v>
      </c>
      <c r="Q203" s="48" t="e">
        <f aca="false">IF($Q$1,tblSalaries#this row;ppp factor*tblSalaries#this row;salary in usd,tblSalaries#this row;salary in usd)</f>
        <v>#VALUE!</v>
      </c>
    </row>
    <row r="204" customFormat="false" ht="15" hidden="false" customHeight="true" outlineLevel="0" collapsed="false">
      <c r="B204" s="0" t="s">
        <v>1096</v>
      </c>
      <c r="C204" s="54" t="n">
        <v>41055.0372916667</v>
      </c>
      <c r="D204" s="55" t="n">
        <v>100000</v>
      </c>
      <c r="E204" s="0" t="n">
        <v>100000</v>
      </c>
      <c r="F204" s="0" t="s">
        <v>71</v>
      </c>
      <c r="G204" s="0" t="e">
        <f aca="false">tblSalaries#this row;clean salary (in local currency)*VLOOKUP(tblSalaries#this row;currency,tblXrate,2,0)</f>
        <v>#VALUE!</v>
      </c>
      <c r="H204" s="0" t="s">
        <v>1097</v>
      </c>
      <c r="I204" s="0" t="s">
        <v>124</v>
      </c>
      <c r="J204" s="0" t="s">
        <v>74</v>
      </c>
      <c r="K204" s="0" t="e">
        <f aca="false">VLOOKUP(tblSalaries#this row;where do you work,tblCountriesactual:mapping,2,0)</f>
        <v>#VALUE!</v>
      </c>
      <c r="L204" s="0" t="s">
        <v>118</v>
      </c>
      <c r="N204" s="48" t="e">
        <f aca="false">VLOOKUP(K204,tblCountries,3,0)</f>
        <v>#VALUE!</v>
      </c>
      <c r="O204" s="48" t="e">
        <f aca="false">VLOOKUP(tblSalaries#this row;how many hours of a day you work on excel,tblHours,2,0)</f>
        <v>#VALUE!</v>
      </c>
      <c r="P204" s="48" t="e">
        <f aca="false">VLOOKUP(tblSalaries#this row;clean country,tblCountries,5,0)</f>
        <v>#VALUE!</v>
      </c>
      <c r="Q204" s="48" t="e">
        <f aca="false">IF($Q$1,tblSalaries#this row;ppp factor*tblSalaries#this row;salary in usd,tblSalaries#this row;salary in usd)</f>
        <v>#VALUE!</v>
      </c>
    </row>
    <row r="205" customFormat="false" ht="15" hidden="false" customHeight="true" outlineLevel="0" collapsed="false">
      <c r="B205" s="0" t="s">
        <v>1098</v>
      </c>
      <c r="C205" s="54" t="n">
        <v>41055.037337963</v>
      </c>
      <c r="D205" s="55" t="s">
        <v>1099</v>
      </c>
      <c r="E205" s="0" t="n">
        <v>1800000</v>
      </c>
      <c r="F205" s="0" t="s">
        <v>101</v>
      </c>
      <c r="G205" s="0" t="e">
        <f aca="false">tblSalaries#this row;clean salary (in local currency)*VLOOKUP(tblSalaries#this row;currency,tblXrate,2,0)</f>
        <v>#VALUE!</v>
      </c>
      <c r="H205" s="0" t="s">
        <v>1100</v>
      </c>
      <c r="I205" s="0" t="s">
        <v>124</v>
      </c>
      <c r="J205" s="0" t="s">
        <v>85</v>
      </c>
      <c r="K205" s="0" t="e">
        <f aca="false">VLOOKUP(tblSalaries#this row;where do you work,tblCountriesactual:mapping,2,0)</f>
        <v>#VALUE!</v>
      </c>
      <c r="L205" s="0" t="s">
        <v>90</v>
      </c>
      <c r="N205" s="48" t="e">
        <f aca="false">VLOOKUP(K205,tblCountries,3,0)</f>
        <v>#VALUE!</v>
      </c>
      <c r="O205" s="48" t="e">
        <f aca="false">VLOOKUP(tblSalaries#this row;how many hours of a day you work on excel,tblHours,2,0)</f>
        <v>#VALUE!</v>
      </c>
      <c r="P205" s="48" t="e">
        <f aca="false">VLOOKUP(tblSalaries#this row;clean country,tblCountries,5,0)</f>
        <v>#VALUE!</v>
      </c>
      <c r="Q205" s="48" t="e">
        <f aca="false">IF($Q$1,tblSalaries#this row;ppp factor*tblSalaries#this row;salary in usd,tblSalaries#this row;salary in usd)</f>
        <v>#VALUE!</v>
      </c>
    </row>
    <row r="206" customFormat="false" ht="15" hidden="false" customHeight="true" outlineLevel="0" collapsed="false">
      <c r="B206" s="0" t="s">
        <v>1101</v>
      </c>
      <c r="C206" s="54" t="n">
        <v>41055.0376388889</v>
      </c>
      <c r="D206" s="55" t="s">
        <v>850</v>
      </c>
      <c r="E206" s="0" t="n">
        <v>30000</v>
      </c>
      <c r="F206" s="0" t="s">
        <v>111</v>
      </c>
      <c r="G206" s="0" t="e">
        <f aca="false">tblSalaries#this row;clean salary (in local currency)*VLOOKUP(tblSalaries#this row;currency,tblXrate,2,0)</f>
        <v>#VALUE!</v>
      </c>
      <c r="H206" s="0" t="s">
        <v>1102</v>
      </c>
      <c r="I206" s="0" t="s">
        <v>78</v>
      </c>
      <c r="J206" s="0" t="s">
        <v>94</v>
      </c>
      <c r="K206" s="0" t="e">
        <f aca="false">VLOOKUP(tblSalaries#this row;where do you work,tblCountriesactual:mapping,2,0)</f>
        <v>#VALUE!</v>
      </c>
      <c r="L206" s="0" t="s">
        <v>100</v>
      </c>
      <c r="N206" s="48" t="e">
        <f aca="false">VLOOKUP(K206,tblCountries,3,0)</f>
        <v>#VALUE!</v>
      </c>
      <c r="O206" s="48" t="e">
        <f aca="false">VLOOKUP(tblSalaries#this row;how many hours of a day you work on excel,tblHours,2,0)</f>
        <v>#VALUE!</v>
      </c>
      <c r="P206" s="48" t="e">
        <f aca="false">VLOOKUP(tblSalaries#this row;clean country,tblCountries,5,0)</f>
        <v>#VALUE!</v>
      </c>
      <c r="Q206" s="48" t="e">
        <f aca="false">IF($Q$1,tblSalaries#this row;ppp factor*tblSalaries#this row;salary in usd,tblSalaries#this row;salary in usd)</f>
        <v>#VALUE!</v>
      </c>
    </row>
    <row r="207" customFormat="false" ht="15" hidden="false" customHeight="true" outlineLevel="0" collapsed="false">
      <c r="B207" s="0" t="s">
        <v>1103</v>
      </c>
      <c r="C207" s="54" t="n">
        <v>41055.037662037</v>
      </c>
      <c r="D207" s="55" t="s">
        <v>1104</v>
      </c>
      <c r="E207" s="0" t="n">
        <v>50000</v>
      </c>
      <c r="F207" s="0" t="s">
        <v>82</v>
      </c>
      <c r="G207" s="0" t="e">
        <f aca="false">tblSalaries#this row;clean salary (in local currency)*VLOOKUP(tblSalaries#this row;currency,tblXrate,2,0)</f>
        <v>#VALUE!</v>
      </c>
      <c r="H207" s="0" t="s">
        <v>877</v>
      </c>
      <c r="I207" s="0" t="s">
        <v>78</v>
      </c>
      <c r="J207" s="0" t="s">
        <v>267</v>
      </c>
      <c r="K207" s="0" t="e">
        <f aca="false">VLOOKUP(tblSalaries#this row;where do you work,tblCountriesactual:mapping,2,0)</f>
        <v>#VALUE!</v>
      </c>
      <c r="L207" s="0" t="s">
        <v>110</v>
      </c>
      <c r="N207" s="48" t="e">
        <f aca="false">VLOOKUP(K207,tblCountries,3,0)</f>
        <v>#VALUE!</v>
      </c>
      <c r="O207" s="48" t="e">
        <f aca="false">VLOOKUP(tblSalaries#this row;how many hours of a day you work on excel,tblHours,2,0)</f>
        <v>#VALUE!</v>
      </c>
      <c r="P207" s="48" t="e">
        <f aca="false">VLOOKUP(tblSalaries#this row;clean country,tblCountries,5,0)</f>
        <v>#VALUE!</v>
      </c>
      <c r="Q207" s="48" t="e">
        <f aca="false">IF($Q$1,tblSalaries#this row;ppp factor*tblSalaries#this row;salary in usd,tblSalaries#this row;salary in usd)</f>
        <v>#VALUE!</v>
      </c>
    </row>
    <row r="208" customFormat="false" ht="15" hidden="false" customHeight="true" outlineLevel="0" collapsed="false">
      <c r="B208" s="0" t="s">
        <v>1105</v>
      </c>
      <c r="C208" s="54" t="n">
        <v>41055.0376851852</v>
      </c>
      <c r="D208" s="55" t="n">
        <v>108160</v>
      </c>
      <c r="E208" s="0" t="n">
        <v>108160</v>
      </c>
      <c r="F208" s="0" t="s">
        <v>71</v>
      </c>
      <c r="G208" s="0" t="e">
        <f aca="false">tblSalaries#this row;clean salary (in local currency)*VLOOKUP(tblSalaries#this row;currency,tblXrate,2,0)</f>
        <v>#VALUE!</v>
      </c>
      <c r="H208" s="0" t="s">
        <v>1106</v>
      </c>
      <c r="I208" s="0" t="s">
        <v>78</v>
      </c>
      <c r="J208" s="0" t="s">
        <v>74</v>
      </c>
      <c r="K208" s="0" t="e">
        <f aca="false">VLOOKUP(tblSalaries#this row;where do you work,tblCountriesactual:mapping,2,0)</f>
        <v>#VALUE!</v>
      </c>
      <c r="L208" s="0" t="s">
        <v>110</v>
      </c>
      <c r="N208" s="48" t="e">
        <f aca="false">VLOOKUP(K208,tblCountries,3,0)</f>
        <v>#VALUE!</v>
      </c>
      <c r="O208" s="48" t="e">
        <f aca="false">VLOOKUP(tblSalaries#this row;how many hours of a day you work on excel,tblHours,2,0)</f>
        <v>#VALUE!</v>
      </c>
      <c r="P208" s="48" t="e">
        <f aca="false">VLOOKUP(tblSalaries#this row;clean country,tblCountries,5,0)</f>
        <v>#VALUE!</v>
      </c>
      <c r="Q208" s="48" t="e">
        <f aca="false">IF($Q$1,tblSalaries#this row;ppp factor*tblSalaries#this row;salary in usd,tblSalaries#this row;salary in usd)</f>
        <v>#VALUE!</v>
      </c>
    </row>
    <row r="209" customFormat="false" ht="15" hidden="false" customHeight="true" outlineLevel="0" collapsed="false">
      <c r="B209" s="0" t="s">
        <v>1107</v>
      </c>
      <c r="C209" s="54" t="n">
        <v>41055.0378125</v>
      </c>
      <c r="D209" s="55" t="n">
        <v>50000</v>
      </c>
      <c r="E209" s="0" t="n">
        <v>50000</v>
      </c>
      <c r="F209" s="0" t="s">
        <v>71</v>
      </c>
      <c r="G209" s="0" t="e">
        <f aca="false">tblSalaries#this row;clean salary (in local currency)*VLOOKUP(tblSalaries#this row;currency,tblXrate,2,0)</f>
        <v>#VALUE!</v>
      </c>
      <c r="H209" s="0" t="s">
        <v>1108</v>
      </c>
      <c r="I209" s="0" t="s">
        <v>124</v>
      </c>
      <c r="J209" s="0" t="s">
        <v>74</v>
      </c>
      <c r="K209" s="0" t="e">
        <f aca="false">VLOOKUP(tblSalaries#this row;where do you work,tblCountriesactual:mapping,2,0)</f>
        <v>#VALUE!</v>
      </c>
      <c r="L209" s="0" t="s">
        <v>110</v>
      </c>
      <c r="N209" s="48" t="e">
        <f aca="false">VLOOKUP(K209,tblCountries,3,0)</f>
        <v>#VALUE!</v>
      </c>
      <c r="O209" s="48" t="e">
        <f aca="false">VLOOKUP(tblSalaries#this row;how many hours of a day you work on excel,tblHours,2,0)</f>
        <v>#VALUE!</v>
      </c>
      <c r="P209" s="48" t="e">
        <f aca="false">VLOOKUP(tblSalaries#this row;clean country,tblCountries,5,0)</f>
        <v>#VALUE!</v>
      </c>
      <c r="Q209" s="48" t="e">
        <f aca="false">IF($Q$1,tblSalaries#this row;ppp factor*tblSalaries#this row;salary in usd,tblSalaries#this row;salary in usd)</f>
        <v>#VALUE!</v>
      </c>
    </row>
    <row r="210" customFormat="false" ht="15" hidden="false" customHeight="true" outlineLevel="0" collapsed="false">
      <c r="B210" s="0" t="s">
        <v>1109</v>
      </c>
      <c r="C210" s="54" t="n">
        <v>41055.0378240741</v>
      </c>
      <c r="D210" s="55" t="n">
        <v>400000</v>
      </c>
      <c r="E210" s="0" t="n">
        <v>400000</v>
      </c>
      <c r="F210" s="0" t="s">
        <v>71</v>
      </c>
      <c r="G210" s="0" t="e">
        <f aca="false">tblSalaries#this row;clean salary (in local currency)*VLOOKUP(tblSalaries#this row;currency,tblXrate,2,0)</f>
        <v>#VALUE!</v>
      </c>
      <c r="H210" s="0" t="s">
        <v>1110</v>
      </c>
      <c r="I210" s="0" t="s">
        <v>124</v>
      </c>
      <c r="J210" s="0" t="s">
        <v>74</v>
      </c>
      <c r="K210" s="0" t="e">
        <f aca="false">VLOOKUP(tblSalaries#this row;where do you work,tblCountriesactual:mapping,2,0)</f>
        <v>#VALUE!</v>
      </c>
      <c r="L210" s="0" t="s">
        <v>90</v>
      </c>
      <c r="N210" s="48" t="e">
        <f aca="false">VLOOKUP(K210,tblCountries,3,0)</f>
        <v>#VALUE!</v>
      </c>
      <c r="O210" s="48" t="e">
        <f aca="false">VLOOKUP(tblSalaries#this row;how many hours of a day you work on excel,tblHours,2,0)</f>
        <v>#VALUE!</v>
      </c>
      <c r="P210" s="48" t="e">
        <f aca="false">VLOOKUP(tblSalaries#this row;clean country,tblCountries,5,0)</f>
        <v>#VALUE!</v>
      </c>
      <c r="Q210" s="48" t="e">
        <f aca="false">IF($Q$1,tblSalaries#this row;ppp factor*tblSalaries#this row;salary in usd,tblSalaries#this row;salary in usd)</f>
        <v>#VALUE!</v>
      </c>
    </row>
    <row r="211" customFormat="false" ht="15" hidden="false" customHeight="true" outlineLevel="0" collapsed="false">
      <c r="B211" s="0" t="s">
        <v>1111</v>
      </c>
      <c r="C211" s="54" t="n">
        <v>41055.037974537</v>
      </c>
      <c r="D211" s="55" t="n">
        <v>43000</v>
      </c>
      <c r="E211" s="0" t="n">
        <v>43000</v>
      </c>
      <c r="F211" s="0" t="s">
        <v>71</v>
      </c>
      <c r="G211" s="0" t="e">
        <f aca="false">tblSalaries#this row;clean salary (in local currency)*VLOOKUP(tblSalaries#this row;currency,tblXrate,2,0)</f>
        <v>#VALUE!</v>
      </c>
      <c r="H211" s="0" t="s">
        <v>1112</v>
      </c>
      <c r="I211" s="0" t="s">
        <v>78</v>
      </c>
      <c r="J211" s="0" t="s">
        <v>74</v>
      </c>
      <c r="K211" s="0" t="e">
        <f aca="false">VLOOKUP(tblSalaries#this row;where do you work,tblCountriesactual:mapping,2,0)</f>
        <v>#VALUE!</v>
      </c>
      <c r="L211" s="0" t="s">
        <v>118</v>
      </c>
      <c r="N211" s="48" t="e">
        <f aca="false">VLOOKUP(K211,tblCountries,3,0)</f>
        <v>#VALUE!</v>
      </c>
      <c r="O211" s="48" t="e">
        <f aca="false">VLOOKUP(tblSalaries#this row;how many hours of a day you work on excel,tblHours,2,0)</f>
        <v>#VALUE!</v>
      </c>
      <c r="P211" s="48" t="e">
        <f aca="false">VLOOKUP(tblSalaries#this row;clean country,tblCountries,5,0)</f>
        <v>#VALUE!</v>
      </c>
      <c r="Q211" s="48" t="e">
        <f aca="false">IF($Q$1,tblSalaries#this row;ppp factor*tblSalaries#this row;salary in usd,tblSalaries#this row;salary in usd)</f>
        <v>#VALUE!</v>
      </c>
    </row>
    <row r="212" customFormat="false" ht="15" hidden="false" customHeight="true" outlineLevel="0" collapsed="false">
      <c r="B212" s="0" t="s">
        <v>1113</v>
      </c>
      <c r="C212" s="54" t="n">
        <v>41055.0380324074</v>
      </c>
      <c r="D212" s="55" t="n">
        <v>27000</v>
      </c>
      <c r="E212" s="0" t="n">
        <v>27000</v>
      </c>
      <c r="F212" s="0" t="s">
        <v>71</v>
      </c>
      <c r="G212" s="0" t="e">
        <f aca="false">tblSalaries#this row;clean salary (in local currency)*VLOOKUP(tblSalaries#this row;currency,tblXrate,2,0)</f>
        <v>#VALUE!</v>
      </c>
      <c r="H212" s="0" t="s">
        <v>1114</v>
      </c>
      <c r="I212" s="0" t="s">
        <v>78</v>
      </c>
      <c r="J212" s="0" t="s">
        <v>161</v>
      </c>
      <c r="K212" s="0" t="e">
        <f aca="false">VLOOKUP(tblSalaries#this row;where do you work,tblCountriesactual:mapping,2,0)</f>
        <v>#VALUE!</v>
      </c>
      <c r="L212" s="0" t="s">
        <v>118</v>
      </c>
      <c r="N212" s="48" t="e">
        <f aca="false">VLOOKUP(K212,tblCountries,3,0)</f>
        <v>#VALUE!</v>
      </c>
      <c r="O212" s="48" t="e">
        <f aca="false">VLOOKUP(tblSalaries#this row;how many hours of a day you work on excel,tblHours,2,0)</f>
        <v>#VALUE!</v>
      </c>
      <c r="P212" s="48" t="e">
        <f aca="false">VLOOKUP(tblSalaries#this row;clean country,tblCountries,5,0)</f>
        <v>#VALUE!</v>
      </c>
      <c r="Q212" s="48" t="e">
        <f aca="false">IF($Q$1,tblSalaries#this row;ppp factor*tblSalaries#this row;salary in usd,tblSalaries#this row;salary in usd)</f>
        <v>#VALUE!</v>
      </c>
    </row>
    <row r="213" customFormat="false" ht="15" hidden="false" customHeight="true" outlineLevel="0" collapsed="false">
      <c r="B213" s="0" t="s">
        <v>1115</v>
      </c>
      <c r="C213" s="54" t="n">
        <v>41055.0381481481</v>
      </c>
      <c r="D213" s="55" t="n">
        <v>41000</v>
      </c>
      <c r="E213" s="0" t="n">
        <v>41000</v>
      </c>
      <c r="F213" s="0" t="s">
        <v>71</v>
      </c>
      <c r="G213" s="0" t="e">
        <f aca="false">tblSalaries#this row;clean salary (in local currency)*VLOOKUP(tblSalaries#this row;currency,tblXrate,2,0)</f>
        <v>#VALUE!</v>
      </c>
      <c r="H213" s="0" t="s">
        <v>1116</v>
      </c>
      <c r="I213" s="0" t="s">
        <v>124</v>
      </c>
      <c r="J213" s="0" t="s">
        <v>74</v>
      </c>
      <c r="K213" s="0" t="e">
        <f aca="false">VLOOKUP(tblSalaries#this row;where do you work,tblCountriesactual:mapping,2,0)</f>
        <v>#VALUE!</v>
      </c>
      <c r="L213" s="0" t="s">
        <v>118</v>
      </c>
      <c r="N213" s="48" t="e">
        <f aca="false">VLOOKUP(K213,tblCountries,3,0)</f>
        <v>#VALUE!</v>
      </c>
      <c r="O213" s="48" t="e">
        <f aca="false">VLOOKUP(tblSalaries#this row;how many hours of a day you work on excel,tblHours,2,0)</f>
        <v>#VALUE!</v>
      </c>
      <c r="P213" s="48" t="e">
        <f aca="false">VLOOKUP(tblSalaries#this row;clean country,tblCountries,5,0)</f>
        <v>#VALUE!</v>
      </c>
      <c r="Q213" s="48" t="e">
        <f aca="false">IF($Q$1,tblSalaries#this row;ppp factor*tblSalaries#this row;salary in usd,tblSalaries#this row;salary in usd)</f>
        <v>#VALUE!</v>
      </c>
    </row>
    <row r="214" customFormat="false" ht="15" hidden="false" customHeight="true" outlineLevel="0" collapsed="false">
      <c r="B214" s="0" t="s">
        <v>1117</v>
      </c>
      <c r="C214" s="54" t="n">
        <v>41055.0382638889</v>
      </c>
      <c r="D214" s="55" t="n">
        <v>100000</v>
      </c>
      <c r="E214" s="0" t="n">
        <v>100000</v>
      </c>
      <c r="F214" s="0" t="s">
        <v>71</v>
      </c>
      <c r="G214" s="0" t="e">
        <f aca="false">tblSalaries#this row;clean salary (in local currency)*VLOOKUP(tblSalaries#this row;currency,tblXrate,2,0)</f>
        <v>#VALUE!</v>
      </c>
      <c r="H214" s="0" t="s">
        <v>1118</v>
      </c>
      <c r="I214" s="0" t="s">
        <v>107</v>
      </c>
      <c r="J214" s="0" t="s">
        <v>74</v>
      </c>
      <c r="K214" s="0" t="e">
        <f aca="false">VLOOKUP(tblSalaries#this row;where do you work,tblCountriesactual:mapping,2,0)</f>
        <v>#VALUE!</v>
      </c>
      <c r="L214" s="0" t="s">
        <v>110</v>
      </c>
      <c r="N214" s="48" t="e">
        <f aca="false">VLOOKUP(K214,tblCountries,3,0)</f>
        <v>#VALUE!</v>
      </c>
      <c r="O214" s="48" t="e">
        <f aca="false">VLOOKUP(tblSalaries#this row;how many hours of a day you work on excel,tblHours,2,0)</f>
        <v>#VALUE!</v>
      </c>
      <c r="P214" s="48" t="e">
        <f aca="false">VLOOKUP(tblSalaries#this row;clean country,tblCountries,5,0)</f>
        <v>#VALUE!</v>
      </c>
      <c r="Q214" s="48" t="e">
        <f aca="false">IF($Q$1,tblSalaries#this row;ppp factor*tblSalaries#this row;salary in usd,tblSalaries#this row;salary in usd)</f>
        <v>#VALUE!</v>
      </c>
    </row>
    <row r="215" customFormat="false" ht="15" hidden="false" customHeight="true" outlineLevel="0" collapsed="false">
      <c r="B215" s="0" t="s">
        <v>1119</v>
      </c>
      <c r="C215" s="54" t="n">
        <v>41055.0387731481</v>
      </c>
      <c r="D215" s="55" t="n">
        <v>42140</v>
      </c>
      <c r="E215" s="0" t="n">
        <v>42140</v>
      </c>
      <c r="F215" s="0" t="s">
        <v>71</v>
      </c>
      <c r="G215" s="0" t="e">
        <f aca="false">tblSalaries#this row;clean salary (in local currency)*VLOOKUP(tblSalaries#this row;currency,tblXrate,2,0)</f>
        <v>#VALUE!</v>
      </c>
      <c r="H215" s="0" t="s">
        <v>1120</v>
      </c>
      <c r="I215" s="0" t="s">
        <v>78</v>
      </c>
      <c r="J215" s="0" t="s">
        <v>74</v>
      </c>
      <c r="K215" s="0" t="e">
        <f aca="false">VLOOKUP(tblSalaries#this row;where do you work,tblCountriesactual:mapping,2,0)</f>
        <v>#VALUE!</v>
      </c>
      <c r="L215" s="0" t="s">
        <v>110</v>
      </c>
      <c r="N215" s="48" t="e">
        <f aca="false">VLOOKUP(K215,tblCountries,3,0)</f>
        <v>#VALUE!</v>
      </c>
      <c r="O215" s="48" t="e">
        <f aca="false">VLOOKUP(tblSalaries#this row;how many hours of a day you work on excel,tblHours,2,0)</f>
        <v>#VALUE!</v>
      </c>
      <c r="P215" s="48" t="e">
        <f aca="false">VLOOKUP(tblSalaries#this row;clean country,tblCountries,5,0)</f>
        <v>#VALUE!</v>
      </c>
      <c r="Q215" s="48" t="e">
        <f aca="false">IF($Q$1,tblSalaries#this row;ppp factor*tblSalaries#this row;salary in usd,tblSalaries#this row;salary in usd)</f>
        <v>#VALUE!</v>
      </c>
    </row>
    <row r="216" customFormat="false" ht="15" hidden="false" customHeight="true" outlineLevel="0" collapsed="false">
      <c r="B216" s="0" t="s">
        <v>1121</v>
      </c>
      <c r="C216" s="54" t="n">
        <v>41055.0389583333</v>
      </c>
      <c r="D216" s="55" t="n">
        <v>80000</v>
      </c>
      <c r="E216" s="0" t="n">
        <v>80000</v>
      </c>
      <c r="F216" s="0" t="s">
        <v>71</v>
      </c>
      <c r="G216" s="0" t="e">
        <f aca="false">tblSalaries#this row;clean salary (in local currency)*VLOOKUP(tblSalaries#this row;currency,tblXrate,2,0)</f>
        <v>#VALUE!</v>
      </c>
      <c r="H216" s="0" t="s">
        <v>848</v>
      </c>
      <c r="I216" s="0" t="s">
        <v>78</v>
      </c>
      <c r="J216" s="0" t="s">
        <v>74</v>
      </c>
      <c r="K216" s="0" t="e">
        <f aca="false">VLOOKUP(tblSalaries#this row;where do you work,tblCountriesactual:mapping,2,0)</f>
        <v>#VALUE!</v>
      </c>
      <c r="L216" s="0" t="s">
        <v>110</v>
      </c>
      <c r="N216" s="48" t="e">
        <f aca="false">VLOOKUP(K216,tblCountries,3,0)</f>
        <v>#VALUE!</v>
      </c>
      <c r="O216" s="48" t="e">
        <f aca="false">VLOOKUP(tblSalaries#this row;how many hours of a day you work on excel,tblHours,2,0)</f>
        <v>#VALUE!</v>
      </c>
      <c r="P216" s="48" t="e">
        <f aca="false">VLOOKUP(tblSalaries#this row;clean country,tblCountries,5,0)</f>
        <v>#VALUE!</v>
      </c>
      <c r="Q216" s="48" t="e">
        <f aca="false">IF($Q$1,tblSalaries#this row;ppp factor*tblSalaries#this row;salary in usd,tblSalaries#this row;salary in usd)</f>
        <v>#VALUE!</v>
      </c>
    </row>
    <row r="217" customFormat="false" ht="15" hidden="false" customHeight="true" outlineLevel="0" collapsed="false">
      <c r="B217" s="0" t="s">
        <v>1122</v>
      </c>
      <c r="C217" s="54" t="n">
        <v>41055.0393171296</v>
      </c>
      <c r="D217" s="55" t="n">
        <v>41600</v>
      </c>
      <c r="E217" s="0" t="n">
        <v>41600</v>
      </c>
      <c r="F217" s="0" t="s">
        <v>71</v>
      </c>
      <c r="G217" s="0" t="e">
        <f aca="false">tblSalaries#this row;clean salary (in local currency)*VLOOKUP(tblSalaries#this row;currency,tblXrate,2,0)</f>
        <v>#VALUE!</v>
      </c>
      <c r="H217" s="0" t="s">
        <v>955</v>
      </c>
      <c r="I217" s="0" t="s">
        <v>124</v>
      </c>
      <c r="J217" s="0" t="s">
        <v>74</v>
      </c>
      <c r="K217" s="0" t="e">
        <f aca="false">VLOOKUP(tblSalaries#this row;where do you work,tblCountriesactual:mapping,2,0)</f>
        <v>#VALUE!</v>
      </c>
      <c r="L217" s="0" t="s">
        <v>110</v>
      </c>
      <c r="N217" s="48" t="e">
        <f aca="false">VLOOKUP(K217,tblCountries,3,0)</f>
        <v>#VALUE!</v>
      </c>
      <c r="O217" s="48" t="e">
        <f aca="false">VLOOKUP(tblSalaries#this row;how many hours of a day you work on excel,tblHours,2,0)</f>
        <v>#VALUE!</v>
      </c>
      <c r="P217" s="48" t="e">
        <f aca="false">VLOOKUP(tblSalaries#this row;clean country,tblCountries,5,0)</f>
        <v>#VALUE!</v>
      </c>
      <c r="Q217" s="48" t="e">
        <f aca="false">IF($Q$1,tblSalaries#this row;ppp factor*tblSalaries#this row;salary in usd,tblSalaries#this row;salary in usd)</f>
        <v>#VALUE!</v>
      </c>
    </row>
    <row r="218" customFormat="false" ht="15" hidden="false" customHeight="true" outlineLevel="0" collapsed="false">
      <c r="B218" s="0" t="s">
        <v>1123</v>
      </c>
      <c r="C218" s="54" t="n">
        <v>41055.0393171296</v>
      </c>
      <c r="D218" s="55" t="s">
        <v>1124</v>
      </c>
      <c r="E218" s="0" t="n">
        <v>45000</v>
      </c>
      <c r="F218" s="0" t="s">
        <v>71</v>
      </c>
      <c r="G218" s="0" t="e">
        <f aca="false">tblSalaries#this row;clean salary (in local currency)*VLOOKUP(tblSalaries#this row;currency,tblXrate,2,0)</f>
        <v>#VALUE!</v>
      </c>
      <c r="H218" s="0" t="s">
        <v>1125</v>
      </c>
      <c r="I218" s="0" t="s">
        <v>69</v>
      </c>
      <c r="J218" s="0" t="s">
        <v>74</v>
      </c>
      <c r="K218" s="0" t="e">
        <f aca="false">VLOOKUP(tblSalaries#this row;where do you work,tblCountriesactual:mapping,2,0)</f>
        <v>#VALUE!</v>
      </c>
      <c r="L218" s="0" t="s">
        <v>100</v>
      </c>
      <c r="N218" s="48" t="e">
        <f aca="false">VLOOKUP(K218,tblCountries,3,0)</f>
        <v>#VALUE!</v>
      </c>
      <c r="O218" s="48" t="e">
        <f aca="false">VLOOKUP(tblSalaries#this row;how many hours of a day you work on excel,tblHours,2,0)</f>
        <v>#VALUE!</v>
      </c>
      <c r="P218" s="48" t="e">
        <f aca="false">VLOOKUP(tblSalaries#this row;clean country,tblCountries,5,0)</f>
        <v>#VALUE!</v>
      </c>
      <c r="Q218" s="48" t="e">
        <f aca="false">IF($Q$1,tblSalaries#this row;ppp factor*tblSalaries#this row;salary in usd,tblSalaries#this row;salary in usd)</f>
        <v>#VALUE!</v>
      </c>
    </row>
    <row r="219" customFormat="false" ht="15" hidden="false" customHeight="true" outlineLevel="0" collapsed="false">
      <c r="B219" s="0" t="s">
        <v>1126</v>
      </c>
      <c r="C219" s="54" t="n">
        <v>41055.0395138889</v>
      </c>
      <c r="D219" s="55" t="n">
        <v>78000</v>
      </c>
      <c r="E219" s="0" t="n">
        <v>78000</v>
      </c>
      <c r="F219" s="0" t="s">
        <v>71</v>
      </c>
      <c r="G219" s="0" t="e">
        <f aca="false">tblSalaries#this row;clean salary (in local currency)*VLOOKUP(tblSalaries#this row;currency,tblXrate,2,0)</f>
        <v>#VALUE!</v>
      </c>
      <c r="H219" s="0" t="s">
        <v>1127</v>
      </c>
      <c r="I219" s="0" t="s">
        <v>69</v>
      </c>
      <c r="J219" s="0" t="s">
        <v>165</v>
      </c>
      <c r="K219" s="0" t="e">
        <f aca="false">VLOOKUP(tblSalaries#this row;where do you work,tblCountriesactual:mapping,2,0)</f>
        <v>#VALUE!</v>
      </c>
      <c r="L219" s="0" t="s">
        <v>110</v>
      </c>
      <c r="N219" s="48" t="e">
        <f aca="false">VLOOKUP(K219,tblCountries,3,0)</f>
        <v>#VALUE!</v>
      </c>
      <c r="O219" s="48" t="e">
        <f aca="false">VLOOKUP(tblSalaries#this row;how many hours of a day you work on excel,tblHours,2,0)</f>
        <v>#VALUE!</v>
      </c>
      <c r="P219" s="48" t="e">
        <f aca="false">VLOOKUP(tblSalaries#this row;clean country,tblCountries,5,0)</f>
        <v>#VALUE!</v>
      </c>
      <c r="Q219" s="48" t="e">
        <f aca="false">IF($Q$1,tblSalaries#this row;ppp factor*tblSalaries#this row;salary in usd,tblSalaries#this row;salary in usd)</f>
        <v>#VALUE!</v>
      </c>
    </row>
    <row r="220" customFormat="false" ht="15" hidden="false" customHeight="true" outlineLevel="0" collapsed="false">
      <c r="B220" s="0" t="s">
        <v>1128</v>
      </c>
      <c r="C220" s="54" t="n">
        <v>41055.0398263889</v>
      </c>
      <c r="D220" s="55" t="s">
        <v>1129</v>
      </c>
      <c r="E220" s="0" t="n">
        <v>500000</v>
      </c>
      <c r="F220" s="0" t="s">
        <v>101</v>
      </c>
      <c r="G220" s="0" t="e">
        <f aca="false">tblSalaries#this row;clean salary (in local currency)*VLOOKUP(tblSalaries#this row;currency,tblXrate,2,0)</f>
        <v>#VALUE!</v>
      </c>
      <c r="H220" s="0" t="s">
        <v>955</v>
      </c>
      <c r="I220" s="0" t="s">
        <v>124</v>
      </c>
      <c r="J220" s="0" t="s">
        <v>85</v>
      </c>
      <c r="K220" s="0" t="e">
        <f aca="false">VLOOKUP(tblSalaries#this row;where do you work,tblCountriesactual:mapping,2,0)</f>
        <v>#VALUE!</v>
      </c>
      <c r="L220" s="0" t="s">
        <v>110</v>
      </c>
      <c r="N220" s="48" t="e">
        <f aca="false">VLOOKUP(K220,tblCountries,3,0)</f>
        <v>#VALUE!</v>
      </c>
      <c r="O220" s="48" t="e">
        <f aca="false">VLOOKUP(tblSalaries#this row;how many hours of a day you work on excel,tblHours,2,0)</f>
        <v>#VALUE!</v>
      </c>
      <c r="P220" s="48" t="e">
        <f aca="false">VLOOKUP(tblSalaries#this row;clean country,tblCountries,5,0)</f>
        <v>#VALUE!</v>
      </c>
      <c r="Q220" s="48" t="e">
        <f aca="false">IF($Q$1,tblSalaries#this row;ppp factor*tblSalaries#this row;salary in usd,tblSalaries#this row;salary in usd)</f>
        <v>#VALUE!</v>
      </c>
    </row>
    <row r="221" customFormat="false" ht="15" hidden="false" customHeight="true" outlineLevel="0" collapsed="false">
      <c r="B221" s="0" t="s">
        <v>1130</v>
      </c>
      <c r="C221" s="54" t="n">
        <v>41055.0399884259</v>
      </c>
      <c r="D221" s="55" t="s">
        <v>1131</v>
      </c>
      <c r="E221" s="0" t="n">
        <v>350000</v>
      </c>
      <c r="F221" s="0" t="s">
        <v>101</v>
      </c>
      <c r="G221" s="0" t="e">
        <f aca="false">tblSalaries#this row;clean salary (in local currency)*VLOOKUP(tblSalaries#this row;currency,tblXrate,2,0)</f>
        <v>#VALUE!</v>
      </c>
      <c r="H221" s="0" t="s">
        <v>1132</v>
      </c>
      <c r="I221" s="0" t="s">
        <v>69</v>
      </c>
      <c r="J221" s="0" t="s">
        <v>85</v>
      </c>
      <c r="K221" s="0" t="e">
        <f aca="false">VLOOKUP(tblSalaries#this row;where do you work,tblCountriesactual:mapping,2,0)</f>
        <v>#VALUE!</v>
      </c>
      <c r="L221" s="0" t="s">
        <v>110</v>
      </c>
      <c r="N221" s="48" t="e">
        <f aca="false">VLOOKUP(K221,tblCountries,3,0)</f>
        <v>#VALUE!</v>
      </c>
      <c r="O221" s="48" t="e">
        <f aca="false">VLOOKUP(tblSalaries#this row;how many hours of a day you work on excel,tblHours,2,0)</f>
        <v>#VALUE!</v>
      </c>
      <c r="P221" s="48" t="e">
        <f aca="false">VLOOKUP(tblSalaries#this row;clean country,tblCountries,5,0)</f>
        <v>#VALUE!</v>
      </c>
      <c r="Q221" s="48" t="e">
        <f aca="false">IF($Q$1,tblSalaries#this row;ppp factor*tblSalaries#this row;salary in usd,tblSalaries#this row;salary in usd)</f>
        <v>#VALUE!</v>
      </c>
    </row>
    <row r="222" customFormat="false" ht="15" hidden="false" customHeight="true" outlineLevel="0" collapsed="false">
      <c r="B222" s="0" t="s">
        <v>1133</v>
      </c>
      <c r="C222" s="54" t="n">
        <v>41055.0400925926</v>
      </c>
      <c r="D222" s="55" t="n">
        <v>72500</v>
      </c>
      <c r="E222" s="0" t="n">
        <v>72500</v>
      </c>
      <c r="F222" s="0" t="s">
        <v>71</v>
      </c>
      <c r="G222" s="0" t="e">
        <f aca="false">tblSalaries#this row;clean salary (in local currency)*VLOOKUP(tblSalaries#this row;currency,tblXrate,2,0)</f>
        <v>#VALUE!</v>
      </c>
      <c r="H222" s="0" t="s">
        <v>1134</v>
      </c>
      <c r="I222" s="0" t="s">
        <v>97</v>
      </c>
      <c r="J222" s="0" t="s">
        <v>74</v>
      </c>
      <c r="K222" s="0" t="e">
        <f aca="false">VLOOKUP(tblSalaries#this row;where do you work,tblCountriesactual:mapping,2,0)</f>
        <v>#VALUE!</v>
      </c>
      <c r="L222" s="0" t="s">
        <v>110</v>
      </c>
      <c r="N222" s="48" t="e">
        <f aca="false">VLOOKUP(K222,tblCountries,3,0)</f>
        <v>#VALUE!</v>
      </c>
      <c r="O222" s="48" t="e">
        <f aca="false">VLOOKUP(tblSalaries#this row;how many hours of a day you work on excel,tblHours,2,0)</f>
        <v>#VALUE!</v>
      </c>
      <c r="P222" s="48" t="e">
        <f aca="false">VLOOKUP(tblSalaries#this row;clean country,tblCountries,5,0)</f>
        <v>#VALUE!</v>
      </c>
      <c r="Q222" s="48" t="e">
        <f aca="false">IF($Q$1,tblSalaries#this row;ppp factor*tblSalaries#this row;salary in usd,tblSalaries#this row;salary in usd)</f>
        <v>#VALUE!</v>
      </c>
    </row>
    <row r="223" customFormat="false" ht="15" hidden="false" customHeight="true" outlineLevel="0" collapsed="false">
      <c r="B223" s="0" t="s">
        <v>1135</v>
      </c>
      <c r="C223" s="54" t="n">
        <v>41055.0401851852</v>
      </c>
      <c r="D223" s="55" t="s">
        <v>1136</v>
      </c>
      <c r="E223" s="0" t="n">
        <v>138000</v>
      </c>
      <c r="F223" s="0" t="s">
        <v>71</v>
      </c>
      <c r="G223" s="0" t="e">
        <f aca="false">tblSalaries#this row;clean salary (in local currency)*VLOOKUP(tblSalaries#this row;currency,tblXrate,2,0)</f>
        <v>#VALUE!</v>
      </c>
      <c r="H223" s="0" t="s">
        <v>1137</v>
      </c>
      <c r="I223" s="0" t="s">
        <v>116</v>
      </c>
      <c r="J223" s="0" t="s">
        <v>475</v>
      </c>
      <c r="K223" s="0" t="e">
        <f aca="false">VLOOKUP(tblSalaries#this row;where do you work,tblCountriesactual:mapping,2,0)</f>
        <v>#VALUE!</v>
      </c>
      <c r="L223" s="0" t="s">
        <v>110</v>
      </c>
      <c r="N223" s="48" t="e">
        <f aca="false">VLOOKUP(K223,tblCountries,3,0)</f>
        <v>#VALUE!</v>
      </c>
      <c r="O223" s="48" t="e">
        <f aca="false">VLOOKUP(tblSalaries#this row;how many hours of a day you work on excel,tblHours,2,0)</f>
        <v>#VALUE!</v>
      </c>
      <c r="P223" s="48" t="e">
        <f aca="false">VLOOKUP(tblSalaries#this row;clean country,tblCountries,5,0)</f>
        <v>#VALUE!</v>
      </c>
      <c r="Q223" s="48" t="e">
        <f aca="false">IF($Q$1,tblSalaries#this row;ppp factor*tblSalaries#this row;salary in usd,tblSalaries#this row;salary in usd)</f>
        <v>#VALUE!</v>
      </c>
    </row>
    <row r="224" customFormat="false" ht="15" hidden="false" customHeight="true" outlineLevel="0" collapsed="false">
      <c r="B224" s="0" t="s">
        <v>1138</v>
      </c>
      <c r="C224" s="54" t="n">
        <v>41055.0403125</v>
      </c>
      <c r="D224" s="55" t="n">
        <v>480000</v>
      </c>
      <c r="E224" s="0" t="n">
        <v>480000</v>
      </c>
      <c r="F224" s="0" t="s">
        <v>101</v>
      </c>
      <c r="G224" s="0" t="e">
        <f aca="false">tblSalaries#this row;clean salary (in local currency)*VLOOKUP(tblSalaries#this row;currency,tblXrate,2,0)</f>
        <v>#VALUE!</v>
      </c>
      <c r="H224" s="0" t="s">
        <v>1139</v>
      </c>
      <c r="I224" s="0" t="s">
        <v>124</v>
      </c>
      <c r="J224" s="0" t="s">
        <v>85</v>
      </c>
      <c r="K224" s="0" t="e">
        <f aca="false">VLOOKUP(tblSalaries#this row;where do you work,tblCountriesactual:mapping,2,0)</f>
        <v>#VALUE!</v>
      </c>
      <c r="L224" s="0" t="s">
        <v>110</v>
      </c>
      <c r="N224" s="48" t="e">
        <f aca="false">VLOOKUP(K224,tblCountries,3,0)</f>
        <v>#VALUE!</v>
      </c>
      <c r="O224" s="48" t="e">
        <f aca="false">VLOOKUP(tblSalaries#this row;how many hours of a day you work on excel,tblHours,2,0)</f>
        <v>#VALUE!</v>
      </c>
      <c r="P224" s="48" t="e">
        <f aca="false">VLOOKUP(tblSalaries#this row;clean country,tblCountries,5,0)</f>
        <v>#VALUE!</v>
      </c>
      <c r="Q224" s="48" t="e">
        <f aca="false">IF($Q$1,tblSalaries#this row;ppp factor*tblSalaries#this row;salary in usd,tblSalaries#this row;salary in usd)</f>
        <v>#VALUE!</v>
      </c>
    </row>
    <row r="225" customFormat="false" ht="15" hidden="false" customHeight="true" outlineLevel="0" collapsed="false">
      <c r="B225" s="0" t="s">
        <v>1140</v>
      </c>
      <c r="C225" s="54" t="n">
        <v>41055.0403356482</v>
      </c>
      <c r="D225" s="55" t="n">
        <v>80000</v>
      </c>
      <c r="E225" s="0" t="n">
        <v>80000</v>
      </c>
      <c r="F225" s="0" t="s">
        <v>71</v>
      </c>
      <c r="G225" s="0" t="e">
        <f aca="false">tblSalaries#this row;clean salary (in local currency)*VLOOKUP(tblSalaries#this row;currency,tblXrate,2,0)</f>
        <v>#VALUE!</v>
      </c>
      <c r="H225" s="0" t="s">
        <v>802</v>
      </c>
      <c r="I225" s="0" t="s">
        <v>78</v>
      </c>
      <c r="J225" s="0" t="s">
        <v>74</v>
      </c>
      <c r="K225" s="0" t="e">
        <f aca="false">VLOOKUP(tblSalaries#this row;where do you work,tblCountriesactual:mapping,2,0)</f>
        <v>#VALUE!</v>
      </c>
      <c r="L225" s="0" t="s">
        <v>110</v>
      </c>
      <c r="N225" s="48" t="e">
        <f aca="false">VLOOKUP(K225,tblCountries,3,0)</f>
        <v>#VALUE!</v>
      </c>
      <c r="O225" s="48" t="e">
        <f aca="false">VLOOKUP(tblSalaries#this row;how many hours of a day you work on excel,tblHours,2,0)</f>
        <v>#VALUE!</v>
      </c>
      <c r="P225" s="48" t="e">
        <f aca="false">VLOOKUP(tblSalaries#this row;clean country,tblCountries,5,0)</f>
        <v>#VALUE!</v>
      </c>
      <c r="Q225" s="48" t="e">
        <f aca="false">IF($Q$1,tblSalaries#this row;ppp factor*tblSalaries#this row;salary in usd,tblSalaries#this row;salary in usd)</f>
        <v>#VALUE!</v>
      </c>
    </row>
    <row r="226" customFormat="false" ht="15" hidden="false" customHeight="true" outlineLevel="0" collapsed="false">
      <c r="B226" s="0" t="s">
        <v>1141</v>
      </c>
      <c r="C226" s="54" t="n">
        <v>41055.0403472222</v>
      </c>
      <c r="D226" s="55" t="n">
        <v>50000</v>
      </c>
      <c r="E226" s="0" t="n">
        <v>50000</v>
      </c>
      <c r="F226" s="0" t="s">
        <v>71</v>
      </c>
      <c r="G226" s="0" t="e">
        <f aca="false">tblSalaries#this row;clean salary (in local currency)*VLOOKUP(tblSalaries#this row;currency,tblXrate,2,0)</f>
        <v>#VALUE!</v>
      </c>
      <c r="H226" s="0" t="s">
        <v>955</v>
      </c>
      <c r="I226" s="0" t="s">
        <v>124</v>
      </c>
      <c r="J226" s="0" t="s">
        <v>74</v>
      </c>
      <c r="K226" s="0" t="e">
        <f aca="false">VLOOKUP(tblSalaries#this row;where do you work,tblCountriesactual:mapping,2,0)</f>
        <v>#VALUE!</v>
      </c>
      <c r="L226" s="0" t="s">
        <v>110</v>
      </c>
      <c r="N226" s="48" t="e">
        <f aca="false">VLOOKUP(K226,tblCountries,3,0)</f>
        <v>#VALUE!</v>
      </c>
      <c r="O226" s="48" t="e">
        <f aca="false">VLOOKUP(tblSalaries#this row;how many hours of a day you work on excel,tblHours,2,0)</f>
        <v>#VALUE!</v>
      </c>
      <c r="P226" s="48" t="e">
        <f aca="false">VLOOKUP(tblSalaries#this row;clean country,tblCountries,5,0)</f>
        <v>#VALUE!</v>
      </c>
      <c r="Q226" s="48" t="e">
        <f aca="false">IF($Q$1,tblSalaries#this row;ppp factor*tblSalaries#this row;salary in usd,tblSalaries#this row;salary in usd)</f>
        <v>#VALUE!</v>
      </c>
    </row>
    <row r="227" customFormat="false" ht="15" hidden="false" customHeight="true" outlineLevel="0" collapsed="false">
      <c r="B227" s="0" t="s">
        <v>1142</v>
      </c>
      <c r="C227" s="54" t="n">
        <v>41055.0403935185</v>
      </c>
      <c r="D227" s="55" t="n">
        <v>45000</v>
      </c>
      <c r="E227" s="0" t="n">
        <v>45000</v>
      </c>
      <c r="F227" s="0" t="s">
        <v>125</v>
      </c>
      <c r="G227" s="0" t="e">
        <f aca="false">tblSalaries#this row;clean salary (in local currency)*VLOOKUP(tblSalaries#this row;currency,tblXrate,2,0)</f>
        <v>#VALUE!</v>
      </c>
      <c r="H227" s="0" t="s">
        <v>1143</v>
      </c>
      <c r="I227" s="0" t="s">
        <v>143</v>
      </c>
      <c r="J227" s="0" t="s">
        <v>113</v>
      </c>
      <c r="K227" s="0" t="e">
        <f aca="false">VLOOKUP(tblSalaries#this row;where do you work,tblCountriesactual:mapping,2,0)</f>
        <v>#VALUE!</v>
      </c>
      <c r="L227" s="0" t="s">
        <v>90</v>
      </c>
      <c r="N227" s="48" t="e">
        <f aca="false">VLOOKUP(K227,tblCountries,3,0)</f>
        <v>#VALUE!</v>
      </c>
      <c r="O227" s="48" t="e">
        <f aca="false">VLOOKUP(tblSalaries#this row;how many hours of a day you work on excel,tblHours,2,0)</f>
        <v>#VALUE!</v>
      </c>
      <c r="P227" s="48" t="e">
        <f aca="false">VLOOKUP(tblSalaries#this row;clean country,tblCountries,5,0)</f>
        <v>#VALUE!</v>
      </c>
      <c r="Q227" s="48" t="e">
        <f aca="false">IF($Q$1,tblSalaries#this row;ppp factor*tblSalaries#this row;salary in usd,tblSalaries#this row;salary in usd)</f>
        <v>#VALUE!</v>
      </c>
    </row>
    <row r="228" customFormat="false" ht="15" hidden="false" customHeight="true" outlineLevel="0" collapsed="false">
      <c r="B228" s="0" t="s">
        <v>1144</v>
      </c>
      <c r="C228" s="54" t="n">
        <v>41055.0405324074</v>
      </c>
      <c r="D228" s="55" t="n">
        <v>43000</v>
      </c>
      <c r="E228" s="0" t="n">
        <v>43000</v>
      </c>
      <c r="F228" s="0" t="s">
        <v>111</v>
      </c>
      <c r="G228" s="0" t="e">
        <f aca="false">tblSalaries#this row;clean salary (in local currency)*VLOOKUP(tblSalaries#this row;currency,tblXrate,2,0)</f>
        <v>#VALUE!</v>
      </c>
      <c r="H228" s="0" t="s">
        <v>1145</v>
      </c>
      <c r="I228" s="0" t="s">
        <v>124</v>
      </c>
      <c r="J228" s="0" t="s">
        <v>94</v>
      </c>
      <c r="K228" s="0" t="e">
        <f aca="false">VLOOKUP(tblSalaries#this row;where do you work,tblCountriesactual:mapping,2,0)</f>
        <v>#VALUE!</v>
      </c>
      <c r="L228" s="0" t="s">
        <v>100</v>
      </c>
      <c r="N228" s="48" t="e">
        <f aca="false">VLOOKUP(K228,tblCountries,3,0)</f>
        <v>#VALUE!</v>
      </c>
      <c r="O228" s="48" t="e">
        <f aca="false">VLOOKUP(tblSalaries#this row;how many hours of a day you work on excel,tblHours,2,0)</f>
        <v>#VALUE!</v>
      </c>
      <c r="P228" s="48" t="e">
        <f aca="false">VLOOKUP(tblSalaries#this row;clean country,tblCountries,5,0)</f>
        <v>#VALUE!</v>
      </c>
      <c r="Q228" s="48" t="e">
        <f aca="false">IF($Q$1,tblSalaries#this row;ppp factor*tblSalaries#this row;salary in usd,tblSalaries#this row;salary in usd)</f>
        <v>#VALUE!</v>
      </c>
    </row>
    <row r="229" customFormat="false" ht="15" hidden="false" customHeight="true" outlineLevel="0" collapsed="false">
      <c r="B229" s="0" t="s">
        <v>1146</v>
      </c>
      <c r="C229" s="54" t="n">
        <v>41055.0409259259</v>
      </c>
      <c r="D229" s="55" t="n">
        <v>200000</v>
      </c>
      <c r="E229" s="0" t="n">
        <v>200000</v>
      </c>
      <c r="F229" s="0" t="s">
        <v>101</v>
      </c>
      <c r="G229" s="0" t="e">
        <f aca="false">tblSalaries#this row;clean salary (in local currency)*VLOOKUP(tblSalaries#this row;currency,tblXrate,2,0)</f>
        <v>#VALUE!</v>
      </c>
      <c r="H229" s="0" t="s">
        <v>1147</v>
      </c>
      <c r="I229" s="0" t="s">
        <v>78</v>
      </c>
      <c r="J229" s="0" t="s">
        <v>85</v>
      </c>
      <c r="K229" s="0" t="e">
        <f aca="false">VLOOKUP(tblSalaries#this row;where do you work,tblCountriesactual:mapping,2,0)</f>
        <v>#VALUE!</v>
      </c>
      <c r="L229" s="0" t="s">
        <v>90</v>
      </c>
      <c r="N229" s="48" t="e">
        <f aca="false">VLOOKUP(K229,tblCountries,3,0)</f>
        <v>#VALUE!</v>
      </c>
      <c r="O229" s="48" t="e">
        <f aca="false">VLOOKUP(tblSalaries#this row;how many hours of a day you work on excel,tblHours,2,0)</f>
        <v>#VALUE!</v>
      </c>
      <c r="P229" s="48" t="e">
        <f aca="false">VLOOKUP(tblSalaries#this row;clean country,tblCountries,5,0)</f>
        <v>#VALUE!</v>
      </c>
      <c r="Q229" s="48" t="e">
        <f aca="false">IF($Q$1,tblSalaries#this row;ppp factor*tblSalaries#this row;salary in usd,tblSalaries#this row;salary in usd)</f>
        <v>#VALUE!</v>
      </c>
    </row>
    <row r="230" customFormat="false" ht="15" hidden="false" customHeight="true" outlineLevel="0" collapsed="false">
      <c r="B230" s="0" t="s">
        <v>1148</v>
      </c>
      <c r="C230" s="54" t="n">
        <v>41055.0410069444</v>
      </c>
      <c r="D230" s="55" t="n">
        <v>65000</v>
      </c>
      <c r="E230" s="0" t="n">
        <v>65000</v>
      </c>
      <c r="F230" s="0" t="s">
        <v>71</v>
      </c>
      <c r="G230" s="0" t="e">
        <f aca="false">tblSalaries#this row;clean salary (in local currency)*VLOOKUP(tblSalaries#this row;currency,tblXrate,2,0)</f>
        <v>#VALUE!</v>
      </c>
      <c r="H230" s="0" t="s">
        <v>1149</v>
      </c>
      <c r="I230" s="0" t="s">
        <v>143</v>
      </c>
      <c r="J230" s="0" t="s">
        <v>74</v>
      </c>
      <c r="K230" s="0" t="e">
        <f aca="false">VLOOKUP(tblSalaries#this row;where do you work,tblCountriesactual:mapping,2,0)</f>
        <v>#VALUE!</v>
      </c>
      <c r="L230" s="0" t="s">
        <v>100</v>
      </c>
      <c r="N230" s="48" t="e">
        <f aca="false">VLOOKUP(K230,tblCountries,3,0)</f>
        <v>#VALUE!</v>
      </c>
      <c r="O230" s="48" t="e">
        <f aca="false">VLOOKUP(tblSalaries#this row;how many hours of a day you work on excel,tblHours,2,0)</f>
        <v>#VALUE!</v>
      </c>
      <c r="P230" s="48" t="e">
        <f aca="false">VLOOKUP(tblSalaries#this row;clean country,tblCountries,5,0)</f>
        <v>#VALUE!</v>
      </c>
      <c r="Q230" s="48" t="e">
        <f aca="false">IF($Q$1,tblSalaries#this row;ppp factor*tblSalaries#this row;salary in usd,tblSalaries#this row;salary in usd)</f>
        <v>#VALUE!</v>
      </c>
    </row>
    <row r="231" customFormat="false" ht="15" hidden="false" customHeight="true" outlineLevel="0" collapsed="false">
      <c r="B231" s="0" t="s">
        <v>1150</v>
      </c>
      <c r="C231" s="54" t="n">
        <v>41055.0410763889</v>
      </c>
      <c r="D231" s="55" t="n">
        <v>114000</v>
      </c>
      <c r="E231" s="0" t="n">
        <v>114000</v>
      </c>
      <c r="F231" s="0" t="s">
        <v>71</v>
      </c>
      <c r="G231" s="0" t="e">
        <f aca="false">tblSalaries#this row;clean salary (in local currency)*VLOOKUP(tblSalaries#this row;currency,tblXrate,2,0)</f>
        <v>#VALUE!</v>
      </c>
      <c r="H231" s="0" t="s">
        <v>853</v>
      </c>
      <c r="I231" s="0" t="s">
        <v>107</v>
      </c>
      <c r="J231" s="0" t="s">
        <v>74</v>
      </c>
      <c r="K231" s="0" t="e">
        <f aca="false">VLOOKUP(tblSalaries#this row;where do you work,tblCountriesactual:mapping,2,0)</f>
        <v>#VALUE!</v>
      </c>
      <c r="L231" s="0" t="s">
        <v>100</v>
      </c>
      <c r="N231" s="48" t="e">
        <f aca="false">VLOOKUP(K231,tblCountries,3,0)</f>
        <v>#VALUE!</v>
      </c>
      <c r="O231" s="48" t="e">
        <f aca="false">VLOOKUP(tblSalaries#this row;how many hours of a day you work on excel,tblHours,2,0)</f>
        <v>#VALUE!</v>
      </c>
      <c r="P231" s="48" t="e">
        <f aca="false">VLOOKUP(tblSalaries#this row;clean country,tblCountries,5,0)</f>
        <v>#VALUE!</v>
      </c>
      <c r="Q231" s="48" t="e">
        <f aca="false">IF($Q$1,tblSalaries#this row;ppp factor*tblSalaries#this row;salary in usd,tblSalaries#this row;salary in usd)</f>
        <v>#VALUE!</v>
      </c>
    </row>
    <row r="232" customFormat="false" ht="15" hidden="false" customHeight="true" outlineLevel="0" collapsed="false">
      <c r="B232" s="0" t="s">
        <v>1151</v>
      </c>
      <c r="C232" s="54" t="n">
        <v>41055.0412847222</v>
      </c>
      <c r="D232" s="55" t="n">
        <v>95000</v>
      </c>
      <c r="E232" s="0" t="n">
        <v>95000</v>
      </c>
      <c r="F232" s="0" t="s">
        <v>71</v>
      </c>
      <c r="G232" s="0" t="e">
        <f aca="false">tblSalaries#this row;clean salary (in local currency)*VLOOKUP(tblSalaries#this row;currency,tblXrate,2,0)</f>
        <v>#VALUE!</v>
      </c>
      <c r="H232" s="0" t="s">
        <v>1152</v>
      </c>
      <c r="I232" s="0" t="s">
        <v>107</v>
      </c>
      <c r="J232" s="0" t="s">
        <v>74</v>
      </c>
      <c r="K232" s="0" t="e">
        <f aca="false">VLOOKUP(tblSalaries#this row;where do you work,tblCountriesactual:mapping,2,0)</f>
        <v>#VALUE!</v>
      </c>
      <c r="L232" s="0" t="s">
        <v>110</v>
      </c>
      <c r="N232" s="48" t="e">
        <f aca="false">VLOOKUP(K232,tblCountries,3,0)</f>
        <v>#VALUE!</v>
      </c>
      <c r="O232" s="48" t="e">
        <f aca="false">VLOOKUP(tblSalaries#this row;how many hours of a day you work on excel,tblHours,2,0)</f>
        <v>#VALUE!</v>
      </c>
      <c r="P232" s="48" t="e">
        <f aca="false">VLOOKUP(tblSalaries#this row;clean country,tblCountries,5,0)</f>
        <v>#VALUE!</v>
      </c>
      <c r="Q232" s="48" t="e">
        <f aca="false">IF($Q$1,tblSalaries#this row;ppp factor*tblSalaries#this row;salary in usd,tblSalaries#this row;salary in usd)</f>
        <v>#VALUE!</v>
      </c>
    </row>
    <row r="233" customFormat="false" ht="15" hidden="false" customHeight="true" outlineLevel="0" collapsed="false">
      <c r="B233" s="0" t="s">
        <v>1153</v>
      </c>
      <c r="C233" s="54" t="n">
        <v>41055.0422569444</v>
      </c>
      <c r="D233" s="55" t="s">
        <v>1154</v>
      </c>
      <c r="E233" s="0" t="n">
        <v>52500</v>
      </c>
      <c r="F233" s="0" t="s">
        <v>71</v>
      </c>
      <c r="G233" s="0" t="e">
        <f aca="false">tblSalaries#this row;clean salary (in local currency)*VLOOKUP(tblSalaries#this row;currency,tblXrate,2,0)</f>
        <v>#VALUE!</v>
      </c>
      <c r="H233" s="0" t="s">
        <v>1155</v>
      </c>
      <c r="I233" s="0" t="s">
        <v>78</v>
      </c>
      <c r="J233" s="0" t="s">
        <v>74</v>
      </c>
      <c r="K233" s="0" t="e">
        <f aca="false">VLOOKUP(tblSalaries#this row;where do you work,tblCountriesactual:mapping,2,0)</f>
        <v>#VALUE!</v>
      </c>
      <c r="L233" s="0" t="s">
        <v>110</v>
      </c>
      <c r="N233" s="48" t="e">
        <f aca="false">VLOOKUP(K233,tblCountries,3,0)</f>
        <v>#VALUE!</v>
      </c>
      <c r="O233" s="48" t="e">
        <f aca="false">VLOOKUP(tblSalaries#this row;how many hours of a day you work on excel,tblHours,2,0)</f>
        <v>#VALUE!</v>
      </c>
      <c r="P233" s="48" t="e">
        <f aca="false">VLOOKUP(tblSalaries#this row;clean country,tblCountries,5,0)</f>
        <v>#VALUE!</v>
      </c>
      <c r="Q233" s="48" t="e">
        <f aca="false">IF($Q$1,tblSalaries#this row;ppp factor*tblSalaries#this row;salary in usd,tblSalaries#this row;salary in usd)</f>
        <v>#VALUE!</v>
      </c>
    </row>
    <row r="234" customFormat="false" ht="15" hidden="false" customHeight="true" outlineLevel="0" collapsed="false">
      <c r="B234" s="0" t="s">
        <v>1156</v>
      </c>
      <c r="C234" s="54" t="n">
        <v>41055.0423958333</v>
      </c>
      <c r="D234" s="55" t="n">
        <v>45000</v>
      </c>
      <c r="E234" s="0" t="n">
        <v>45000</v>
      </c>
      <c r="F234" s="0" t="s">
        <v>111</v>
      </c>
      <c r="G234" s="0" t="e">
        <f aca="false">tblSalaries#this row;clean salary (in local currency)*VLOOKUP(tblSalaries#this row;currency,tblXrate,2,0)</f>
        <v>#VALUE!</v>
      </c>
      <c r="H234" s="0" t="s">
        <v>1157</v>
      </c>
      <c r="I234" s="0" t="s">
        <v>124</v>
      </c>
      <c r="J234" s="0" t="s">
        <v>94</v>
      </c>
      <c r="K234" s="0" t="e">
        <f aca="false">VLOOKUP(tblSalaries#this row;where do you work,tblCountriesactual:mapping,2,0)</f>
        <v>#VALUE!</v>
      </c>
      <c r="L234" s="0" t="s">
        <v>100</v>
      </c>
      <c r="N234" s="48" t="e">
        <f aca="false">VLOOKUP(K234,tblCountries,3,0)</f>
        <v>#VALUE!</v>
      </c>
      <c r="O234" s="48" t="e">
        <f aca="false">VLOOKUP(tblSalaries#this row;how many hours of a day you work on excel,tblHours,2,0)</f>
        <v>#VALUE!</v>
      </c>
      <c r="P234" s="48" t="e">
        <f aca="false">VLOOKUP(tblSalaries#this row;clean country,tblCountries,5,0)</f>
        <v>#VALUE!</v>
      </c>
      <c r="Q234" s="48" t="e">
        <f aca="false">IF($Q$1,tblSalaries#this row;ppp factor*tblSalaries#this row;salary in usd,tblSalaries#this row;salary in usd)</f>
        <v>#VALUE!</v>
      </c>
    </row>
    <row r="235" customFormat="false" ht="15" hidden="false" customHeight="true" outlineLevel="0" collapsed="false">
      <c r="B235" s="0" t="s">
        <v>1158</v>
      </c>
      <c r="C235" s="54" t="n">
        <v>41055.0427314815</v>
      </c>
      <c r="D235" s="55" t="n">
        <v>60000</v>
      </c>
      <c r="E235" s="0" t="n">
        <v>60000</v>
      </c>
      <c r="F235" s="0" t="s">
        <v>71</v>
      </c>
      <c r="G235" s="0" t="e">
        <f aca="false">tblSalaries#this row;clean salary (in local currency)*VLOOKUP(tblSalaries#this row;currency,tblXrate,2,0)</f>
        <v>#VALUE!</v>
      </c>
      <c r="H235" s="0" t="s">
        <v>1159</v>
      </c>
      <c r="I235" s="0" t="s">
        <v>78</v>
      </c>
      <c r="J235" s="0" t="s">
        <v>74</v>
      </c>
      <c r="K235" s="0" t="e">
        <f aca="false">VLOOKUP(tblSalaries#this row;where do you work,tblCountriesactual:mapping,2,0)</f>
        <v>#VALUE!</v>
      </c>
      <c r="L235" s="0" t="s">
        <v>110</v>
      </c>
      <c r="N235" s="48" t="e">
        <f aca="false">VLOOKUP(K235,tblCountries,3,0)</f>
        <v>#VALUE!</v>
      </c>
      <c r="O235" s="48" t="e">
        <f aca="false">VLOOKUP(tblSalaries#this row;how many hours of a day you work on excel,tblHours,2,0)</f>
        <v>#VALUE!</v>
      </c>
      <c r="P235" s="48" t="e">
        <f aca="false">VLOOKUP(tblSalaries#this row;clean country,tblCountries,5,0)</f>
        <v>#VALUE!</v>
      </c>
      <c r="Q235" s="48" t="e">
        <f aca="false">IF($Q$1,tblSalaries#this row;ppp factor*tblSalaries#this row;salary in usd,tblSalaries#this row;salary in usd)</f>
        <v>#VALUE!</v>
      </c>
    </row>
    <row r="236" customFormat="false" ht="15" hidden="false" customHeight="true" outlineLevel="0" collapsed="false">
      <c r="B236" s="0" t="s">
        <v>1160</v>
      </c>
      <c r="C236" s="54" t="n">
        <v>41055.0431018519</v>
      </c>
      <c r="D236" s="55" t="n">
        <v>65250</v>
      </c>
      <c r="E236" s="0" t="n">
        <v>65250</v>
      </c>
      <c r="F236" s="0" t="s">
        <v>71</v>
      </c>
      <c r="G236" s="0" t="e">
        <f aca="false">tblSalaries#this row;clean salary (in local currency)*VLOOKUP(tblSalaries#this row;currency,tblXrate,2,0)</f>
        <v>#VALUE!</v>
      </c>
      <c r="H236" s="0" t="s">
        <v>69</v>
      </c>
      <c r="I236" s="0" t="s">
        <v>69</v>
      </c>
      <c r="J236" s="0" t="s">
        <v>74</v>
      </c>
      <c r="K236" s="0" t="e">
        <f aca="false">VLOOKUP(tblSalaries#this row;where do you work,tblCountriesactual:mapping,2,0)</f>
        <v>#VALUE!</v>
      </c>
      <c r="L236" s="0" t="s">
        <v>110</v>
      </c>
      <c r="N236" s="48" t="e">
        <f aca="false">VLOOKUP(K236,tblCountries,3,0)</f>
        <v>#VALUE!</v>
      </c>
      <c r="O236" s="48" t="e">
        <f aca="false">VLOOKUP(tblSalaries#this row;how many hours of a day you work on excel,tblHours,2,0)</f>
        <v>#VALUE!</v>
      </c>
      <c r="P236" s="48" t="e">
        <f aca="false">VLOOKUP(tblSalaries#this row;clean country,tblCountries,5,0)</f>
        <v>#VALUE!</v>
      </c>
      <c r="Q236" s="48" t="e">
        <f aca="false">IF($Q$1,tblSalaries#this row;ppp factor*tblSalaries#this row;salary in usd,tblSalaries#this row;salary in usd)</f>
        <v>#VALUE!</v>
      </c>
    </row>
    <row r="237" customFormat="false" ht="15" hidden="false" customHeight="true" outlineLevel="0" collapsed="false">
      <c r="B237" s="0" t="s">
        <v>1161</v>
      </c>
      <c r="C237" s="54" t="n">
        <v>41055.0431365741</v>
      </c>
      <c r="D237" s="55" t="n">
        <v>1200000</v>
      </c>
      <c r="E237" s="0" t="n">
        <v>1200000</v>
      </c>
      <c r="F237" s="0" t="s">
        <v>101</v>
      </c>
      <c r="G237" s="0" t="e">
        <f aca="false">tblSalaries#this row;clean salary (in local currency)*VLOOKUP(tblSalaries#this row;currency,tblXrate,2,0)</f>
        <v>#VALUE!</v>
      </c>
      <c r="H237" s="0" t="s">
        <v>1162</v>
      </c>
      <c r="I237" s="0" t="s">
        <v>124</v>
      </c>
      <c r="J237" s="0" t="s">
        <v>85</v>
      </c>
      <c r="K237" s="0" t="e">
        <f aca="false">VLOOKUP(tblSalaries#this row;where do you work,tblCountriesactual:mapping,2,0)</f>
        <v>#VALUE!</v>
      </c>
      <c r="L237" s="0" t="s">
        <v>100</v>
      </c>
      <c r="N237" s="48" t="e">
        <f aca="false">VLOOKUP(K237,tblCountries,3,0)</f>
        <v>#VALUE!</v>
      </c>
      <c r="O237" s="48" t="e">
        <f aca="false">VLOOKUP(tblSalaries#this row;how many hours of a day you work on excel,tblHours,2,0)</f>
        <v>#VALUE!</v>
      </c>
      <c r="P237" s="48" t="e">
        <f aca="false">VLOOKUP(tblSalaries#this row;clean country,tblCountries,5,0)</f>
        <v>#VALUE!</v>
      </c>
      <c r="Q237" s="48" t="e">
        <f aca="false">IF($Q$1,tblSalaries#this row;ppp factor*tblSalaries#this row;salary in usd,tblSalaries#this row;salary in usd)</f>
        <v>#VALUE!</v>
      </c>
    </row>
    <row r="238" customFormat="false" ht="15" hidden="false" customHeight="true" outlineLevel="0" collapsed="false">
      <c r="B238" s="0" t="s">
        <v>1163</v>
      </c>
      <c r="C238" s="54" t="n">
        <v>41055.0431712963</v>
      </c>
      <c r="D238" s="55" t="n">
        <v>100000</v>
      </c>
      <c r="E238" s="0" t="n">
        <v>100000</v>
      </c>
      <c r="F238" s="0" t="s">
        <v>125</v>
      </c>
      <c r="G238" s="0" t="e">
        <f aca="false">tblSalaries#this row;clean salary (in local currency)*VLOOKUP(tblSalaries#this row;currency,tblXrate,2,0)</f>
        <v>#VALUE!</v>
      </c>
      <c r="H238" s="0" t="s">
        <v>1164</v>
      </c>
      <c r="I238" s="0" t="s">
        <v>124</v>
      </c>
      <c r="J238" s="0" t="s">
        <v>113</v>
      </c>
      <c r="K238" s="0" t="e">
        <f aca="false">VLOOKUP(tblSalaries#this row;where do you work,tblCountriesactual:mapping,2,0)</f>
        <v>#VALUE!</v>
      </c>
      <c r="L238" s="0" t="s">
        <v>100</v>
      </c>
      <c r="N238" s="48" t="e">
        <f aca="false">VLOOKUP(K238,tblCountries,3,0)</f>
        <v>#VALUE!</v>
      </c>
      <c r="O238" s="48" t="e">
        <f aca="false">VLOOKUP(tblSalaries#this row;how many hours of a day you work on excel,tblHours,2,0)</f>
        <v>#VALUE!</v>
      </c>
      <c r="P238" s="48" t="e">
        <f aca="false">VLOOKUP(tblSalaries#this row;clean country,tblCountries,5,0)</f>
        <v>#VALUE!</v>
      </c>
      <c r="Q238" s="48" t="e">
        <f aca="false">IF($Q$1,tblSalaries#this row;ppp factor*tblSalaries#this row;salary in usd,tblSalaries#this row;salary in usd)</f>
        <v>#VALUE!</v>
      </c>
    </row>
    <row r="239" customFormat="false" ht="15" hidden="false" customHeight="true" outlineLevel="0" collapsed="false">
      <c r="B239" s="0" t="s">
        <v>1165</v>
      </c>
      <c r="C239" s="54" t="n">
        <v>41055.0432407407</v>
      </c>
      <c r="D239" s="55" t="s">
        <v>1166</v>
      </c>
      <c r="E239" s="0" t="n">
        <v>12000</v>
      </c>
      <c r="F239" s="0" t="s">
        <v>82</v>
      </c>
      <c r="G239" s="0" t="e">
        <f aca="false">tblSalaries#this row;clean salary (in local currency)*VLOOKUP(tblSalaries#this row;currency,tblXrate,2,0)</f>
        <v>#VALUE!</v>
      </c>
      <c r="H239" s="0" t="s">
        <v>1167</v>
      </c>
      <c r="I239" s="0" t="s">
        <v>143</v>
      </c>
      <c r="J239" s="0" t="s">
        <v>175</v>
      </c>
      <c r="K239" s="0" t="e">
        <f aca="false">VLOOKUP(tblSalaries#this row;where do you work,tblCountriesactual:mapping,2,0)</f>
        <v>#VALUE!</v>
      </c>
      <c r="L239" s="0" t="s">
        <v>118</v>
      </c>
      <c r="N239" s="48" t="e">
        <f aca="false">VLOOKUP(K239,tblCountries,3,0)</f>
        <v>#VALUE!</v>
      </c>
      <c r="O239" s="48" t="e">
        <f aca="false">VLOOKUP(tblSalaries#this row;how many hours of a day you work on excel,tblHours,2,0)</f>
        <v>#VALUE!</v>
      </c>
      <c r="P239" s="48" t="e">
        <f aca="false">VLOOKUP(tblSalaries#this row;clean country,tblCountries,5,0)</f>
        <v>#VALUE!</v>
      </c>
      <c r="Q239" s="48" t="e">
        <f aca="false">IF($Q$1,tblSalaries#this row;ppp factor*tblSalaries#this row;salary in usd,tblSalaries#this row;salary in usd)</f>
        <v>#VALUE!</v>
      </c>
    </row>
    <row r="240" customFormat="false" ht="15" hidden="false" customHeight="true" outlineLevel="0" collapsed="false">
      <c r="B240" s="0" t="s">
        <v>1168</v>
      </c>
      <c r="C240" s="54" t="n">
        <v>41055.0432986111</v>
      </c>
      <c r="D240" s="55" t="n">
        <v>73000</v>
      </c>
      <c r="E240" s="0" t="n">
        <v>73000</v>
      </c>
      <c r="F240" s="0" t="s">
        <v>71</v>
      </c>
      <c r="G240" s="0" t="e">
        <f aca="false">tblSalaries#this row;clean salary (in local currency)*VLOOKUP(tblSalaries#this row;currency,tblXrate,2,0)</f>
        <v>#VALUE!</v>
      </c>
      <c r="H240" s="0" t="s">
        <v>687</v>
      </c>
      <c r="I240" s="0" t="s">
        <v>78</v>
      </c>
      <c r="J240" s="0" t="s">
        <v>74</v>
      </c>
      <c r="K240" s="0" t="e">
        <f aca="false">VLOOKUP(tblSalaries#this row;where do you work,tblCountriesactual:mapping,2,0)</f>
        <v>#VALUE!</v>
      </c>
      <c r="L240" s="0" t="s">
        <v>110</v>
      </c>
      <c r="N240" s="48" t="e">
        <f aca="false">VLOOKUP(K240,tblCountries,3,0)</f>
        <v>#VALUE!</v>
      </c>
      <c r="O240" s="48" t="e">
        <f aca="false">VLOOKUP(tblSalaries#this row;how many hours of a day you work on excel,tblHours,2,0)</f>
        <v>#VALUE!</v>
      </c>
      <c r="P240" s="48" t="e">
        <f aca="false">VLOOKUP(tblSalaries#this row;clean country,tblCountries,5,0)</f>
        <v>#VALUE!</v>
      </c>
      <c r="Q240" s="48" t="e">
        <f aca="false">IF($Q$1,tblSalaries#this row;ppp factor*tblSalaries#this row;salary in usd,tblSalaries#this row;salary in usd)</f>
        <v>#VALUE!</v>
      </c>
    </row>
    <row r="241" customFormat="false" ht="15" hidden="false" customHeight="true" outlineLevel="0" collapsed="false">
      <c r="B241" s="0" t="s">
        <v>1169</v>
      </c>
      <c r="C241" s="54" t="n">
        <v>41055.043599537</v>
      </c>
      <c r="D241" s="55" t="n">
        <v>50000</v>
      </c>
      <c r="E241" s="0" t="n">
        <v>50000</v>
      </c>
      <c r="F241" s="0" t="s">
        <v>71</v>
      </c>
      <c r="G241" s="0" t="e">
        <f aca="false">tblSalaries#this row;clean salary (in local currency)*VLOOKUP(tblSalaries#this row;currency,tblXrate,2,0)</f>
        <v>#VALUE!</v>
      </c>
      <c r="H241" s="0" t="s">
        <v>979</v>
      </c>
      <c r="I241" s="0" t="s">
        <v>78</v>
      </c>
      <c r="J241" s="0" t="s">
        <v>74</v>
      </c>
      <c r="K241" s="0" t="e">
        <f aca="false">VLOOKUP(tblSalaries#this row;where do you work,tblCountriesactual:mapping,2,0)</f>
        <v>#VALUE!</v>
      </c>
      <c r="L241" s="0" t="s">
        <v>118</v>
      </c>
      <c r="N241" s="48" t="e">
        <f aca="false">VLOOKUP(K241,tblCountries,3,0)</f>
        <v>#VALUE!</v>
      </c>
      <c r="O241" s="48" t="e">
        <f aca="false">VLOOKUP(tblSalaries#this row;how many hours of a day you work on excel,tblHours,2,0)</f>
        <v>#VALUE!</v>
      </c>
      <c r="P241" s="48" t="e">
        <f aca="false">VLOOKUP(tblSalaries#this row;clean country,tblCountries,5,0)</f>
        <v>#VALUE!</v>
      </c>
      <c r="Q241" s="48" t="e">
        <f aca="false">IF($Q$1,tblSalaries#this row;ppp factor*tblSalaries#this row;salary in usd,tblSalaries#this row;salary in usd)</f>
        <v>#VALUE!</v>
      </c>
    </row>
    <row r="242" customFormat="false" ht="15" hidden="false" customHeight="true" outlineLevel="0" collapsed="false">
      <c r="B242" s="0" t="s">
        <v>1170</v>
      </c>
      <c r="C242" s="54" t="n">
        <v>41055.0436458333</v>
      </c>
      <c r="D242" s="55" t="n">
        <v>79000</v>
      </c>
      <c r="E242" s="0" t="n">
        <v>79000</v>
      </c>
      <c r="F242" s="0" t="s">
        <v>71</v>
      </c>
      <c r="G242" s="0" t="e">
        <f aca="false">tblSalaries#this row;clean salary (in local currency)*VLOOKUP(tblSalaries#this row;currency,tblXrate,2,0)</f>
        <v>#VALUE!</v>
      </c>
      <c r="H242" s="0" t="s">
        <v>1171</v>
      </c>
      <c r="I242" s="0" t="s">
        <v>69</v>
      </c>
      <c r="J242" s="0" t="s">
        <v>74</v>
      </c>
      <c r="K242" s="0" t="e">
        <f aca="false">VLOOKUP(tblSalaries#this row;where do you work,tblCountriesactual:mapping,2,0)</f>
        <v>#VALUE!</v>
      </c>
      <c r="L242" s="0" t="s">
        <v>100</v>
      </c>
      <c r="N242" s="48" t="e">
        <f aca="false">VLOOKUP(K242,tblCountries,3,0)</f>
        <v>#VALUE!</v>
      </c>
      <c r="O242" s="48" t="e">
        <f aca="false">VLOOKUP(tblSalaries#this row;how many hours of a day you work on excel,tblHours,2,0)</f>
        <v>#VALUE!</v>
      </c>
      <c r="P242" s="48" t="e">
        <f aca="false">VLOOKUP(tblSalaries#this row;clean country,tblCountries,5,0)</f>
        <v>#VALUE!</v>
      </c>
      <c r="Q242" s="48" t="e">
        <f aca="false">IF($Q$1,tblSalaries#this row;ppp factor*tblSalaries#this row;salary in usd,tblSalaries#this row;salary in usd)</f>
        <v>#VALUE!</v>
      </c>
    </row>
    <row r="243" customFormat="false" ht="15" hidden="false" customHeight="true" outlineLevel="0" collapsed="false">
      <c r="B243" s="0" t="s">
        <v>1172</v>
      </c>
      <c r="C243" s="54" t="n">
        <v>41055.0438310185</v>
      </c>
      <c r="D243" s="55" t="n">
        <v>90000</v>
      </c>
      <c r="E243" s="0" t="n">
        <v>90000</v>
      </c>
      <c r="F243" s="0" t="s">
        <v>71</v>
      </c>
      <c r="G243" s="0" t="e">
        <f aca="false">tblSalaries#this row;clean salary (in local currency)*VLOOKUP(tblSalaries#this row;currency,tblXrate,2,0)</f>
        <v>#VALUE!</v>
      </c>
      <c r="H243" s="0" t="s">
        <v>1173</v>
      </c>
      <c r="I243" s="0" t="s">
        <v>124</v>
      </c>
      <c r="J243" s="0" t="s">
        <v>74</v>
      </c>
      <c r="K243" s="0" t="e">
        <f aca="false">VLOOKUP(tblSalaries#this row;where do you work,tblCountriesactual:mapping,2,0)</f>
        <v>#VALUE!</v>
      </c>
      <c r="L243" s="0" t="s">
        <v>110</v>
      </c>
      <c r="N243" s="48" t="e">
        <f aca="false">VLOOKUP(K243,tblCountries,3,0)</f>
        <v>#VALUE!</v>
      </c>
      <c r="O243" s="48" t="e">
        <f aca="false">VLOOKUP(tblSalaries#this row;how many hours of a day you work on excel,tblHours,2,0)</f>
        <v>#VALUE!</v>
      </c>
      <c r="P243" s="48" t="e">
        <f aca="false">VLOOKUP(tblSalaries#this row;clean country,tblCountries,5,0)</f>
        <v>#VALUE!</v>
      </c>
      <c r="Q243" s="48" t="e">
        <f aca="false">IF($Q$1,tblSalaries#this row;ppp factor*tblSalaries#this row;salary in usd,tblSalaries#this row;salary in usd)</f>
        <v>#VALUE!</v>
      </c>
    </row>
    <row r="244" customFormat="false" ht="15" hidden="false" customHeight="true" outlineLevel="0" collapsed="false">
      <c r="B244" s="0" t="s">
        <v>1174</v>
      </c>
      <c r="C244" s="54" t="n">
        <v>41055.0440740741</v>
      </c>
      <c r="D244" s="55" t="n">
        <v>70000</v>
      </c>
      <c r="E244" s="0" t="n">
        <v>70000</v>
      </c>
      <c r="F244" s="0" t="s">
        <v>71</v>
      </c>
      <c r="G244" s="0" t="e">
        <f aca="false">tblSalaries#this row;clean salary (in local currency)*VLOOKUP(tblSalaries#this row;currency,tblXrate,2,0)</f>
        <v>#VALUE!</v>
      </c>
      <c r="H244" s="0" t="s">
        <v>1175</v>
      </c>
      <c r="I244" s="0" t="s">
        <v>124</v>
      </c>
      <c r="J244" s="0" t="s">
        <v>74</v>
      </c>
      <c r="K244" s="0" t="e">
        <f aca="false">VLOOKUP(tblSalaries#this row;where do you work,tblCountriesactual:mapping,2,0)</f>
        <v>#VALUE!</v>
      </c>
      <c r="L244" s="0" t="s">
        <v>100</v>
      </c>
      <c r="N244" s="48" t="e">
        <f aca="false">VLOOKUP(K244,tblCountries,3,0)</f>
        <v>#VALUE!</v>
      </c>
      <c r="O244" s="48" t="e">
        <f aca="false">VLOOKUP(tblSalaries#this row;how many hours of a day you work on excel,tblHours,2,0)</f>
        <v>#VALUE!</v>
      </c>
      <c r="P244" s="48" t="e">
        <f aca="false">VLOOKUP(tblSalaries#this row;clean country,tblCountries,5,0)</f>
        <v>#VALUE!</v>
      </c>
      <c r="Q244" s="48" t="e">
        <f aca="false">IF($Q$1,tblSalaries#this row;ppp factor*tblSalaries#this row;salary in usd,tblSalaries#this row;salary in usd)</f>
        <v>#VALUE!</v>
      </c>
    </row>
    <row r="245" customFormat="false" ht="15" hidden="false" customHeight="true" outlineLevel="0" collapsed="false">
      <c r="B245" s="0" t="s">
        <v>1176</v>
      </c>
      <c r="C245" s="54" t="n">
        <v>41055.0441435185</v>
      </c>
      <c r="D245" s="55" t="n">
        <v>65000</v>
      </c>
      <c r="E245" s="0" t="n">
        <v>65000</v>
      </c>
      <c r="F245" s="0" t="s">
        <v>125</v>
      </c>
      <c r="G245" s="0" t="e">
        <f aca="false">tblSalaries#this row;clean salary (in local currency)*VLOOKUP(tblSalaries#this row;currency,tblXrate,2,0)</f>
        <v>#VALUE!</v>
      </c>
      <c r="H245" s="0" t="s">
        <v>1177</v>
      </c>
      <c r="I245" s="0" t="s">
        <v>124</v>
      </c>
      <c r="J245" s="0" t="s">
        <v>113</v>
      </c>
      <c r="K245" s="0" t="e">
        <f aca="false">VLOOKUP(tblSalaries#this row;where do you work,tblCountriesactual:mapping,2,0)</f>
        <v>#VALUE!</v>
      </c>
      <c r="L245" s="0" t="s">
        <v>110</v>
      </c>
      <c r="N245" s="48" t="e">
        <f aca="false">VLOOKUP(K245,tblCountries,3,0)</f>
        <v>#VALUE!</v>
      </c>
      <c r="O245" s="48" t="e">
        <f aca="false">VLOOKUP(tblSalaries#this row;how many hours of a day you work on excel,tblHours,2,0)</f>
        <v>#VALUE!</v>
      </c>
      <c r="P245" s="48" t="e">
        <f aca="false">VLOOKUP(tblSalaries#this row;clean country,tblCountries,5,0)</f>
        <v>#VALUE!</v>
      </c>
      <c r="Q245" s="48" t="e">
        <f aca="false">IF($Q$1,tblSalaries#this row;ppp factor*tblSalaries#this row;salary in usd,tblSalaries#this row;salary in usd)</f>
        <v>#VALUE!</v>
      </c>
    </row>
    <row r="246" customFormat="false" ht="15" hidden="false" customHeight="true" outlineLevel="0" collapsed="false">
      <c r="B246" s="0" t="s">
        <v>1178</v>
      </c>
      <c r="C246" s="54" t="n">
        <v>41055.0443518519</v>
      </c>
      <c r="D246" s="55" t="n">
        <v>80000</v>
      </c>
      <c r="E246" s="0" t="n">
        <v>80000</v>
      </c>
      <c r="F246" s="0" t="s">
        <v>71</v>
      </c>
      <c r="G246" s="0" t="e">
        <f aca="false">tblSalaries#this row;clean salary (in local currency)*VLOOKUP(tblSalaries#this row;currency,tblXrate,2,0)</f>
        <v>#VALUE!</v>
      </c>
      <c r="H246" s="0" t="s">
        <v>78</v>
      </c>
      <c r="I246" s="0" t="s">
        <v>78</v>
      </c>
      <c r="J246" s="0" t="s">
        <v>74</v>
      </c>
      <c r="K246" s="0" t="e">
        <f aca="false">VLOOKUP(tblSalaries#this row;where do you work,tblCountriesactual:mapping,2,0)</f>
        <v>#VALUE!</v>
      </c>
      <c r="L246" s="0" t="s">
        <v>110</v>
      </c>
      <c r="N246" s="48" t="e">
        <f aca="false">VLOOKUP(K246,tblCountries,3,0)</f>
        <v>#VALUE!</v>
      </c>
      <c r="O246" s="48" t="e">
        <f aca="false">VLOOKUP(tblSalaries#this row;how many hours of a day you work on excel,tblHours,2,0)</f>
        <v>#VALUE!</v>
      </c>
      <c r="P246" s="48" t="e">
        <f aca="false">VLOOKUP(tblSalaries#this row;clean country,tblCountries,5,0)</f>
        <v>#VALUE!</v>
      </c>
      <c r="Q246" s="48" t="e">
        <f aca="false">IF($Q$1,tblSalaries#this row;ppp factor*tblSalaries#this row;salary in usd,tblSalaries#this row;salary in usd)</f>
        <v>#VALUE!</v>
      </c>
    </row>
    <row r="247" customFormat="false" ht="15" hidden="false" customHeight="true" outlineLevel="0" collapsed="false">
      <c r="B247" s="0" t="s">
        <v>1179</v>
      </c>
      <c r="C247" s="54" t="n">
        <v>41055.044375</v>
      </c>
      <c r="D247" s="55" t="n">
        <v>140000</v>
      </c>
      <c r="E247" s="0" t="n">
        <v>140000</v>
      </c>
      <c r="F247" s="0" t="s">
        <v>71</v>
      </c>
      <c r="G247" s="0" t="e">
        <f aca="false">tblSalaries#this row;clean salary (in local currency)*VLOOKUP(tblSalaries#this row;currency,tblXrate,2,0)</f>
        <v>#VALUE!</v>
      </c>
      <c r="H247" s="0" t="s">
        <v>124</v>
      </c>
      <c r="I247" s="0" t="s">
        <v>124</v>
      </c>
      <c r="J247" s="0" t="s">
        <v>74</v>
      </c>
      <c r="K247" s="0" t="e">
        <f aca="false">VLOOKUP(tblSalaries#this row;where do you work,tblCountriesactual:mapping,2,0)</f>
        <v>#VALUE!</v>
      </c>
      <c r="L247" s="0" t="s">
        <v>110</v>
      </c>
      <c r="N247" s="48" t="e">
        <f aca="false">VLOOKUP(K247,tblCountries,3,0)</f>
        <v>#VALUE!</v>
      </c>
      <c r="O247" s="48" t="e">
        <f aca="false">VLOOKUP(tblSalaries#this row;how many hours of a day you work on excel,tblHours,2,0)</f>
        <v>#VALUE!</v>
      </c>
      <c r="P247" s="48" t="e">
        <f aca="false">VLOOKUP(tblSalaries#this row;clean country,tblCountries,5,0)</f>
        <v>#VALUE!</v>
      </c>
      <c r="Q247" s="48" t="e">
        <f aca="false">IF($Q$1,tblSalaries#this row;ppp factor*tblSalaries#this row;salary in usd,tblSalaries#this row;salary in usd)</f>
        <v>#VALUE!</v>
      </c>
    </row>
    <row r="248" customFormat="false" ht="15" hidden="false" customHeight="true" outlineLevel="0" collapsed="false">
      <c r="B248" s="0" t="s">
        <v>1180</v>
      </c>
      <c r="C248" s="54" t="n">
        <v>41055.0445949074</v>
      </c>
      <c r="D248" s="55" t="s">
        <v>1181</v>
      </c>
      <c r="E248" s="0" t="n">
        <v>96000</v>
      </c>
      <c r="F248" s="0" t="s">
        <v>71</v>
      </c>
      <c r="G248" s="0" t="e">
        <f aca="false">tblSalaries#this row;clean salary (in local currency)*VLOOKUP(tblSalaries#this row;currency,tblXrate,2,0)</f>
        <v>#VALUE!</v>
      </c>
      <c r="H248" s="0" t="s">
        <v>1182</v>
      </c>
      <c r="I248" s="0" t="s">
        <v>87</v>
      </c>
      <c r="J248" s="0" t="s">
        <v>242</v>
      </c>
      <c r="K248" s="0" t="e">
        <f aca="false">VLOOKUP(tblSalaries#this row;where do you work,tblCountriesactual:mapping,2,0)</f>
        <v>#VALUE!</v>
      </c>
      <c r="L248" s="0" t="s">
        <v>100</v>
      </c>
      <c r="N248" s="48" t="e">
        <f aca="false">VLOOKUP(K248,tblCountries,3,0)</f>
        <v>#VALUE!</v>
      </c>
      <c r="O248" s="48" t="e">
        <f aca="false">VLOOKUP(tblSalaries#this row;how many hours of a day you work on excel,tblHours,2,0)</f>
        <v>#VALUE!</v>
      </c>
      <c r="P248" s="48" t="e">
        <f aca="false">VLOOKUP(tblSalaries#this row;clean country,tblCountries,5,0)</f>
        <v>#VALUE!</v>
      </c>
      <c r="Q248" s="48" t="e">
        <f aca="false">IF($Q$1,tblSalaries#this row;ppp factor*tblSalaries#this row;salary in usd,tblSalaries#this row;salary in usd)</f>
        <v>#VALUE!</v>
      </c>
    </row>
    <row r="249" customFormat="false" ht="15" hidden="false" customHeight="true" outlineLevel="0" collapsed="false">
      <c r="B249" s="0" t="s">
        <v>1183</v>
      </c>
      <c r="C249" s="54" t="n">
        <v>41055.0446412037</v>
      </c>
      <c r="D249" s="55" t="n">
        <v>20000</v>
      </c>
      <c r="E249" s="0" t="n">
        <v>20000</v>
      </c>
      <c r="F249" s="0" t="s">
        <v>71</v>
      </c>
      <c r="G249" s="0" t="e">
        <f aca="false">tblSalaries#this row;clean salary (in local currency)*VLOOKUP(tblSalaries#this row;currency,tblXrate,2,0)</f>
        <v>#VALUE!</v>
      </c>
      <c r="H249" s="0" t="s">
        <v>1184</v>
      </c>
      <c r="I249" s="0" t="s">
        <v>124</v>
      </c>
      <c r="J249" s="0" t="s">
        <v>85</v>
      </c>
      <c r="K249" s="0" t="e">
        <f aca="false">VLOOKUP(tblSalaries#this row;where do you work,tblCountriesactual:mapping,2,0)</f>
        <v>#VALUE!</v>
      </c>
      <c r="L249" s="0" t="s">
        <v>110</v>
      </c>
      <c r="N249" s="48" t="e">
        <f aca="false">VLOOKUP(K249,tblCountries,3,0)</f>
        <v>#VALUE!</v>
      </c>
      <c r="O249" s="48" t="e">
        <f aca="false">VLOOKUP(tblSalaries#this row;how many hours of a day you work on excel,tblHours,2,0)</f>
        <v>#VALUE!</v>
      </c>
      <c r="P249" s="48" t="e">
        <f aca="false">VLOOKUP(tblSalaries#this row;clean country,tblCountries,5,0)</f>
        <v>#VALUE!</v>
      </c>
      <c r="Q249" s="48" t="e">
        <f aca="false">IF($Q$1,tblSalaries#this row;ppp factor*tblSalaries#this row;salary in usd,tblSalaries#this row;salary in usd)</f>
        <v>#VALUE!</v>
      </c>
    </row>
    <row r="250" customFormat="false" ht="15" hidden="false" customHeight="true" outlineLevel="0" collapsed="false">
      <c r="B250" s="0" t="s">
        <v>1185</v>
      </c>
      <c r="C250" s="54" t="n">
        <v>41055.0450231481</v>
      </c>
      <c r="D250" s="55" t="n">
        <v>47700</v>
      </c>
      <c r="E250" s="0" t="n">
        <v>47700</v>
      </c>
      <c r="F250" s="0" t="s">
        <v>71</v>
      </c>
      <c r="G250" s="0" t="e">
        <f aca="false">tblSalaries#this row;clean salary (in local currency)*VLOOKUP(tblSalaries#this row;currency,tblXrate,2,0)</f>
        <v>#VALUE!</v>
      </c>
      <c r="H250" s="0" t="s">
        <v>1186</v>
      </c>
      <c r="I250" s="0" t="s">
        <v>78</v>
      </c>
      <c r="J250" s="0" t="s">
        <v>74</v>
      </c>
      <c r="K250" s="0" t="e">
        <f aca="false">VLOOKUP(tblSalaries#this row;where do you work,tblCountriesactual:mapping,2,0)</f>
        <v>#VALUE!</v>
      </c>
      <c r="L250" s="0" t="s">
        <v>110</v>
      </c>
      <c r="N250" s="48" t="e">
        <f aca="false">VLOOKUP(K250,tblCountries,3,0)</f>
        <v>#VALUE!</v>
      </c>
      <c r="O250" s="48" t="e">
        <f aca="false">VLOOKUP(tblSalaries#this row;how many hours of a day you work on excel,tblHours,2,0)</f>
        <v>#VALUE!</v>
      </c>
      <c r="P250" s="48" t="e">
        <f aca="false">VLOOKUP(tblSalaries#this row;clean country,tblCountries,5,0)</f>
        <v>#VALUE!</v>
      </c>
      <c r="Q250" s="48" t="e">
        <f aca="false">IF($Q$1,tblSalaries#this row;ppp factor*tblSalaries#this row;salary in usd,tblSalaries#this row;salary in usd)</f>
        <v>#VALUE!</v>
      </c>
    </row>
    <row r="251" customFormat="false" ht="15" hidden="false" customHeight="true" outlineLevel="0" collapsed="false">
      <c r="B251" s="0" t="s">
        <v>1187</v>
      </c>
      <c r="C251" s="54" t="n">
        <v>41055.0453009259</v>
      </c>
      <c r="D251" s="55" t="n">
        <v>25000</v>
      </c>
      <c r="E251" s="0" t="n">
        <v>25000</v>
      </c>
      <c r="F251" s="0" t="s">
        <v>71</v>
      </c>
      <c r="G251" s="0" t="e">
        <f aca="false">tblSalaries#this row;clean salary (in local currency)*VLOOKUP(tblSalaries#this row;currency,tblXrate,2,0)</f>
        <v>#VALUE!</v>
      </c>
      <c r="H251" s="0" t="s">
        <v>775</v>
      </c>
      <c r="I251" s="0" t="s">
        <v>124</v>
      </c>
      <c r="J251" s="0" t="s">
        <v>85</v>
      </c>
      <c r="K251" s="0" t="e">
        <f aca="false">VLOOKUP(tblSalaries#this row;where do you work,tblCountriesactual:mapping,2,0)</f>
        <v>#VALUE!</v>
      </c>
      <c r="L251" s="0" t="s">
        <v>90</v>
      </c>
      <c r="N251" s="48" t="e">
        <f aca="false">VLOOKUP(K251,tblCountries,3,0)</f>
        <v>#VALUE!</v>
      </c>
      <c r="O251" s="48" t="e">
        <f aca="false">VLOOKUP(tblSalaries#this row;how many hours of a day you work on excel,tblHours,2,0)</f>
        <v>#VALUE!</v>
      </c>
      <c r="P251" s="48" t="e">
        <f aca="false">VLOOKUP(tblSalaries#this row;clean country,tblCountries,5,0)</f>
        <v>#VALUE!</v>
      </c>
      <c r="Q251" s="48" t="e">
        <f aca="false">IF($Q$1,tblSalaries#this row;ppp factor*tblSalaries#this row;salary in usd,tblSalaries#this row;salary in usd)</f>
        <v>#VALUE!</v>
      </c>
    </row>
    <row r="252" customFormat="false" ht="15" hidden="false" customHeight="true" outlineLevel="0" collapsed="false">
      <c r="B252" s="0" t="s">
        <v>1188</v>
      </c>
      <c r="C252" s="54" t="n">
        <v>41055.0453472222</v>
      </c>
      <c r="D252" s="55" t="n">
        <v>52500</v>
      </c>
      <c r="E252" s="0" t="n">
        <v>52500</v>
      </c>
      <c r="F252" s="0" t="s">
        <v>71</v>
      </c>
      <c r="G252" s="0" t="e">
        <f aca="false">tblSalaries#this row;clean salary (in local currency)*VLOOKUP(tblSalaries#this row;currency,tblXrate,2,0)</f>
        <v>#VALUE!</v>
      </c>
      <c r="H252" s="0" t="s">
        <v>78</v>
      </c>
      <c r="I252" s="0" t="s">
        <v>78</v>
      </c>
      <c r="J252" s="0" t="s">
        <v>74</v>
      </c>
      <c r="K252" s="0" t="e">
        <f aca="false">VLOOKUP(tblSalaries#this row;where do you work,tblCountriesactual:mapping,2,0)</f>
        <v>#VALUE!</v>
      </c>
      <c r="L252" s="0" t="s">
        <v>110</v>
      </c>
      <c r="N252" s="48" t="e">
        <f aca="false">VLOOKUP(K252,tblCountries,3,0)</f>
        <v>#VALUE!</v>
      </c>
      <c r="O252" s="48" t="e">
        <f aca="false">VLOOKUP(tblSalaries#this row;how many hours of a day you work on excel,tblHours,2,0)</f>
        <v>#VALUE!</v>
      </c>
      <c r="P252" s="48" t="e">
        <f aca="false">VLOOKUP(tblSalaries#this row;clean country,tblCountries,5,0)</f>
        <v>#VALUE!</v>
      </c>
      <c r="Q252" s="48" t="e">
        <f aca="false">IF($Q$1,tblSalaries#this row;ppp factor*tblSalaries#this row;salary in usd,tblSalaries#this row;salary in usd)</f>
        <v>#VALUE!</v>
      </c>
    </row>
    <row r="253" customFormat="false" ht="15" hidden="false" customHeight="true" outlineLevel="0" collapsed="false">
      <c r="B253" s="0" t="s">
        <v>1189</v>
      </c>
      <c r="C253" s="54" t="n">
        <v>41055.0454513889</v>
      </c>
      <c r="D253" s="55" t="n">
        <v>40000</v>
      </c>
      <c r="E253" s="0" t="n">
        <v>40000</v>
      </c>
      <c r="F253" s="0" t="s">
        <v>71</v>
      </c>
      <c r="G253" s="0" t="e">
        <f aca="false">tblSalaries#this row;clean salary (in local currency)*VLOOKUP(tblSalaries#this row;currency,tblXrate,2,0)</f>
        <v>#VALUE!</v>
      </c>
      <c r="H253" s="0" t="s">
        <v>966</v>
      </c>
      <c r="I253" s="0" t="s">
        <v>78</v>
      </c>
      <c r="J253" s="0" t="s">
        <v>74</v>
      </c>
      <c r="K253" s="0" t="e">
        <f aca="false">VLOOKUP(tblSalaries#this row;where do you work,tblCountriesactual:mapping,2,0)</f>
        <v>#VALUE!</v>
      </c>
      <c r="L253" s="0" t="s">
        <v>118</v>
      </c>
      <c r="N253" s="48" t="e">
        <f aca="false">VLOOKUP(K253,tblCountries,3,0)</f>
        <v>#VALUE!</v>
      </c>
      <c r="O253" s="48" t="e">
        <f aca="false">VLOOKUP(tblSalaries#this row;how many hours of a day you work on excel,tblHours,2,0)</f>
        <v>#VALUE!</v>
      </c>
      <c r="P253" s="48" t="e">
        <f aca="false">VLOOKUP(tblSalaries#this row;clean country,tblCountries,5,0)</f>
        <v>#VALUE!</v>
      </c>
      <c r="Q253" s="48" t="e">
        <f aca="false">IF($Q$1,tblSalaries#this row;ppp factor*tblSalaries#this row;salary in usd,tblSalaries#this row;salary in usd)</f>
        <v>#VALUE!</v>
      </c>
    </row>
    <row r="254" customFormat="false" ht="15" hidden="false" customHeight="true" outlineLevel="0" collapsed="false">
      <c r="B254" s="0" t="s">
        <v>1190</v>
      </c>
      <c r="C254" s="54" t="n">
        <v>41055.0458564815</v>
      </c>
      <c r="D254" s="55" t="s">
        <v>1191</v>
      </c>
      <c r="E254" s="0" t="n">
        <v>31000</v>
      </c>
      <c r="F254" s="0" t="s">
        <v>71</v>
      </c>
      <c r="G254" s="0" t="e">
        <f aca="false">tblSalaries#this row;clean salary (in local currency)*VLOOKUP(tblSalaries#this row;currency,tblXrate,2,0)</f>
        <v>#VALUE!</v>
      </c>
      <c r="H254" s="0" t="s">
        <v>1192</v>
      </c>
      <c r="I254" s="0" t="s">
        <v>78</v>
      </c>
      <c r="J254" s="0" t="s">
        <v>74</v>
      </c>
      <c r="K254" s="0" t="e">
        <f aca="false">VLOOKUP(tblSalaries#this row;where do you work,tblCountriesactual:mapping,2,0)</f>
        <v>#VALUE!</v>
      </c>
      <c r="L254" s="0" t="s">
        <v>110</v>
      </c>
      <c r="N254" s="48" t="e">
        <f aca="false">VLOOKUP(K254,tblCountries,3,0)</f>
        <v>#VALUE!</v>
      </c>
      <c r="O254" s="48" t="e">
        <f aca="false">VLOOKUP(tblSalaries#this row;how many hours of a day you work on excel,tblHours,2,0)</f>
        <v>#VALUE!</v>
      </c>
      <c r="P254" s="48" t="e">
        <f aca="false">VLOOKUP(tblSalaries#this row;clean country,tblCountries,5,0)</f>
        <v>#VALUE!</v>
      </c>
      <c r="Q254" s="48" t="e">
        <f aca="false">IF($Q$1,tblSalaries#this row;ppp factor*tblSalaries#this row;salary in usd,tblSalaries#this row;salary in usd)</f>
        <v>#VALUE!</v>
      </c>
    </row>
    <row r="255" customFormat="false" ht="15" hidden="false" customHeight="true" outlineLevel="0" collapsed="false">
      <c r="B255" s="0" t="s">
        <v>1193</v>
      </c>
      <c r="C255" s="54" t="n">
        <v>41055.0459722222</v>
      </c>
      <c r="D255" s="55" t="n">
        <v>4390</v>
      </c>
      <c r="E255" s="0" t="n">
        <v>52680</v>
      </c>
      <c r="F255" s="0" t="s">
        <v>111</v>
      </c>
      <c r="G255" s="0" t="e">
        <f aca="false">tblSalaries#this row;clean salary (in local currency)*VLOOKUP(tblSalaries#this row;currency,tblXrate,2,0)</f>
        <v>#VALUE!</v>
      </c>
      <c r="H255" s="0" t="s">
        <v>1194</v>
      </c>
      <c r="I255" s="0" t="s">
        <v>87</v>
      </c>
      <c r="J255" s="0" t="s">
        <v>94</v>
      </c>
      <c r="K255" s="0" t="e">
        <f aca="false">VLOOKUP(tblSalaries#this row;where do you work,tblCountriesactual:mapping,2,0)</f>
        <v>#VALUE!</v>
      </c>
      <c r="L255" s="0" t="s">
        <v>118</v>
      </c>
      <c r="N255" s="48" t="e">
        <f aca="false">VLOOKUP(K255,tblCountries,3,0)</f>
        <v>#VALUE!</v>
      </c>
      <c r="O255" s="48" t="e">
        <f aca="false">VLOOKUP(tblSalaries#this row;how many hours of a day you work on excel,tblHours,2,0)</f>
        <v>#VALUE!</v>
      </c>
      <c r="P255" s="48" t="e">
        <f aca="false">VLOOKUP(tblSalaries#this row;clean country,tblCountries,5,0)</f>
        <v>#VALUE!</v>
      </c>
      <c r="Q255" s="48" t="e">
        <f aca="false">IF($Q$1,tblSalaries#this row;ppp factor*tblSalaries#this row;salary in usd,tblSalaries#this row;salary in usd)</f>
        <v>#VALUE!</v>
      </c>
    </row>
    <row r="256" customFormat="false" ht="15" hidden="false" customHeight="true" outlineLevel="0" collapsed="false">
      <c r="B256" s="0" t="s">
        <v>1195</v>
      </c>
      <c r="C256" s="54" t="n">
        <v>41055.0461921296</v>
      </c>
      <c r="D256" s="55" t="n">
        <v>130000</v>
      </c>
      <c r="E256" s="0" t="n">
        <v>130000</v>
      </c>
      <c r="F256" s="0" t="s">
        <v>71</v>
      </c>
      <c r="G256" s="0" t="e">
        <f aca="false">tblSalaries#this row;clean salary (in local currency)*VLOOKUP(tblSalaries#this row;currency,tblXrate,2,0)</f>
        <v>#VALUE!</v>
      </c>
      <c r="H256" s="0" t="s">
        <v>1196</v>
      </c>
      <c r="I256" s="0" t="s">
        <v>124</v>
      </c>
      <c r="J256" s="0" t="s">
        <v>74</v>
      </c>
      <c r="K256" s="0" t="e">
        <f aca="false">VLOOKUP(tblSalaries#this row;where do you work,tblCountriesactual:mapping,2,0)</f>
        <v>#VALUE!</v>
      </c>
      <c r="L256" s="0" t="s">
        <v>110</v>
      </c>
      <c r="N256" s="48" t="e">
        <f aca="false">VLOOKUP(K256,tblCountries,3,0)</f>
        <v>#VALUE!</v>
      </c>
      <c r="O256" s="48" t="e">
        <f aca="false">VLOOKUP(tblSalaries#this row;how many hours of a day you work on excel,tblHours,2,0)</f>
        <v>#VALUE!</v>
      </c>
      <c r="P256" s="48" t="e">
        <f aca="false">VLOOKUP(tblSalaries#this row;clean country,tblCountries,5,0)</f>
        <v>#VALUE!</v>
      </c>
      <c r="Q256" s="48" t="e">
        <f aca="false">IF($Q$1,tblSalaries#this row;ppp factor*tblSalaries#this row;salary in usd,tblSalaries#this row;salary in usd)</f>
        <v>#VALUE!</v>
      </c>
    </row>
    <row r="257" customFormat="false" ht="15" hidden="false" customHeight="true" outlineLevel="0" collapsed="false">
      <c r="B257" s="0" t="s">
        <v>1197</v>
      </c>
      <c r="C257" s="54" t="n">
        <v>41055.0462731481</v>
      </c>
      <c r="D257" s="55" t="s">
        <v>1198</v>
      </c>
      <c r="E257" s="0" t="n">
        <v>470000</v>
      </c>
      <c r="F257" s="0" t="s">
        <v>101</v>
      </c>
      <c r="G257" s="0" t="e">
        <f aca="false">tblSalaries#this row;clean salary (in local currency)*VLOOKUP(tblSalaries#this row;currency,tblXrate,2,0)</f>
        <v>#VALUE!</v>
      </c>
      <c r="H257" s="0" t="s">
        <v>1199</v>
      </c>
      <c r="I257" s="0" t="s">
        <v>78</v>
      </c>
      <c r="J257" s="0" t="s">
        <v>85</v>
      </c>
      <c r="K257" s="0" t="e">
        <f aca="false">VLOOKUP(tblSalaries#this row;where do you work,tblCountriesactual:mapping,2,0)</f>
        <v>#VALUE!</v>
      </c>
      <c r="L257" s="0" t="s">
        <v>118</v>
      </c>
      <c r="N257" s="48" t="e">
        <f aca="false">VLOOKUP(K257,tblCountries,3,0)</f>
        <v>#VALUE!</v>
      </c>
      <c r="O257" s="48" t="e">
        <f aca="false">VLOOKUP(tblSalaries#this row;how many hours of a day you work on excel,tblHours,2,0)</f>
        <v>#VALUE!</v>
      </c>
      <c r="P257" s="48" t="e">
        <f aca="false">VLOOKUP(tblSalaries#this row;clean country,tblCountries,5,0)</f>
        <v>#VALUE!</v>
      </c>
      <c r="Q257" s="48" t="e">
        <f aca="false">IF($Q$1,tblSalaries#this row;ppp factor*tblSalaries#this row;salary in usd,tblSalaries#this row;salary in usd)</f>
        <v>#VALUE!</v>
      </c>
    </row>
    <row r="258" customFormat="false" ht="15" hidden="false" customHeight="true" outlineLevel="0" collapsed="false">
      <c r="B258" s="0" t="s">
        <v>1200</v>
      </c>
      <c r="C258" s="54" t="n">
        <v>41055.0465509259</v>
      </c>
      <c r="D258" s="55" t="n">
        <v>51000</v>
      </c>
      <c r="E258" s="0" t="n">
        <v>51000</v>
      </c>
      <c r="F258" s="0" t="s">
        <v>71</v>
      </c>
      <c r="G258" s="0" t="e">
        <f aca="false">tblSalaries#this row;clean salary (in local currency)*VLOOKUP(tblSalaries#this row;currency,tblXrate,2,0)</f>
        <v>#VALUE!</v>
      </c>
      <c r="H258" s="0" t="s">
        <v>1201</v>
      </c>
      <c r="I258" s="0" t="s">
        <v>78</v>
      </c>
      <c r="J258" s="0" t="s">
        <v>74</v>
      </c>
      <c r="K258" s="0" t="e">
        <f aca="false">VLOOKUP(tblSalaries#this row;where do you work,tblCountriesactual:mapping,2,0)</f>
        <v>#VALUE!</v>
      </c>
      <c r="L258" s="0" t="s">
        <v>100</v>
      </c>
      <c r="N258" s="48" t="e">
        <f aca="false">VLOOKUP(K258,tblCountries,3,0)</f>
        <v>#VALUE!</v>
      </c>
      <c r="O258" s="48" t="e">
        <f aca="false">VLOOKUP(tblSalaries#this row;how many hours of a day you work on excel,tblHours,2,0)</f>
        <v>#VALUE!</v>
      </c>
      <c r="P258" s="48" t="e">
        <f aca="false">VLOOKUP(tblSalaries#this row;clean country,tblCountries,5,0)</f>
        <v>#VALUE!</v>
      </c>
      <c r="Q258" s="48" t="e">
        <f aca="false">IF($Q$1,tblSalaries#this row;ppp factor*tblSalaries#this row;salary in usd,tblSalaries#this row;salary in usd)</f>
        <v>#VALUE!</v>
      </c>
    </row>
    <row r="259" customFormat="false" ht="15" hidden="false" customHeight="true" outlineLevel="0" collapsed="false">
      <c r="B259" s="0" t="s">
        <v>1202</v>
      </c>
      <c r="C259" s="54" t="n">
        <v>41055.0467361111</v>
      </c>
      <c r="D259" s="55" t="s">
        <v>1203</v>
      </c>
      <c r="E259" s="0" t="n">
        <v>60000</v>
      </c>
      <c r="F259" s="0" t="s">
        <v>111</v>
      </c>
      <c r="G259" s="0" t="e">
        <f aca="false">tblSalaries#this row;clean salary (in local currency)*VLOOKUP(tblSalaries#this row;currency,tblXrate,2,0)</f>
        <v>#VALUE!</v>
      </c>
      <c r="H259" s="0" t="s">
        <v>1204</v>
      </c>
      <c r="I259" s="0" t="s">
        <v>78</v>
      </c>
      <c r="J259" s="0" t="s">
        <v>94</v>
      </c>
      <c r="K259" s="0" t="e">
        <f aca="false">VLOOKUP(tblSalaries#this row;where do you work,tblCountriesactual:mapping,2,0)</f>
        <v>#VALUE!</v>
      </c>
      <c r="L259" s="0" t="s">
        <v>118</v>
      </c>
      <c r="N259" s="48" t="e">
        <f aca="false">VLOOKUP(K259,tblCountries,3,0)</f>
        <v>#VALUE!</v>
      </c>
      <c r="O259" s="48" t="e">
        <f aca="false">VLOOKUP(tblSalaries#this row;how many hours of a day you work on excel,tblHours,2,0)</f>
        <v>#VALUE!</v>
      </c>
      <c r="P259" s="48" t="e">
        <f aca="false">VLOOKUP(tblSalaries#this row;clean country,tblCountries,5,0)</f>
        <v>#VALUE!</v>
      </c>
      <c r="Q259" s="48" t="e">
        <f aca="false">IF($Q$1,tblSalaries#this row;ppp factor*tblSalaries#this row;salary in usd,tblSalaries#this row;salary in usd)</f>
        <v>#VALUE!</v>
      </c>
    </row>
    <row r="260" customFormat="false" ht="15" hidden="false" customHeight="true" outlineLevel="0" collapsed="false">
      <c r="B260" s="0" t="s">
        <v>1205</v>
      </c>
      <c r="C260" s="54" t="n">
        <v>41055.0470138889</v>
      </c>
      <c r="D260" s="55" t="n">
        <v>1920000</v>
      </c>
      <c r="E260" s="0" t="n">
        <v>1920000</v>
      </c>
      <c r="F260" s="0" t="s">
        <v>101</v>
      </c>
      <c r="G260" s="0" t="e">
        <f aca="false">tblSalaries#this row;clean salary (in local currency)*VLOOKUP(tblSalaries#this row;currency,tblXrate,2,0)</f>
        <v>#VALUE!</v>
      </c>
      <c r="H260" s="0" t="s">
        <v>955</v>
      </c>
      <c r="I260" s="0" t="s">
        <v>124</v>
      </c>
      <c r="J260" s="0" t="s">
        <v>85</v>
      </c>
      <c r="K260" s="0" t="e">
        <f aca="false">VLOOKUP(tblSalaries#this row;where do you work,tblCountriesactual:mapping,2,0)</f>
        <v>#VALUE!</v>
      </c>
      <c r="L260" s="0" t="s">
        <v>100</v>
      </c>
      <c r="N260" s="48" t="e">
        <f aca="false">VLOOKUP(K260,tblCountries,3,0)</f>
        <v>#VALUE!</v>
      </c>
      <c r="O260" s="48" t="e">
        <f aca="false">VLOOKUP(tblSalaries#this row;how many hours of a day you work on excel,tblHours,2,0)</f>
        <v>#VALUE!</v>
      </c>
      <c r="P260" s="48" t="e">
        <f aca="false">VLOOKUP(tblSalaries#this row;clean country,tblCountries,5,0)</f>
        <v>#VALUE!</v>
      </c>
      <c r="Q260" s="48" t="e">
        <f aca="false">IF($Q$1,tblSalaries#this row;ppp factor*tblSalaries#this row;salary in usd,tblSalaries#this row;salary in usd)</f>
        <v>#VALUE!</v>
      </c>
    </row>
    <row r="261" customFormat="false" ht="15" hidden="false" customHeight="true" outlineLevel="0" collapsed="false">
      <c r="B261" s="0" t="s">
        <v>1206</v>
      </c>
      <c r="C261" s="54" t="n">
        <v>41055.0472222222</v>
      </c>
      <c r="D261" s="55" t="n">
        <v>28000</v>
      </c>
      <c r="E261" s="0" t="n">
        <v>28000</v>
      </c>
      <c r="F261" s="0" t="s">
        <v>111</v>
      </c>
      <c r="G261" s="0" t="e">
        <f aca="false">tblSalaries#this row;clean salary (in local currency)*VLOOKUP(tblSalaries#this row;currency,tblXrate,2,0)</f>
        <v>#VALUE!</v>
      </c>
      <c r="H261" s="0" t="s">
        <v>1207</v>
      </c>
      <c r="I261" s="0" t="s">
        <v>78</v>
      </c>
      <c r="J261" s="0" t="s">
        <v>94</v>
      </c>
      <c r="K261" s="0" t="e">
        <f aca="false">VLOOKUP(tblSalaries#this row;where do you work,tblCountriesactual:mapping,2,0)</f>
        <v>#VALUE!</v>
      </c>
      <c r="L261" s="0" t="s">
        <v>118</v>
      </c>
      <c r="N261" s="48" t="e">
        <f aca="false">VLOOKUP(K261,tblCountries,3,0)</f>
        <v>#VALUE!</v>
      </c>
      <c r="O261" s="48" t="e">
        <f aca="false">VLOOKUP(tblSalaries#this row;how many hours of a day you work on excel,tblHours,2,0)</f>
        <v>#VALUE!</v>
      </c>
      <c r="P261" s="48" t="e">
        <f aca="false">VLOOKUP(tblSalaries#this row;clean country,tblCountries,5,0)</f>
        <v>#VALUE!</v>
      </c>
      <c r="Q261" s="48" t="e">
        <f aca="false">IF($Q$1,tblSalaries#this row;ppp factor*tblSalaries#this row;salary in usd,tblSalaries#this row;salary in usd)</f>
        <v>#VALUE!</v>
      </c>
    </row>
    <row r="262" customFormat="false" ht="15" hidden="false" customHeight="true" outlineLevel="0" collapsed="false">
      <c r="B262" s="0" t="s">
        <v>1208</v>
      </c>
      <c r="C262" s="54" t="n">
        <v>41055.0472685185</v>
      </c>
      <c r="D262" s="55" t="n">
        <v>73000</v>
      </c>
      <c r="E262" s="0" t="n">
        <v>73000</v>
      </c>
      <c r="F262" s="0" t="s">
        <v>71</v>
      </c>
      <c r="G262" s="0" t="e">
        <f aca="false">tblSalaries#this row;clean salary (in local currency)*VLOOKUP(tblSalaries#this row;currency,tblXrate,2,0)</f>
        <v>#VALUE!</v>
      </c>
      <c r="H262" s="0" t="s">
        <v>1209</v>
      </c>
      <c r="I262" s="0" t="s">
        <v>143</v>
      </c>
      <c r="J262" s="0" t="s">
        <v>74</v>
      </c>
      <c r="K262" s="0" t="e">
        <f aca="false">VLOOKUP(tblSalaries#this row;where do you work,tblCountriesactual:mapping,2,0)</f>
        <v>#VALUE!</v>
      </c>
      <c r="L262" s="0" t="s">
        <v>110</v>
      </c>
      <c r="N262" s="48" t="e">
        <f aca="false">VLOOKUP(K262,tblCountries,3,0)</f>
        <v>#VALUE!</v>
      </c>
      <c r="O262" s="48" t="e">
        <f aca="false">VLOOKUP(tblSalaries#this row;how many hours of a day you work on excel,tblHours,2,0)</f>
        <v>#VALUE!</v>
      </c>
      <c r="P262" s="48" t="e">
        <f aca="false">VLOOKUP(tblSalaries#this row;clean country,tblCountries,5,0)</f>
        <v>#VALUE!</v>
      </c>
      <c r="Q262" s="48" t="e">
        <f aca="false">IF($Q$1,tblSalaries#this row;ppp factor*tblSalaries#this row;salary in usd,tblSalaries#this row;salary in usd)</f>
        <v>#VALUE!</v>
      </c>
    </row>
    <row r="263" customFormat="false" ht="15" hidden="false" customHeight="true" outlineLevel="0" collapsed="false">
      <c r="B263" s="0" t="s">
        <v>1210</v>
      </c>
      <c r="C263" s="54" t="n">
        <v>41055.0474421296</v>
      </c>
      <c r="D263" s="55" t="n">
        <v>62400</v>
      </c>
      <c r="E263" s="0" t="n">
        <v>62400</v>
      </c>
      <c r="F263" s="0" t="s">
        <v>71</v>
      </c>
      <c r="G263" s="0" t="e">
        <f aca="false">tblSalaries#this row;clean salary (in local currency)*VLOOKUP(tblSalaries#this row;currency,tblXrate,2,0)</f>
        <v>#VALUE!</v>
      </c>
      <c r="H263" s="0" t="s">
        <v>1211</v>
      </c>
      <c r="I263" s="0" t="s">
        <v>69</v>
      </c>
      <c r="J263" s="0" t="s">
        <v>74</v>
      </c>
      <c r="K263" s="0" t="e">
        <f aca="false">VLOOKUP(tblSalaries#this row;where do you work,tblCountriesactual:mapping,2,0)</f>
        <v>#VALUE!</v>
      </c>
      <c r="L263" s="0" t="s">
        <v>118</v>
      </c>
      <c r="N263" s="48" t="e">
        <f aca="false">VLOOKUP(K263,tblCountries,3,0)</f>
        <v>#VALUE!</v>
      </c>
      <c r="O263" s="48" t="e">
        <f aca="false">VLOOKUP(tblSalaries#this row;how many hours of a day you work on excel,tblHours,2,0)</f>
        <v>#VALUE!</v>
      </c>
      <c r="P263" s="48" t="e">
        <f aca="false">VLOOKUP(tblSalaries#this row;clean country,tblCountries,5,0)</f>
        <v>#VALUE!</v>
      </c>
      <c r="Q263" s="48" t="e">
        <f aca="false">IF($Q$1,tblSalaries#this row;ppp factor*tblSalaries#this row;salary in usd,tblSalaries#this row;salary in usd)</f>
        <v>#VALUE!</v>
      </c>
    </row>
    <row r="264" customFormat="false" ht="15" hidden="false" customHeight="true" outlineLevel="0" collapsed="false">
      <c r="B264" s="0" t="s">
        <v>1212</v>
      </c>
      <c r="C264" s="54" t="n">
        <v>41055.0474652778</v>
      </c>
      <c r="D264" s="55" t="n">
        <v>2300</v>
      </c>
      <c r="E264" s="0" t="n">
        <v>27600</v>
      </c>
      <c r="F264" s="0" t="s">
        <v>71</v>
      </c>
      <c r="G264" s="0" t="e">
        <f aca="false">tblSalaries#this row;clean salary (in local currency)*VLOOKUP(tblSalaries#this row;currency,tblXrate,2,0)</f>
        <v>#VALUE!</v>
      </c>
      <c r="H264" s="0" t="s">
        <v>1213</v>
      </c>
      <c r="I264" s="0" t="s">
        <v>87</v>
      </c>
      <c r="J264" s="0" t="s">
        <v>161</v>
      </c>
      <c r="K264" s="0" t="e">
        <f aca="false">VLOOKUP(tblSalaries#this row;where do you work,tblCountriesactual:mapping,2,0)</f>
        <v>#VALUE!</v>
      </c>
      <c r="L264" s="0" t="s">
        <v>118</v>
      </c>
      <c r="N264" s="48" t="e">
        <f aca="false">VLOOKUP(K264,tblCountries,3,0)</f>
        <v>#VALUE!</v>
      </c>
      <c r="O264" s="48" t="e">
        <f aca="false">VLOOKUP(tblSalaries#this row;how many hours of a day you work on excel,tblHours,2,0)</f>
        <v>#VALUE!</v>
      </c>
      <c r="P264" s="48" t="e">
        <f aca="false">VLOOKUP(tblSalaries#this row;clean country,tblCountries,5,0)</f>
        <v>#VALUE!</v>
      </c>
      <c r="Q264" s="48" t="e">
        <f aca="false">IF($Q$1,tblSalaries#this row;ppp factor*tblSalaries#this row;salary in usd,tblSalaries#this row;salary in usd)</f>
        <v>#VALUE!</v>
      </c>
    </row>
    <row r="265" customFormat="false" ht="15" hidden="false" customHeight="true" outlineLevel="0" collapsed="false">
      <c r="B265" s="0" t="s">
        <v>1214</v>
      </c>
      <c r="C265" s="54" t="n">
        <v>41055.0476273148</v>
      </c>
      <c r="D265" s="55" t="n">
        <v>54000</v>
      </c>
      <c r="E265" s="0" t="n">
        <v>54000</v>
      </c>
      <c r="F265" s="0" t="s">
        <v>71</v>
      </c>
      <c r="G265" s="0" t="e">
        <f aca="false">tblSalaries#this row;clean salary (in local currency)*VLOOKUP(tblSalaries#this row;currency,tblXrate,2,0)</f>
        <v>#VALUE!</v>
      </c>
      <c r="H265" s="0" t="s">
        <v>1215</v>
      </c>
      <c r="I265" s="0" t="s">
        <v>124</v>
      </c>
      <c r="J265" s="0" t="s">
        <v>74</v>
      </c>
      <c r="K265" s="0" t="e">
        <f aca="false">VLOOKUP(tblSalaries#this row;where do you work,tblCountriesactual:mapping,2,0)</f>
        <v>#VALUE!</v>
      </c>
      <c r="L265" s="0" t="s">
        <v>118</v>
      </c>
      <c r="N265" s="48" t="e">
        <f aca="false">VLOOKUP(K265,tblCountries,3,0)</f>
        <v>#VALUE!</v>
      </c>
      <c r="O265" s="48" t="e">
        <f aca="false">VLOOKUP(tblSalaries#this row;how many hours of a day you work on excel,tblHours,2,0)</f>
        <v>#VALUE!</v>
      </c>
      <c r="P265" s="48" t="e">
        <f aca="false">VLOOKUP(tblSalaries#this row;clean country,tblCountries,5,0)</f>
        <v>#VALUE!</v>
      </c>
      <c r="Q265" s="48" t="e">
        <f aca="false">IF($Q$1,tblSalaries#this row;ppp factor*tblSalaries#this row;salary in usd,tblSalaries#this row;salary in usd)</f>
        <v>#VALUE!</v>
      </c>
    </row>
    <row r="266" customFormat="false" ht="15" hidden="false" customHeight="true" outlineLevel="0" collapsed="false">
      <c r="B266" s="0" t="s">
        <v>1216</v>
      </c>
      <c r="C266" s="54" t="n">
        <v>41055.0476736111</v>
      </c>
      <c r="D266" s="55" t="s">
        <v>1217</v>
      </c>
      <c r="E266" s="0" t="n">
        <v>276000</v>
      </c>
      <c r="F266" s="0" t="s">
        <v>101</v>
      </c>
      <c r="G266" s="0" t="e">
        <f aca="false">tblSalaries#this row;clean salary (in local currency)*VLOOKUP(tblSalaries#this row;currency,tblXrate,2,0)</f>
        <v>#VALUE!</v>
      </c>
      <c r="H266" s="0" t="s">
        <v>1061</v>
      </c>
      <c r="I266" s="0" t="s">
        <v>78</v>
      </c>
      <c r="J266" s="0" t="s">
        <v>85</v>
      </c>
      <c r="K266" s="0" t="e">
        <f aca="false">VLOOKUP(tblSalaries#this row;where do you work,tblCountriesactual:mapping,2,0)</f>
        <v>#VALUE!</v>
      </c>
      <c r="L266" s="0" t="s">
        <v>118</v>
      </c>
      <c r="N266" s="48" t="e">
        <f aca="false">VLOOKUP(K266,tblCountries,3,0)</f>
        <v>#VALUE!</v>
      </c>
      <c r="O266" s="48" t="e">
        <f aca="false">VLOOKUP(tblSalaries#this row;how many hours of a day you work on excel,tblHours,2,0)</f>
        <v>#VALUE!</v>
      </c>
      <c r="P266" s="48" t="e">
        <f aca="false">VLOOKUP(tblSalaries#this row;clean country,tblCountries,5,0)</f>
        <v>#VALUE!</v>
      </c>
      <c r="Q266" s="48" t="e">
        <f aca="false">IF($Q$1,tblSalaries#this row;ppp factor*tblSalaries#this row;salary in usd,tblSalaries#this row;salary in usd)</f>
        <v>#VALUE!</v>
      </c>
    </row>
    <row r="267" customFormat="false" ht="15" hidden="false" customHeight="true" outlineLevel="0" collapsed="false">
      <c r="B267" s="0" t="s">
        <v>1218</v>
      </c>
      <c r="C267" s="54" t="n">
        <v>41055.0477083333</v>
      </c>
      <c r="D267" s="55" t="s">
        <v>1219</v>
      </c>
      <c r="E267" s="0" t="n">
        <v>77000</v>
      </c>
      <c r="F267" s="0" t="s">
        <v>71</v>
      </c>
      <c r="G267" s="0" t="e">
        <f aca="false">tblSalaries#this row;clean salary (in local currency)*VLOOKUP(tblSalaries#this row;currency,tblXrate,2,0)</f>
        <v>#VALUE!</v>
      </c>
      <c r="H267" s="0" t="s">
        <v>1220</v>
      </c>
      <c r="I267" s="0" t="s">
        <v>69</v>
      </c>
      <c r="J267" s="0" t="s">
        <v>74</v>
      </c>
      <c r="K267" s="0" t="e">
        <f aca="false">VLOOKUP(tblSalaries#this row;where do you work,tblCountriesactual:mapping,2,0)</f>
        <v>#VALUE!</v>
      </c>
      <c r="L267" s="0" t="s">
        <v>110</v>
      </c>
      <c r="N267" s="48" t="e">
        <f aca="false">VLOOKUP(K267,tblCountries,3,0)</f>
        <v>#VALUE!</v>
      </c>
      <c r="O267" s="48" t="e">
        <f aca="false">VLOOKUP(tblSalaries#this row;how many hours of a day you work on excel,tblHours,2,0)</f>
        <v>#VALUE!</v>
      </c>
      <c r="P267" s="48" t="e">
        <f aca="false">VLOOKUP(tblSalaries#this row;clean country,tblCountries,5,0)</f>
        <v>#VALUE!</v>
      </c>
      <c r="Q267" s="48" t="e">
        <f aca="false">IF($Q$1,tblSalaries#this row;ppp factor*tblSalaries#this row;salary in usd,tblSalaries#this row;salary in usd)</f>
        <v>#VALUE!</v>
      </c>
    </row>
    <row r="268" customFormat="false" ht="15" hidden="false" customHeight="true" outlineLevel="0" collapsed="false">
      <c r="B268" s="0" t="s">
        <v>1221</v>
      </c>
      <c r="C268" s="54" t="n">
        <v>41055.0479282407</v>
      </c>
      <c r="D268" s="55" t="n">
        <v>76000</v>
      </c>
      <c r="E268" s="0" t="n">
        <v>76000</v>
      </c>
      <c r="F268" s="0" t="s">
        <v>71</v>
      </c>
      <c r="G268" s="0" t="e">
        <f aca="false">tblSalaries#this row;clean salary (in local currency)*VLOOKUP(tblSalaries#this row;currency,tblXrate,2,0)</f>
        <v>#VALUE!</v>
      </c>
      <c r="H268" s="0" t="s">
        <v>1222</v>
      </c>
      <c r="I268" s="0" t="s">
        <v>124</v>
      </c>
      <c r="J268" s="0" t="s">
        <v>74</v>
      </c>
      <c r="K268" s="0" t="e">
        <f aca="false">VLOOKUP(tblSalaries#this row;where do you work,tblCountriesactual:mapping,2,0)</f>
        <v>#VALUE!</v>
      </c>
      <c r="L268" s="0" t="s">
        <v>118</v>
      </c>
      <c r="N268" s="48" t="e">
        <f aca="false">VLOOKUP(K268,tblCountries,3,0)</f>
        <v>#VALUE!</v>
      </c>
      <c r="O268" s="48" t="e">
        <f aca="false">VLOOKUP(tblSalaries#this row;how many hours of a day you work on excel,tblHours,2,0)</f>
        <v>#VALUE!</v>
      </c>
      <c r="P268" s="48" t="e">
        <f aca="false">VLOOKUP(tblSalaries#this row;clean country,tblCountries,5,0)</f>
        <v>#VALUE!</v>
      </c>
      <c r="Q268" s="48" t="e">
        <f aca="false">IF($Q$1,tblSalaries#this row;ppp factor*tblSalaries#this row;salary in usd,tblSalaries#this row;salary in usd)</f>
        <v>#VALUE!</v>
      </c>
    </row>
    <row r="269" customFormat="false" ht="15" hidden="false" customHeight="true" outlineLevel="0" collapsed="false">
      <c r="B269" s="0" t="s">
        <v>1223</v>
      </c>
      <c r="C269" s="54" t="n">
        <v>41055.048287037</v>
      </c>
      <c r="D269" s="55" t="n">
        <v>103000</v>
      </c>
      <c r="E269" s="0" t="n">
        <v>103000</v>
      </c>
      <c r="F269" s="0" t="s">
        <v>71</v>
      </c>
      <c r="G269" s="0" t="e">
        <f aca="false">tblSalaries#this row;clean salary (in local currency)*VLOOKUP(tblSalaries#this row;currency,tblXrate,2,0)</f>
        <v>#VALUE!</v>
      </c>
      <c r="H269" s="0" t="s">
        <v>1224</v>
      </c>
      <c r="I269" s="0" t="s">
        <v>107</v>
      </c>
      <c r="J269" s="0" t="s">
        <v>74</v>
      </c>
      <c r="K269" s="0" t="e">
        <f aca="false">VLOOKUP(tblSalaries#this row;where do you work,tblCountriesactual:mapping,2,0)</f>
        <v>#VALUE!</v>
      </c>
      <c r="L269" s="0" t="s">
        <v>100</v>
      </c>
      <c r="N269" s="48" t="e">
        <f aca="false">VLOOKUP(K269,tblCountries,3,0)</f>
        <v>#VALUE!</v>
      </c>
      <c r="O269" s="48" t="e">
        <f aca="false">VLOOKUP(tblSalaries#this row;how many hours of a day you work on excel,tblHours,2,0)</f>
        <v>#VALUE!</v>
      </c>
      <c r="P269" s="48" t="e">
        <f aca="false">VLOOKUP(tblSalaries#this row;clean country,tblCountries,5,0)</f>
        <v>#VALUE!</v>
      </c>
      <c r="Q269" s="48" t="e">
        <f aca="false">IF($Q$1,tblSalaries#this row;ppp factor*tblSalaries#this row;salary in usd,tblSalaries#this row;salary in usd)</f>
        <v>#VALUE!</v>
      </c>
    </row>
    <row r="270" customFormat="false" ht="15" hidden="false" customHeight="true" outlineLevel="0" collapsed="false">
      <c r="B270" s="0" t="s">
        <v>1225</v>
      </c>
      <c r="C270" s="54" t="n">
        <v>41055.0483101852</v>
      </c>
      <c r="D270" s="55" t="n">
        <v>7600</v>
      </c>
      <c r="E270" s="0" t="n">
        <v>7600</v>
      </c>
      <c r="F270" s="0" t="s">
        <v>71</v>
      </c>
      <c r="G270" s="0" t="e">
        <f aca="false">tblSalaries#this row;clean salary (in local currency)*VLOOKUP(tblSalaries#this row;currency,tblXrate,2,0)</f>
        <v>#VALUE!</v>
      </c>
      <c r="H270" s="0" t="s">
        <v>1226</v>
      </c>
      <c r="I270" s="0" t="s">
        <v>143</v>
      </c>
      <c r="J270" s="0" t="s">
        <v>306</v>
      </c>
      <c r="K270" s="0" t="e">
        <f aca="false">VLOOKUP(tblSalaries#this row;where do you work,tblCountriesactual:mapping,2,0)</f>
        <v>#VALUE!</v>
      </c>
      <c r="L270" s="0" t="s">
        <v>90</v>
      </c>
      <c r="N270" s="48" t="e">
        <f aca="false">VLOOKUP(K270,tblCountries,3,0)</f>
        <v>#VALUE!</v>
      </c>
      <c r="O270" s="48" t="e">
        <f aca="false">VLOOKUP(tblSalaries#this row;how many hours of a day you work on excel,tblHours,2,0)</f>
        <v>#VALUE!</v>
      </c>
      <c r="P270" s="48" t="e">
        <f aca="false">VLOOKUP(tblSalaries#this row;clean country,tblCountries,5,0)</f>
        <v>#VALUE!</v>
      </c>
      <c r="Q270" s="48" t="e">
        <f aca="false">IF($Q$1,tblSalaries#this row;ppp factor*tblSalaries#this row;salary in usd,tblSalaries#this row;salary in usd)</f>
        <v>#VALUE!</v>
      </c>
    </row>
    <row r="271" customFormat="false" ht="15" hidden="false" customHeight="true" outlineLevel="0" collapsed="false">
      <c r="B271" s="0" t="s">
        <v>1227</v>
      </c>
      <c r="C271" s="54" t="n">
        <v>41055.0485648148</v>
      </c>
      <c r="D271" s="55" t="n">
        <v>40000</v>
      </c>
      <c r="E271" s="0" t="n">
        <v>40000</v>
      </c>
      <c r="F271" s="0" t="s">
        <v>71</v>
      </c>
      <c r="G271" s="0" t="e">
        <f aca="false">tblSalaries#this row;clean salary (in local currency)*VLOOKUP(tblSalaries#this row;currency,tblXrate,2,0)</f>
        <v>#VALUE!</v>
      </c>
      <c r="H271" s="0" t="s">
        <v>1228</v>
      </c>
      <c r="I271" s="0" t="s">
        <v>78</v>
      </c>
      <c r="J271" s="0" t="s">
        <v>74</v>
      </c>
      <c r="K271" s="0" t="e">
        <f aca="false">VLOOKUP(tblSalaries#this row;where do you work,tblCountriesactual:mapping,2,0)</f>
        <v>#VALUE!</v>
      </c>
      <c r="L271" s="0" t="s">
        <v>110</v>
      </c>
      <c r="N271" s="48" t="e">
        <f aca="false">VLOOKUP(K271,tblCountries,3,0)</f>
        <v>#VALUE!</v>
      </c>
      <c r="O271" s="48" t="e">
        <f aca="false">VLOOKUP(tblSalaries#this row;how many hours of a day you work on excel,tblHours,2,0)</f>
        <v>#VALUE!</v>
      </c>
      <c r="P271" s="48" t="e">
        <f aca="false">VLOOKUP(tblSalaries#this row;clean country,tblCountries,5,0)</f>
        <v>#VALUE!</v>
      </c>
      <c r="Q271" s="48" t="e">
        <f aca="false">IF($Q$1,tblSalaries#this row;ppp factor*tblSalaries#this row;salary in usd,tblSalaries#this row;salary in usd)</f>
        <v>#VALUE!</v>
      </c>
    </row>
    <row r="272" customFormat="false" ht="15" hidden="false" customHeight="true" outlineLevel="0" collapsed="false">
      <c r="B272" s="0" t="s">
        <v>1229</v>
      </c>
      <c r="C272" s="54" t="n">
        <v>41055.0488425926</v>
      </c>
      <c r="D272" s="55" t="n">
        <v>80000</v>
      </c>
      <c r="E272" s="0" t="n">
        <v>80000</v>
      </c>
      <c r="F272" s="0" t="s">
        <v>71</v>
      </c>
      <c r="G272" s="0" t="e">
        <f aca="false">tblSalaries#this row;clean salary (in local currency)*VLOOKUP(tblSalaries#this row;currency,tblXrate,2,0)</f>
        <v>#VALUE!</v>
      </c>
      <c r="H272" s="0" t="s">
        <v>1230</v>
      </c>
      <c r="I272" s="0" t="s">
        <v>107</v>
      </c>
      <c r="J272" s="0" t="s">
        <v>74</v>
      </c>
      <c r="K272" s="0" t="e">
        <f aca="false">VLOOKUP(tblSalaries#this row;where do you work,tblCountriesactual:mapping,2,0)</f>
        <v>#VALUE!</v>
      </c>
      <c r="L272" s="0" t="s">
        <v>100</v>
      </c>
      <c r="N272" s="48" t="e">
        <f aca="false">VLOOKUP(K272,tblCountries,3,0)</f>
        <v>#VALUE!</v>
      </c>
      <c r="O272" s="48" t="e">
        <f aca="false">VLOOKUP(tblSalaries#this row;how many hours of a day you work on excel,tblHours,2,0)</f>
        <v>#VALUE!</v>
      </c>
      <c r="P272" s="48" t="e">
        <f aca="false">VLOOKUP(tblSalaries#this row;clean country,tblCountries,5,0)</f>
        <v>#VALUE!</v>
      </c>
      <c r="Q272" s="48" t="e">
        <f aca="false">IF($Q$1,tblSalaries#this row;ppp factor*tblSalaries#this row;salary in usd,tblSalaries#this row;salary in usd)</f>
        <v>#VALUE!</v>
      </c>
    </row>
    <row r="273" customFormat="false" ht="15" hidden="false" customHeight="true" outlineLevel="0" collapsed="false">
      <c r="B273" s="0" t="s">
        <v>1231</v>
      </c>
      <c r="C273" s="54" t="n">
        <v>41055.0488888889</v>
      </c>
      <c r="D273" s="55" t="n">
        <v>55000</v>
      </c>
      <c r="E273" s="0" t="n">
        <v>55000</v>
      </c>
      <c r="F273" s="0" t="s">
        <v>71</v>
      </c>
      <c r="G273" s="0" t="e">
        <f aca="false">tblSalaries#this row;clean salary (in local currency)*VLOOKUP(tblSalaries#this row;currency,tblXrate,2,0)</f>
        <v>#VALUE!</v>
      </c>
      <c r="H273" s="0" t="s">
        <v>979</v>
      </c>
      <c r="I273" s="0" t="s">
        <v>78</v>
      </c>
      <c r="J273" s="0" t="s">
        <v>74</v>
      </c>
      <c r="K273" s="0" t="e">
        <f aca="false">VLOOKUP(tblSalaries#this row;where do you work,tblCountriesactual:mapping,2,0)</f>
        <v>#VALUE!</v>
      </c>
      <c r="L273" s="0" t="s">
        <v>118</v>
      </c>
      <c r="N273" s="48" t="e">
        <f aca="false">VLOOKUP(K273,tblCountries,3,0)</f>
        <v>#VALUE!</v>
      </c>
      <c r="O273" s="48" t="e">
        <f aca="false">VLOOKUP(tblSalaries#this row;how many hours of a day you work on excel,tblHours,2,0)</f>
        <v>#VALUE!</v>
      </c>
      <c r="P273" s="48" t="e">
        <f aca="false">VLOOKUP(tblSalaries#this row;clean country,tblCountries,5,0)</f>
        <v>#VALUE!</v>
      </c>
      <c r="Q273" s="48" t="e">
        <f aca="false">IF($Q$1,tblSalaries#this row;ppp factor*tblSalaries#this row;salary in usd,tblSalaries#this row;salary in usd)</f>
        <v>#VALUE!</v>
      </c>
    </row>
    <row r="274" customFormat="false" ht="15" hidden="false" customHeight="true" outlineLevel="0" collapsed="false">
      <c r="B274" s="0" t="s">
        <v>1232</v>
      </c>
      <c r="C274" s="54" t="n">
        <v>41055.0492476852</v>
      </c>
      <c r="D274" s="55" t="n">
        <v>99000</v>
      </c>
      <c r="E274" s="0" t="n">
        <v>99000</v>
      </c>
      <c r="F274" s="0" t="s">
        <v>71</v>
      </c>
      <c r="G274" s="0" t="e">
        <f aca="false">tblSalaries#this row;clean salary (in local currency)*VLOOKUP(tblSalaries#this row;currency,tblXrate,2,0)</f>
        <v>#VALUE!</v>
      </c>
      <c r="H274" s="0" t="s">
        <v>966</v>
      </c>
      <c r="I274" s="0" t="s">
        <v>78</v>
      </c>
      <c r="J274" s="0" t="s">
        <v>74</v>
      </c>
      <c r="K274" s="0" t="e">
        <f aca="false">VLOOKUP(tblSalaries#this row;where do you work,tblCountriesactual:mapping,2,0)</f>
        <v>#VALUE!</v>
      </c>
      <c r="L274" s="0" t="s">
        <v>100</v>
      </c>
      <c r="N274" s="48" t="e">
        <f aca="false">VLOOKUP(K274,tblCountries,3,0)</f>
        <v>#VALUE!</v>
      </c>
      <c r="O274" s="48" t="e">
        <f aca="false">VLOOKUP(tblSalaries#this row;how many hours of a day you work on excel,tblHours,2,0)</f>
        <v>#VALUE!</v>
      </c>
      <c r="P274" s="48" t="e">
        <f aca="false">VLOOKUP(tblSalaries#this row;clean country,tblCountries,5,0)</f>
        <v>#VALUE!</v>
      </c>
      <c r="Q274" s="48" t="e">
        <f aca="false">IF($Q$1,tblSalaries#this row;ppp factor*tblSalaries#this row;salary in usd,tblSalaries#this row;salary in usd)</f>
        <v>#VALUE!</v>
      </c>
    </row>
    <row r="275" customFormat="false" ht="15" hidden="false" customHeight="true" outlineLevel="0" collapsed="false">
      <c r="B275" s="0" t="s">
        <v>1233</v>
      </c>
      <c r="C275" s="54" t="n">
        <v>41055.0492592593</v>
      </c>
      <c r="D275" s="55" t="s">
        <v>1234</v>
      </c>
      <c r="E275" s="0" t="n">
        <v>420000</v>
      </c>
      <c r="F275" s="0" t="s">
        <v>132</v>
      </c>
      <c r="G275" s="0" t="e">
        <f aca="false">tblSalaries#this row;clean salary (in local currency)*VLOOKUP(tblSalaries#this row;currency,tblXrate,2,0)</f>
        <v>#VALUE!</v>
      </c>
      <c r="H275" s="0" t="s">
        <v>1235</v>
      </c>
      <c r="I275" s="0" t="s">
        <v>124</v>
      </c>
      <c r="J275" s="0" t="s">
        <v>169</v>
      </c>
      <c r="K275" s="0" t="e">
        <f aca="false">VLOOKUP(tblSalaries#this row;where do you work,tblCountriesactual:mapping,2,0)</f>
        <v>#VALUE!</v>
      </c>
      <c r="L275" s="0" t="s">
        <v>110</v>
      </c>
      <c r="N275" s="48" t="e">
        <f aca="false">VLOOKUP(K275,tblCountries,3,0)</f>
        <v>#VALUE!</v>
      </c>
      <c r="O275" s="48" t="e">
        <f aca="false">VLOOKUP(tblSalaries#this row;how many hours of a day you work on excel,tblHours,2,0)</f>
        <v>#VALUE!</v>
      </c>
      <c r="P275" s="48" t="e">
        <f aca="false">VLOOKUP(tblSalaries#this row;clean country,tblCountries,5,0)</f>
        <v>#VALUE!</v>
      </c>
      <c r="Q275" s="48" t="e">
        <f aca="false">IF($Q$1,tblSalaries#this row;ppp factor*tblSalaries#this row;salary in usd,tblSalaries#this row;salary in usd)</f>
        <v>#VALUE!</v>
      </c>
    </row>
    <row r="276" customFormat="false" ht="15" hidden="false" customHeight="true" outlineLevel="0" collapsed="false">
      <c r="B276" s="0" t="s">
        <v>1236</v>
      </c>
      <c r="C276" s="54" t="n">
        <v>41055.0494444445</v>
      </c>
      <c r="D276" s="55" t="n">
        <v>75000</v>
      </c>
      <c r="E276" s="0" t="n">
        <v>75000</v>
      </c>
      <c r="F276" s="0" t="s">
        <v>71</v>
      </c>
      <c r="G276" s="0" t="e">
        <f aca="false">tblSalaries#this row;clean salary (in local currency)*VLOOKUP(tblSalaries#this row;currency,tblXrate,2,0)</f>
        <v>#VALUE!</v>
      </c>
      <c r="H276" s="0" t="s">
        <v>891</v>
      </c>
      <c r="I276" s="0" t="s">
        <v>78</v>
      </c>
      <c r="J276" s="0" t="s">
        <v>74</v>
      </c>
      <c r="K276" s="0" t="e">
        <f aca="false">VLOOKUP(tblSalaries#this row;where do you work,tblCountriesactual:mapping,2,0)</f>
        <v>#VALUE!</v>
      </c>
      <c r="L276" s="0" t="s">
        <v>110</v>
      </c>
      <c r="N276" s="48" t="e">
        <f aca="false">VLOOKUP(K276,tblCountries,3,0)</f>
        <v>#VALUE!</v>
      </c>
      <c r="O276" s="48" t="e">
        <f aca="false">VLOOKUP(tblSalaries#this row;how many hours of a day you work on excel,tblHours,2,0)</f>
        <v>#VALUE!</v>
      </c>
      <c r="P276" s="48" t="e">
        <f aca="false">VLOOKUP(tblSalaries#this row;clean country,tblCountries,5,0)</f>
        <v>#VALUE!</v>
      </c>
      <c r="Q276" s="48" t="e">
        <f aca="false">IF($Q$1,tblSalaries#this row;ppp factor*tblSalaries#this row;salary in usd,tblSalaries#this row;salary in usd)</f>
        <v>#VALUE!</v>
      </c>
    </row>
    <row r="277" customFormat="false" ht="15" hidden="false" customHeight="true" outlineLevel="0" collapsed="false">
      <c r="B277" s="0" t="s">
        <v>1237</v>
      </c>
      <c r="C277" s="54" t="n">
        <v>41055.0499305556</v>
      </c>
      <c r="D277" s="55" t="n">
        <v>80000</v>
      </c>
      <c r="E277" s="0" t="n">
        <v>80000</v>
      </c>
      <c r="F277" s="0" t="s">
        <v>71</v>
      </c>
      <c r="G277" s="0" t="e">
        <f aca="false">tblSalaries#this row;clean salary (in local currency)*VLOOKUP(tblSalaries#this row;currency,tblXrate,2,0)</f>
        <v>#VALUE!</v>
      </c>
      <c r="H277" s="0" t="s">
        <v>1238</v>
      </c>
      <c r="I277" s="0" t="s">
        <v>124</v>
      </c>
      <c r="J277" s="0" t="s">
        <v>74</v>
      </c>
      <c r="K277" s="0" t="e">
        <f aca="false">VLOOKUP(tblSalaries#this row;where do you work,tblCountriesactual:mapping,2,0)</f>
        <v>#VALUE!</v>
      </c>
      <c r="L277" s="0" t="s">
        <v>100</v>
      </c>
      <c r="N277" s="48" t="e">
        <f aca="false">VLOOKUP(K277,tblCountries,3,0)</f>
        <v>#VALUE!</v>
      </c>
      <c r="O277" s="48" t="e">
        <f aca="false">VLOOKUP(tblSalaries#this row;how many hours of a day you work on excel,tblHours,2,0)</f>
        <v>#VALUE!</v>
      </c>
      <c r="P277" s="48" t="e">
        <f aca="false">VLOOKUP(tblSalaries#this row;clean country,tblCountries,5,0)</f>
        <v>#VALUE!</v>
      </c>
      <c r="Q277" s="48" t="e">
        <f aca="false">IF($Q$1,tblSalaries#this row;ppp factor*tblSalaries#this row;salary in usd,tblSalaries#this row;salary in usd)</f>
        <v>#VALUE!</v>
      </c>
    </row>
    <row r="278" customFormat="false" ht="15" hidden="false" customHeight="true" outlineLevel="0" collapsed="false">
      <c r="B278" s="0" t="s">
        <v>1239</v>
      </c>
      <c r="C278" s="54" t="n">
        <v>41055.050474537</v>
      </c>
      <c r="D278" s="55" t="n">
        <v>20000</v>
      </c>
      <c r="E278" s="0" t="n">
        <v>20000</v>
      </c>
      <c r="F278" s="0" t="s">
        <v>71</v>
      </c>
      <c r="G278" s="0" t="e">
        <f aca="false">tblSalaries#this row;clean salary (in local currency)*VLOOKUP(tblSalaries#this row;currency,tblXrate,2,0)</f>
        <v>#VALUE!</v>
      </c>
      <c r="H278" s="0" t="s">
        <v>78</v>
      </c>
      <c r="I278" s="0" t="s">
        <v>78</v>
      </c>
      <c r="J278" s="0" t="s">
        <v>85</v>
      </c>
      <c r="K278" s="0" t="e">
        <f aca="false">VLOOKUP(tblSalaries#this row;where do you work,tblCountriesactual:mapping,2,0)</f>
        <v>#VALUE!</v>
      </c>
      <c r="L278" s="0" t="s">
        <v>118</v>
      </c>
      <c r="N278" s="48" t="e">
        <f aca="false">VLOOKUP(K278,tblCountries,3,0)</f>
        <v>#VALUE!</v>
      </c>
      <c r="O278" s="48" t="e">
        <f aca="false">VLOOKUP(tblSalaries#this row;how many hours of a day you work on excel,tblHours,2,0)</f>
        <v>#VALUE!</v>
      </c>
      <c r="P278" s="48" t="e">
        <f aca="false">VLOOKUP(tblSalaries#this row;clean country,tblCountries,5,0)</f>
        <v>#VALUE!</v>
      </c>
      <c r="Q278" s="48" t="e">
        <f aca="false">IF($Q$1,tblSalaries#this row;ppp factor*tblSalaries#this row;salary in usd,tblSalaries#this row;salary in usd)</f>
        <v>#VALUE!</v>
      </c>
    </row>
    <row r="279" customFormat="false" ht="15" hidden="false" customHeight="true" outlineLevel="0" collapsed="false">
      <c r="B279" s="0" t="s">
        <v>1240</v>
      </c>
      <c r="C279" s="54" t="n">
        <v>41055.0512731481</v>
      </c>
      <c r="D279" s="55" t="n">
        <v>40000</v>
      </c>
      <c r="E279" s="0" t="n">
        <v>40000</v>
      </c>
      <c r="F279" s="0" t="s">
        <v>71</v>
      </c>
      <c r="G279" s="0" t="e">
        <f aca="false">tblSalaries#this row;clean salary (in local currency)*VLOOKUP(tblSalaries#this row;currency,tblXrate,2,0)</f>
        <v>#VALUE!</v>
      </c>
      <c r="H279" s="0" t="s">
        <v>966</v>
      </c>
      <c r="I279" s="0" t="s">
        <v>78</v>
      </c>
      <c r="J279" s="0" t="s">
        <v>74</v>
      </c>
      <c r="K279" s="0" t="e">
        <f aca="false">VLOOKUP(tblSalaries#this row;where do you work,tblCountriesactual:mapping,2,0)</f>
        <v>#VALUE!</v>
      </c>
      <c r="L279" s="0" t="s">
        <v>118</v>
      </c>
      <c r="N279" s="48" t="e">
        <f aca="false">VLOOKUP(K279,tblCountries,3,0)</f>
        <v>#VALUE!</v>
      </c>
      <c r="O279" s="48" t="e">
        <f aca="false">VLOOKUP(tblSalaries#this row;how many hours of a day you work on excel,tblHours,2,0)</f>
        <v>#VALUE!</v>
      </c>
      <c r="P279" s="48" t="e">
        <f aca="false">VLOOKUP(tblSalaries#this row;clean country,tblCountries,5,0)</f>
        <v>#VALUE!</v>
      </c>
      <c r="Q279" s="48" t="e">
        <f aca="false">IF($Q$1,tblSalaries#this row;ppp factor*tblSalaries#this row;salary in usd,tblSalaries#this row;salary in usd)</f>
        <v>#VALUE!</v>
      </c>
    </row>
    <row r="280" customFormat="false" ht="15" hidden="false" customHeight="true" outlineLevel="0" collapsed="false">
      <c r="B280" s="0" t="s">
        <v>1241</v>
      </c>
      <c r="C280" s="54" t="n">
        <v>41055.0517013889</v>
      </c>
      <c r="D280" s="55" t="n">
        <v>46000</v>
      </c>
      <c r="E280" s="0" t="n">
        <v>46000</v>
      </c>
      <c r="F280" s="0" t="s">
        <v>71</v>
      </c>
      <c r="G280" s="0" t="e">
        <f aca="false">tblSalaries#this row;clean salary (in local currency)*VLOOKUP(tblSalaries#this row;currency,tblXrate,2,0)</f>
        <v>#VALUE!</v>
      </c>
      <c r="H280" s="0" t="s">
        <v>1242</v>
      </c>
      <c r="I280" s="0" t="s">
        <v>78</v>
      </c>
      <c r="J280" s="0" t="s">
        <v>74</v>
      </c>
      <c r="K280" s="0" t="e">
        <f aca="false">VLOOKUP(tblSalaries#this row;where do you work,tblCountriesactual:mapping,2,0)</f>
        <v>#VALUE!</v>
      </c>
      <c r="L280" s="0" t="s">
        <v>118</v>
      </c>
      <c r="N280" s="48" t="e">
        <f aca="false">VLOOKUP(K280,tblCountries,3,0)</f>
        <v>#VALUE!</v>
      </c>
      <c r="O280" s="48" t="e">
        <f aca="false">VLOOKUP(tblSalaries#this row;how many hours of a day you work on excel,tblHours,2,0)</f>
        <v>#VALUE!</v>
      </c>
      <c r="P280" s="48" t="e">
        <f aca="false">VLOOKUP(tblSalaries#this row;clean country,tblCountries,5,0)</f>
        <v>#VALUE!</v>
      </c>
      <c r="Q280" s="48" t="e">
        <f aca="false">IF($Q$1,tblSalaries#this row;ppp factor*tblSalaries#this row;salary in usd,tblSalaries#this row;salary in usd)</f>
        <v>#VALUE!</v>
      </c>
    </row>
    <row r="281" customFormat="false" ht="15" hidden="false" customHeight="true" outlineLevel="0" collapsed="false">
      <c r="B281" s="0" t="s">
        <v>1243</v>
      </c>
      <c r="C281" s="54" t="n">
        <v>41055.052025463</v>
      </c>
      <c r="D281" s="55" t="n">
        <v>14000</v>
      </c>
      <c r="E281" s="0" t="n">
        <v>14000</v>
      </c>
      <c r="F281" s="0" t="s">
        <v>71</v>
      </c>
      <c r="G281" s="0" t="e">
        <f aca="false">tblSalaries#this row;clean salary (in local currency)*VLOOKUP(tblSalaries#this row;currency,tblXrate,2,0)</f>
        <v>#VALUE!</v>
      </c>
      <c r="H281" s="0" t="s">
        <v>1244</v>
      </c>
      <c r="I281" s="0" t="s">
        <v>78</v>
      </c>
      <c r="J281" s="0" t="s">
        <v>149</v>
      </c>
      <c r="K281" s="0" t="e">
        <f aca="false">VLOOKUP(tblSalaries#this row;where do you work,tblCountriesactual:mapping,2,0)</f>
        <v>#VALUE!</v>
      </c>
      <c r="L281" s="0" t="s">
        <v>90</v>
      </c>
      <c r="N281" s="48" t="e">
        <f aca="false">VLOOKUP(K281,tblCountries,3,0)</f>
        <v>#VALUE!</v>
      </c>
      <c r="O281" s="48" t="e">
        <f aca="false">VLOOKUP(tblSalaries#this row;how many hours of a day you work on excel,tblHours,2,0)</f>
        <v>#VALUE!</v>
      </c>
      <c r="P281" s="48" t="e">
        <f aca="false">VLOOKUP(tblSalaries#this row;clean country,tblCountries,5,0)</f>
        <v>#VALUE!</v>
      </c>
      <c r="Q281" s="48" t="e">
        <f aca="false">IF($Q$1,tblSalaries#this row;ppp factor*tblSalaries#this row;salary in usd,tblSalaries#this row;salary in usd)</f>
        <v>#VALUE!</v>
      </c>
    </row>
    <row r="282" customFormat="false" ht="15" hidden="false" customHeight="true" outlineLevel="0" collapsed="false">
      <c r="B282" s="0" t="s">
        <v>1245</v>
      </c>
      <c r="C282" s="54" t="n">
        <v>41055.0521412037</v>
      </c>
      <c r="D282" s="55" t="n">
        <v>70000</v>
      </c>
      <c r="E282" s="0" t="n">
        <v>70000</v>
      </c>
      <c r="F282" s="0" t="s">
        <v>71</v>
      </c>
      <c r="G282" s="0" t="e">
        <f aca="false">tblSalaries#this row;clean salary (in local currency)*VLOOKUP(tblSalaries#this row;currency,tblXrate,2,0)</f>
        <v>#VALUE!</v>
      </c>
      <c r="H282" s="0" t="s">
        <v>1246</v>
      </c>
      <c r="I282" s="0" t="s">
        <v>116</v>
      </c>
      <c r="J282" s="0" t="s">
        <v>74</v>
      </c>
      <c r="K282" s="0" t="e">
        <f aca="false">VLOOKUP(tblSalaries#this row;where do you work,tblCountriesactual:mapping,2,0)</f>
        <v>#VALUE!</v>
      </c>
      <c r="L282" s="0" t="s">
        <v>118</v>
      </c>
      <c r="N282" s="48" t="e">
        <f aca="false">VLOOKUP(K282,tblCountries,3,0)</f>
        <v>#VALUE!</v>
      </c>
      <c r="O282" s="48" t="e">
        <f aca="false">VLOOKUP(tblSalaries#this row;how many hours of a day you work on excel,tblHours,2,0)</f>
        <v>#VALUE!</v>
      </c>
      <c r="P282" s="48" t="e">
        <f aca="false">VLOOKUP(tblSalaries#this row;clean country,tblCountries,5,0)</f>
        <v>#VALUE!</v>
      </c>
      <c r="Q282" s="48" t="e">
        <f aca="false">IF($Q$1,tblSalaries#this row;ppp factor*tblSalaries#this row;salary in usd,tblSalaries#this row;salary in usd)</f>
        <v>#VALUE!</v>
      </c>
    </row>
    <row r="283" customFormat="false" ht="15" hidden="false" customHeight="true" outlineLevel="0" collapsed="false">
      <c r="B283" s="0" t="s">
        <v>1247</v>
      </c>
      <c r="C283" s="54" t="n">
        <v>41055.0522222222</v>
      </c>
      <c r="D283" s="55" t="s">
        <v>1248</v>
      </c>
      <c r="E283" s="0" t="n">
        <v>36000</v>
      </c>
      <c r="F283" s="0" t="s">
        <v>71</v>
      </c>
      <c r="G283" s="0" t="e">
        <f aca="false">tblSalaries#this row;clean salary (in local currency)*VLOOKUP(tblSalaries#this row;currency,tblXrate,2,0)</f>
        <v>#VALUE!</v>
      </c>
      <c r="H283" s="0" t="s">
        <v>1249</v>
      </c>
      <c r="I283" s="0" t="s">
        <v>143</v>
      </c>
      <c r="J283" s="0" t="s">
        <v>194</v>
      </c>
      <c r="K283" s="0" t="e">
        <f aca="false">VLOOKUP(tblSalaries#this row;where do you work,tblCountriesactual:mapping,2,0)</f>
        <v>#VALUE!</v>
      </c>
      <c r="L283" s="0" t="s">
        <v>110</v>
      </c>
      <c r="N283" s="48" t="e">
        <f aca="false">VLOOKUP(K283,tblCountries,3,0)</f>
        <v>#VALUE!</v>
      </c>
      <c r="O283" s="48" t="e">
        <f aca="false">VLOOKUP(tblSalaries#this row;how many hours of a day you work on excel,tblHours,2,0)</f>
        <v>#VALUE!</v>
      </c>
      <c r="P283" s="48" t="e">
        <f aca="false">VLOOKUP(tblSalaries#this row;clean country,tblCountries,5,0)</f>
        <v>#VALUE!</v>
      </c>
      <c r="Q283" s="48" t="e">
        <f aca="false">IF($Q$1,tblSalaries#this row;ppp factor*tblSalaries#this row;salary in usd,tblSalaries#this row;salary in usd)</f>
        <v>#VALUE!</v>
      </c>
    </row>
    <row r="284" customFormat="false" ht="15" hidden="false" customHeight="true" outlineLevel="0" collapsed="false">
      <c r="B284" s="0" t="s">
        <v>1250</v>
      </c>
      <c r="C284" s="54" t="n">
        <v>41055.0523726852</v>
      </c>
      <c r="D284" s="55" t="n">
        <v>15000</v>
      </c>
      <c r="E284" s="0" t="n">
        <v>15000</v>
      </c>
      <c r="F284" s="0" t="s">
        <v>71</v>
      </c>
      <c r="G284" s="0" t="e">
        <f aca="false">tblSalaries#this row;clean salary (in local currency)*VLOOKUP(tblSalaries#this row;currency,tblXrate,2,0)</f>
        <v>#VALUE!</v>
      </c>
      <c r="H284" s="0" t="s">
        <v>1251</v>
      </c>
      <c r="I284" s="0" t="s">
        <v>124</v>
      </c>
      <c r="J284" s="0" t="s">
        <v>74</v>
      </c>
      <c r="K284" s="0" t="e">
        <f aca="false">VLOOKUP(tblSalaries#this row;where do you work,tblCountriesactual:mapping,2,0)</f>
        <v>#VALUE!</v>
      </c>
      <c r="L284" s="0" t="s">
        <v>100</v>
      </c>
      <c r="N284" s="48" t="e">
        <f aca="false">VLOOKUP(K284,tblCountries,3,0)</f>
        <v>#VALUE!</v>
      </c>
      <c r="O284" s="48" t="e">
        <f aca="false">VLOOKUP(tblSalaries#this row;how many hours of a day you work on excel,tblHours,2,0)</f>
        <v>#VALUE!</v>
      </c>
      <c r="P284" s="48" t="e">
        <f aca="false">VLOOKUP(tblSalaries#this row;clean country,tblCountries,5,0)</f>
        <v>#VALUE!</v>
      </c>
      <c r="Q284" s="48" t="e">
        <f aca="false">IF($Q$1,tblSalaries#this row;ppp factor*tblSalaries#this row;salary in usd,tblSalaries#this row;salary in usd)</f>
        <v>#VALUE!</v>
      </c>
    </row>
    <row r="285" customFormat="false" ht="15" hidden="false" customHeight="true" outlineLevel="0" collapsed="false">
      <c r="B285" s="0" t="s">
        <v>1252</v>
      </c>
      <c r="C285" s="54" t="n">
        <v>41055.0529861111</v>
      </c>
      <c r="D285" s="55" t="s">
        <v>1253</v>
      </c>
      <c r="E285" s="0" t="n">
        <v>1500000</v>
      </c>
      <c r="F285" s="0" t="s">
        <v>101</v>
      </c>
      <c r="G285" s="0" t="e">
        <f aca="false">tblSalaries#this row;clean salary (in local currency)*VLOOKUP(tblSalaries#this row;currency,tblXrate,2,0)</f>
        <v>#VALUE!</v>
      </c>
      <c r="H285" s="0" t="s">
        <v>87</v>
      </c>
      <c r="I285" s="0" t="s">
        <v>87</v>
      </c>
      <c r="J285" s="0" t="s">
        <v>85</v>
      </c>
      <c r="K285" s="0" t="e">
        <f aca="false">VLOOKUP(tblSalaries#this row;where do you work,tblCountriesactual:mapping,2,0)</f>
        <v>#VALUE!</v>
      </c>
      <c r="L285" s="0" t="s">
        <v>118</v>
      </c>
      <c r="N285" s="48" t="e">
        <f aca="false">VLOOKUP(K285,tblCountries,3,0)</f>
        <v>#VALUE!</v>
      </c>
      <c r="O285" s="48" t="e">
        <f aca="false">VLOOKUP(tblSalaries#this row;how many hours of a day you work on excel,tblHours,2,0)</f>
        <v>#VALUE!</v>
      </c>
      <c r="P285" s="48" t="e">
        <f aca="false">VLOOKUP(tblSalaries#this row;clean country,tblCountries,5,0)</f>
        <v>#VALUE!</v>
      </c>
      <c r="Q285" s="48" t="e">
        <f aca="false">IF($Q$1,tblSalaries#this row;ppp factor*tblSalaries#this row;salary in usd,tblSalaries#this row;salary in usd)</f>
        <v>#VALUE!</v>
      </c>
    </row>
    <row r="286" customFormat="false" ht="15" hidden="false" customHeight="true" outlineLevel="0" collapsed="false">
      <c r="B286" s="0" t="s">
        <v>1254</v>
      </c>
      <c r="C286" s="54" t="n">
        <v>41055.053599537</v>
      </c>
      <c r="D286" s="55" t="s">
        <v>1255</v>
      </c>
      <c r="E286" s="0" t="n">
        <v>100000</v>
      </c>
      <c r="F286" s="0" t="s">
        <v>138</v>
      </c>
      <c r="G286" s="0" t="e">
        <f aca="false">tblSalaries#this row;clean salary (in local currency)*VLOOKUP(tblSalaries#this row;currency,tblXrate,2,0)</f>
        <v>#VALUE!</v>
      </c>
      <c r="H286" s="0" t="s">
        <v>69</v>
      </c>
      <c r="I286" s="0" t="s">
        <v>69</v>
      </c>
      <c r="J286" s="0" t="s">
        <v>264</v>
      </c>
      <c r="K286" s="0" t="e">
        <f aca="false">VLOOKUP(tblSalaries#this row;where do you work,tblCountriesactual:mapping,2,0)</f>
        <v>#VALUE!</v>
      </c>
      <c r="L286" s="0" t="s">
        <v>110</v>
      </c>
      <c r="N286" s="48" t="e">
        <f aca="false">VLOOKUP(K286,tblCountries,3,0)</f>
        <v>#VALUE!</v>
      </c>
      <c r="O286" s="48" t="e">
        <f aca="false">VLOOKUP(tblSalaries#this row;how many hours of a day you work on excel,tblHours,2,0)</f>
        <v>#VALUE!</v>
      </c>
      <c r="P286" s="48" t="e">
        <f aca="false">VLOOKUP(tblSalaries#this row;clean country,tblCountries,5,0)</f>
        <v>#VALUE!</v>
      </c>
      <c r="Q286" s="48" t="e">
        <f aca="false">IF($Q$1,tblSalaries#this row;ppp factor*tblSalaries#this row;salary in usd,tblSalaries#this row;salary in usd)</f>
        <v>#VALUE!</v>
      </c>
    </row>
    <row r="287" customFormat="false" ht="15" hidden="false" customHeight="true" outlineLevel="0" collapsed="false">
      <c r="B287" s="0" t="s">
        <v>1256</v>
      </c>
      <c r="C287" s="54" t="n">
        <v>41055.0540509259</v>
      </c>
      <c r="D287" s="55" t="n">
        <v>22000</v>
      </c>
      <c r="E287" s="0" t="n">
        <v>22000</v>
      </c>
      <c r="F287" s="0" t="s">
        <v>71</v>
      </c>
      <c r="G287" s="0" t="e">
        <f aca="false">tblSalaries#this row;clean salary (in local currency)*VLOOKUP(tblSalaries#this row;currency,tblXrate,2,0)</f>
        <v>#VALUE!</v>
      </c>
      <c r="H287" s="0" t="s">
        <v>1257</v>
      </c>
      <c r="I287" s="0" t="s">
        <v>136</v>
      </c>
      <c r="J287" s="0" t="s">
        <v>85</v>
      </c>
      <c r="K287" s="0" t="e">
        <f aca="false">VLOOKUP(tblSalaries#this row;where do you work,tblCountriesactual:mapping,2,0)</f>
        <v>#VALUE!</v>
      </c>
      <c r="L287" s="0" t="s">
        <v>118</v>
      </c>
      <c r="N287" s="48" t="e">
        <f aca="false">VLOOKUP(K287,tblCountries,3,0)</f>
        <v>#VALUE!</v>
      </c>
      <c r="O287" s="48" t="e">
        <f aca="false">VLOOKUP(tblSalaries#this row;how many hours of a day you work on excel,tblHours,2,0)</f>
        <v>#VALUE!</v>
      </c>
      <c r="P287" s="48" t="e">
        <f aca="false">VLOOKUP(tblSalaries#this row;clean country,tblCountries,5,0)</f>
        <v>#VALUE!</v>
      </c>
      <c r="Q287" s="48" t="e">
        <f aca="false">IF($Q$1,tblSalaries#this row;ppp factor*tblSalaries#this row;salary in usd,tblSalaries#this row;salary in usd)</f>
        <v>#VALUE!</v>
      </c>
    </row>
    <row r="288" customFormat="false" ht="15" hidden="false" customHeight="true" outlineLevel="0" collapsed="false">
      <c r="B288" s="0" t="s">
        <v>1258</v>
      </c>
      <c r="C288" s="54" t="n">
        <v>41055.0541203704</v>
      </c>
      <c r="D288" s="55" t="n">
        <v>68000</v>
      </c>
      <c r="E288" s="0" t="n">
        <v>68000</v>
      </c>
      <c r="F288" s="0" t="s">
        <v>71</v>
      </c>
      <c r="G288" s="0" t="e">
        <f aca="false">tblSalaries#this row;clean salary (in local currency)*VLOOKUP(tblSalaries#this row;currency,tblXrate,2,0)</f>
        <v>#VALUE!</v>
      </c>
      <c r="H288" s="0" t="s">
        <v>1259</v>
      </c>
      <c r="I288" s="0" t="s">
        <v>124</v>
      </c>
      <c r="J288" s="0" t="s">
        <v>74</v>
      </c>
      <c r="K288" s="0" t="e">
        <f aca="false">VLOOKUP(tblSalaries#this row;where do you work,tblCountriesactual:mapping,2,0)</f>
        <v>#VALUE!</v>
      </c>
      <c r="L288" s="0" t="s">
        <v>118</v>
      </c>
      <c r="N288" s="48" t="e">
        <f aca="false">VLOOKUP(K288,tblCountries,3,0)</f>
        <v>#VALUE!</v>
      </c>
      <c r="O288" s="48" t="e">
        <f aca="false">VLOOKUP(tblSalaries#this row;how many hours of a day you work on excel,tblHours,2,0)</f>
        <v>#VALUE!</v>
      </c>
      <c r="P288" s="48" t="e">
        <f aca="false">VLOOKUP(tblSalaries#this row;clean country,tblCountries,5,0)</f>
        <v>#VALUE!</v>
      </c>
      <c r="Q288" s="48" t="e">
        <f aca="false">IF($Q$1,tblSalaries#this row;ppp factor*tblSalaries#this row;salary in usd,tblSalaries#this row;salary in usd)</f>
        <v>#VALUE!</v>
      </c>
    </row>
    <row r="289" customFormat="false" ht="15" hidden="false" customHeight="true" outlineLevel="0" collapsed="false">
      <c r="B289" s="0" t="s">
        <v>1260</v>
      </c>
      <c r="C289" s="54" t="n">
        <v>41055.0541319445</v>
      </c>
      <c r="D289" s="55" t="n">
        <v>97000</v>
      </c>
      <c r="E289" s="0" t="n">
        <v>97000</v>
      </c>
      <c r="F289" s="0" t="s">
        <v>71</v>
      </c>
      <c r="G289" s="0" t="e">
        <f aca="false">tblSalaries#this row;clean salary (in local currency)*VLOOKUP(tblSalaries#this row;currency,tblXrate,2,0)</f>
        <v>#VALUE!</v>
      </c>
      <c r="H289" s="0" t="s">
        <v>712</v>
      </c>
      <c r="I289" s="0" t="s">
        <v>78</v>
      </c>
      <c r="J289" s="0" t="s">
        <v>74</v>
      </c>
      <c r="K289" s="0" t="e">
        <f aca="false">VLOOKUP(tblSalaries#this row;where do you work,tblCountriesactual:mapping,2,0)</f>
        <v>#VALUE!</v>
      </c>
      <c r="L289" s="0" t="s">
        <v>118</v>
      </c>
      <c r="N289" s="48" t="e">
        <f aca="false">VLOOKUP(K289,tblCountries,3,0)</f>
        <v>#VALUE!</v>
      </c>
      <c r="O289" s="48" t="e">
        <f aca="false">VLOOKUP(tblSalaries#this row;how many hours of a day you work on excel,tblHours,2,0)</f>
        <v>#VALUE!</v>
      </c>
      <c r="P289" s="48" t="e">
        <f aca="false">VLOOKUP(tblSalaries#this row;clean country,tblCountries,5,0)</f>
        <v>#VALUE!</v>
      </c>
      <c r="Q289" s="48" t="e">
        <f aca="false">IF($Q$1,tblSalaries#this row;ppp factor*tblSalaries#this row;salary in usd,tblSalaries#this row;salary in usd)</f>
        <v>#VALUE!</v>
      </c>
    </row>
    <row r="290" customFormat="false" ht="15" hidden="false" customHeight="true" outlineLevel="0" collapsed="false">
      <c r="B290" s="0" t="s">
        <v>1261</v>
      </c>
      <c r="C290" s="54" t="n">
        <v>41055.0545717593</v>
      </c>
      <c r="D290" s="55" t="s">
        <v>1262</v>
      </c>
      <c r="E290" s="0" t="n">
        <v>31000</v>
      </c>
      <c r="F290" s="0" t="s">
        <v>111</v>
      </c>
      <c r="G290" s="0" t="e">
        <f aca="false">tblSalaries#this row;clean salary (in local currency)*VLOOKUP(tblSalaries#this row;currency,tblXrate,2,0)</f>
        <v>#VALUE!</v>
      </c>
      <c r="H290" s="0" t="s">
        <v>1263</v>
      </c>
      <c r="I290" s="0" t="s">
        <v>116</v>
      </c>
      <c r="J290" s="0" t="s">
        <v>94</v>
      </c>
      <c r="K290" s="0" t="e">
        <f aca="false">VLOOKUP(tblSalaries#this row;where do you work,tblCountriesactual:mapping,2,0)</f>
        <v>#VALUE!</v>
      </c>
      <c r="L290" s="0" t="s">
        <v>100</v>
      </c>
      <c r="N290" s="48" t="e">
        <f aca="false">VLOOKUP(K290,tblCountries,3,0)</f>
        <v>#VALUE!</v>
      </c>
      <c r="O290" s="48" t="e">
        <f aca="false">VLOOKUP(tblSalaries#this row;how many hours of a day you work on excel,tblHours,2,0)</f>
        <v>#VALUE!</v>
      </c>
      <c r="P290" s="48" t="e">
        <f aca="false">VLOOKUP(tblSalaries#this row;clean country,tblCountries,5,0)</f>
        <v>#VALUE!</v>
      </c>
      <c r="Q290" s="48" t="e">
        <f aca="false">IF($Q$1,tblSalaries#this row;ppp factor*tblSalaries#this row;salary in usd,tblSalaries#this row;salary in usd)</f>
        <v>#VALUE!</v>
      </c>
    </row>
    <row r="291" customFormat="false" ht="15" hidden="false" customHeight="true" outlineLevel="0" collapsed="false">
      <c r="B291" s="0" t="s">
        <v>1264</v>
      </c>
      <c r="C291" s="54" t="n">
        <v>41055.0547337963</v>
      </c>
      <c r="D291" s="55" t="n">
        <v>65000</v>
      </c>
      <c r="E291" s="0" t="n">
        <v>65000</v>
      </c>
      <c r="F291" s="0" t="s">
        <v>71</v>
      </c>
      <c r="G291" s="0" t="e">
        <f aca="false">tblSalaries#this row;clean salary (in local currency)*VLOOKUP(tblSalaries#this row;currency,tblXrate,2,0)</f>
        <v>#VALUE!</v>
      </c>
      <c r="H291" s="0" t="s">
        <v>1265</v>
      </c>
      <c r="I291" s="0" t="s">
        <v>78</v>
      </c>
      <c r="J291" s="0" t="s">
        <v>74</v>
      </c>
      <c r="K291" s="0" t="e">
        <f aca="false">VLOOKUP(tblSalaries#this row;where do you work,tblCountriesactual:mapping,2,0)</f>
        <v>#VALUE!</v>
      </c>
      <c r="L291" s="0" t="s">
        <v>110</v>
      </c>
      <c r="N291" s="48" t="e">
        <f aca="false">VLOOKUP(K291,tblCountries,3,0)</f>
        <v>#VALUE!</v>
      </c>
      <c r="O291" s="48" t="e">
        <f aca="false">VLOOKUP(tblSalaries#this row;how many hours of a day you work on excel,tblHours,2,0)</f>
        <v>#VALUE!</v>
      </c>
      <c r="P291" s="48" t="e">
        <f aca="false">VLOOKUP(tblSalaries#this row;clean country,tblCountries,5,0)</f>
        <v>#VALUE!</v>
      </c>
      <c r="Q291" s="48" t="e">
        <f aca="false">IF($Q$1,tblSalaries#this row;ppp factor*tblSalaries#this row;salary in usd,tblSalaries#this row;salary in usd)</f>
        <v>#VALUE!</v>
      </c>
    </row>
    <row r="292" customFormat="false" ht="15" hidden="false" customHeight="true" outlineLevel="0" collapsed="false">
      <c r="B292" s="0" t="s">
        <v>1266</v>
      </c>
      <c r="C292" s="54" t="n">
        <v>41055.0548379629</v>
      </c>
      <c r="D292" s="55" t="n">
        <v>3600</v>
      </c>
      <c r="E292" s="0" t="n">
        <v>43200</v>
      </c>
      <c r="F292" s="0" t="s">
        <v>71</v>
      </c>
      <c r="G292" s="0" t="e">
        <f aca="false">tblSalaries#this row;clean salary (in local currency)*VLOOKUP(tblSalaries#this row;currency,tblXrate,2,0)</f>
        <v>#VALUE!</v>
      </c>
      <c r="H292" s="0" t="s">
        <v>1267</v>
      </c>
      <c r="I292" s="0" t="s">
        <v>124</v>
      </c>
      <c r="J292" s="0" t="s">
        <v>199</v>
      </c>
      <c r="K292" s="0" t="e">
        <f aca="false">VLOOKUP(tblSalaries#this row;where do you work,tblCountriesactual:mapping,2,0)</f>
        <v>#VALUE!</v>
      </c>
      <c r="L292" s="0" t="s">
        <v>110</v>
      </c>
      <c r="N292" s="48" t="e">
        <f aca="false">VLOOKUP(K292,tblCountries,3,0)</f>
        <v>#VALUE!</v>
      </c>
      <c r="O292" s="48" t="e">
        <f aca="false">VLOOKUP(tblSalaries#this row;how many hours of a day you work on excel,tblHours,2,0)</f>
        <v>#VALUE!</v>
      </c>
      <c r="P292" s="48" t="e">
        <f aca="false">VLOOKUP(tblSalaries#this row;clean country,tblCountries,5,0)</f>
        <v>#VALUE!</v>
      </c>
      <c r="Q292" s="48" t="e">
        <f aca="false">IF($Q$1,tblSalaries#this row;ppp factor*tblSalaries#this row;salary in usd,tblSalaries#this row;salary in usd)</f>
        <v>#VALUE!</v>
      </c>
    </row>
    <row r="293" customFormat="false" ht="15" hidden="false" customHeight="true" outlineLevel="0" collapsed="false">
      <c r="B293" s="0" t="s">
        <v>1268</v>
      </c>
      <c r="C293" s="54" t="n">
        <v>41055.0549652778</v>
      </c>
      <c r="D293" s="55" t="s">
        <v>1269</v>
      </c>
      <c r="E293" s="0" t="n">
        <v>450000</v>
      </c>
      <c r="F293" s="0" t="s">
        <v>101</v>
      </c>
      <c r="G293" s="0" t="e">
        <f aca="false">tblSalaries#this row;clean salary (in local currency)*VLOOKUP(tblSalaries#this row;currency,tblXrate,2,0)</f>
        <v>#VALUE!</v>
      </c>
      <c r="H293" s="0" t="s">
        <v>966</v>
      </c>
      <c r="I293" s="0" t="s">
        <v>78</v>
      </c>
      <c r="J293" s="0" t="s">
        <v>85</v>
      </c>
      <c r="K293" s="0" t="e">
        <f aca="false">VLOOKUP(tblSalaries#this row;where do you work,tblCountriesactual:mapping,2,0)</f>
        <v>#VALUE!</v>
      </c>
      <c r="L293" s="0" t="s">
        <v>110</v>
      </c>
      <c r="N293" s="48" t="e">
        <f aca="false">VLOOKUP(K293,tblCountries,3,0)</f>
        <v>#VALUE!</v>
      </c>
      <c r="O293" s="48" t="e">
        <f aca="false">VLOOKUP(tblSalaries#this row;how many hours of a day you work on excel,tblHours,2,0)</f>
        <v>#VALUE!</v>
      </c>
      <c r="P293" s="48" t="e">
        <f aca="false">VLOOKUP(tblSalaries#this row;clean country,tblCountries,5,0)</f>
        <v>#VALUE!</v>
      </c>
      <c r="Q293" s="48" t="e">
        <f aca="false">IF($Q$1,tblSalaries#this row;ppp factor*tblSalaries#this row;salary in usd,tblSalaries#this row;salary in usd)</f>
        <v>#VALUE!</v>
      </c>
    </row>
    <row r="294" customFormat="false" ht="15" hidden="false" customHeight="true" outlineLevel="0" collapsed="false">
      <c r="B294" s="0" t="s">
        <v>1270</v>
      </c>
      <c r="C294" s="54" t="n">
        <v>41055.0549652778</v>
      </c>
      <c r="D294" s="55" t="n">
        <v>50000</v>
      </c>
      <c r="E294" s="0" t="n">
        <v>50000</v>
      </c>
      <c r="F294" s="0" t="s">
        <v>71</v>
      </c>
      <c r="G294" s="0" t="e">
        <f aca="false">tblSalaries#this row;clean salary (in local currency)*VLOOKUP(tblSalaries#this row;currency,tblXrate,2,0)</f>
        <v>#VALUE!</v>
      </c>
      <c r="H294" s="0" t="s">
        <v>1271</v>
      </c>
      <c r="I294" s="0" t="s">
        <v>78</v>
      </c>
      <c r="J294" s="0" t="s">
        <v>74</v>
      </c>
      <c r="K294" s="0" t="e">
        <f aca="false">VLOOKUP(tblSalaries#this row;where do you work,tblCountriesactual:mapping,2,0)</f>
        <v>#VALUE!</v>
      </c>
      <c r="L294" s="0" t="s">
        <v>118</v>
      </c>
      <c r="N294" s="48" t="e">
        <f aca="false">VLOOKUP(K294,tblCountries,3,0)</f>
        <v>#VALUE!</v>
      </c>
      <c r="O294" s="48" t="e">
        <f aca="false">VLOOKUP(tblSalaries#this row;how many hours of a day you work on excel,tblHours,2,0)</f>
        <v>#VALUE!</v>
      </c>
      <c r="P294" s="48" t="e">
        <f aca="false">VLOOKUP(tblSalaries#this row;clean country,tblCountries,5,0)</f>
        <v>#VALUE!</v>
      </c>
      <c r="Q294" s="48" t="e">
        <f aca="false">IF($Q$1,tblSalaries#this row;ppp factor*tblSalaries#this row;salary in usd,tblSalaries#this row;salary in usd)</f>
        <v>#VALUE!</v>
      </c>
    </row>
    <row r="295" customFormat="false" ht="15" hidden="false" customHeight="true" outlineLevel="0" collapsed="false">
      <c r="B295" s="0" t="s">
        <v>1272</v>
      </c>
      <c r="C295" s="54" t="n">
        <v>41055.0551157407</v>
      </c>
      <c r="D295" s="55" t="n">
        <v>45000</v>
      </c>
      <c r="E295" s="0" t="n">
        <v>45000</v>
      </c>
      <c r="F295" s="0" t="s">
        <v>71</v>
      </c>
      <c r="G295" s="0" t="e">
        <f aca="false">tblSalaries#this row;clean salary (in local currency)*VLOOKUP(tblSalaries#this row;currency,tblXrate,2,0)</f>
        <v>#VALUE!</v>
      </c>
      <c r="H295" s="0" t="s">
        <v>1273</v>
      </c>
      <c r="I295" s="0" t="s">
        <v>78</v>
      </c>
      <c r="J295" s="0" t="s">
        <v>74</v>
      </c>
      <c r="K295" s="0" t="e">
        <f aca="false">VLOOKUP(tblSalaries#this row;where do you work,tblCountriesactual:mapping,2,0)</f>
        <v>#VALUE!</v>
      </c>
      <c r="L295" s="0" t="s">
        <v>110</v>
      </c>
      <c r="N295" s="48" t="e">
        <f aca="false">VLOOKUP(K295,tblCountries,3,0)</f>
        <v>#VALUE!</v>
      </c>
      <c r="O295" s="48" t="e">
        <f aca="false">VLOOKUP(tblSalaries#this row;how many hours of a day you work on excel,tblHours,2,0)</f>
        <v>#VALUE!</v>
      </c>
      <c r="P295" s="48" t="e">
        <f aca="false">VLOOKUP(tblSalaries#this row;clean country,tblCountries,5,0)</f>
        <v>#VALUE!</v>
      </c>
      <c r="Q295" s="48" t="e">
        <f aca="false">IF($Q$1,tblSalaries#this row;ppp factor*tblSalaries#this row;salary in usd,tblSalaries#this row;salary in usd)</f>
        <v>#VALUE!</v>
      </c>
    </row>
    <row r="296" customFormat="false" ht="15" hidden="false" customHeight="true" outlineLevel="0" collapsed="false">
      <c r="B296" s="0" t="s">
        <v>1274</v>
      </c>
      <c r="C296" s="54" t="n">
        <v>41055.0552893518</v>
      </c>
      <c r="D296" s="55" t="s">
        <v>1275</v>
      </c>
      <c r="E296" s="0" t="n">
        <v>180000</v>
      </c>
      <c r="F296" s="0" t="s">
        <v>101</v>
      </c>
      <c r="G296" s="0" t="e">
        <f aca="false">tblSalaries#this row;clean salary (in local currency)*VLOOKUP(tblSalaries#this row;currency,tblXrate,2,0)</f>
        <v>#VALUE!</v>
      </c>
      <c r="H296" s="0" t="s">
        <v>1276</v>
      </c>
      <c r="I296" s="0" t="s">
        <v>124</v>
      </c>
      <c r="J296" s="0" t="s">
        <v>85</v>
      </c>
      <c r="K296" s="0" t="e">
        <f aca="false">VLOOKUP(tblSalaries#this row;where do you work,tblCountriesactual:mapping,2,0)</f>
        <v>#VALUE!</v>
      </c>
      <c r="L296" s="0" t="s">
        <v>110</v>
      </c>
      <c r="N296" s="48" t="e">
        <f aca="false">VLOOKUP(K296,tblCountries,3,0)</f>
        <v>#VALUE!</v>
      </c>
      <c r="O296" s="48" t="e">
        <f aca="false">VLOOKUP(tblSalaries#this row;how many hours of a day you work on excel,tblHours,2,0)</f>
        <v>#VALUE!</v>
      </c>
      <c r="P296" s="48" t="e">
        <f aca="false">VLOOKUP(tblSalaries#this row;clean country,tblCountries,5,0)</f>
        <v>#VALUE!</v>
      </c>
      <c r="Q296" s="48" t="e">
        <f aca="false">IF($Q$1,tblSalaries#this row;ppp factor*tblSalaries#this row;salary in usd,tblSalaries#this row;salary in usd)</f>
        <v>#VALUE!</v>
      </c>
    </row>
    <row r="297" customFormat="false" ht="15" hidden="false" customHeight="true" outlineLevel="0" collapsed="false">
      <c r="B297" s="0" t="s">
        <v>1277</v>
      </c>
      <c r="C297" s="54" t="n">
        <v>41055.0555671296</v>
      </c>
      <c r="D297" s="55" t="n">
        <v>60000</v>
      </c>
      <c r="E297" s="0" t="n">
        <v>60000</v>
      </c>
      <c r="F297" s="0" t="s">
        <v>71</v>
      </c>
      <c r="G297" s="0" t="e">
        <f aca="false">tblSalaries#this row;clean salary (in local currency)*VLOOKUP(tblSalaries#this row;currency,tblXrate,2,0)</f>
        <v>#VALUE!</v>
      </c>
      <c r="H297" s="0" t="s">
        <v>1278</v>
      </c>
      <c r="I297" s="0" t="s">
        <v>124</v>
      </c>
      <c r="J297" s="0" t="s">
        <v>74</v>
      </c>
      <c r="K297" s="0" t="e">
        <f aca="false">VLOOKUP(tblSalaries#this row;where do you work,tblCountriesactual:mapping,2,0)</f>
        <v>#VALUE!</v>
      </c>
      <c r="L297" s="0" t="s">
        <v>118</v>
      </c>
      <c r="N297" s="48" t="e">
        <f aca="false">VLOOKUP(K297,tblCountries,3,0)</f>
        <v>#VALUE!</v>
      </c>
      <c r="O297" s="48" t="e">
        <f aca="false">VLOOKUP(tblSalaries#this row;how many hours of a day you work on excel,tblHours,2,0)</f>
        <v>#VALUE!</v>
      </c>
      <c r="P297" s="48" t="e">
        <f aca="false">VLOOKUP(tblSalaries#this row;clean country,tblCountries,5,0)</f>
        <v>#VALUE!</v>
      </c>
      <c r="Q297" s="48" t="e">
        <f aca="false">IF($Q$1,tblSalaries#this row;ppp factor*tblSalaries#this row;salary in usd,tblSalaries#this row;salary in usd)</f>
        <v>#VALUE!</v>
      </c>
    </row>
    <row r="298" customFormat="false" ht="15" hidden="false" customHeight="true" outlineLevel="0" collapsed="false">
      <c r="B298" s="0" t="s">
        <v>1279</v>
      </c>
      <c r="C298" s="54" t="n">
        <v>41055.056087963</v>
      </c>
      <c r="D298" s="55" t="n">
        <v>31000</v>
      </c>
      <c r="E298" s="0" t="n">
        <v>31000</v>
      </c>
      <c r="F298" s="0" t="s">
        <v>71</v>
      </c>
      <c r="G298" s="0" t="e">
        <f aca="false">tblSalaries#this row;clean salary (in local currency)*VLOOKUP(tblSalaries#this row;currency,tblXrate,2,0)</f>
        <v>#VALUE!</v>
      </c>
      <c r="H298" s="0" t="s">
        <v>1280</v>
      </c>
      <c r="I298" s="0" t="s">
        <v>143</v>
      </c>
      <c r="J298" s="0" t="s">
        <v>74</v>
      </c>
      <c r="K298" s="0" t="e">
        <f aca="false">VLOOKUP(tblSalaries#this row;where do you work,tblCountriesactual:mapping,2,0)</f>
        <v>#VALUE!</v>
      </c>
      <c r="L298" s="0" t="s">
        <v>100</v>
      </c>
      <c r="N298" s="48" t="e">
        <f aca="false">VLOOKUP(K298,tblCountries,3,0)</f>
        <v>#VALUE!</v>
      </c>
      <c r="O298" s="48" t="e">
        <f aca="false">VLOOKUP(tblSalaries#this row;how many hours of a day you work on excel,tblHours,2,0)</f>
        <v>#VALUE!</v>
      </c>
      <c r="P298" s="48" t="e">
        <f aca="false">VLOOKUP(tblSalaries#this row;clean country,tblCountries,5,0)</f>
        <v>#VALUE!</v>
      </c>
      <c r="Q298" s="48" t="e">
        <f aca="false">IF($Q$1,tblSalaries#this row;ppp factor*tblSalaries#this row;salary in usd,tblSalaries#this row;salary in usd)</f>
        <v>#VALUE!</v>
      </c>
    </row>
    <row r="299" customFormat="false" ht="15" hidden="false" customHeight="true" outlineLevel="0" collapsed="false">
      <c r="B299" s="0" t="s">
        <v>1281</v>
      </c>
      <c r="C299" s="54" t="n">
        <v>41055.0563194444</v>
      </c>
      <c r="D299" s="55" t="n">
        <v>75000</v>
      </c>
      <c r="E299" s="0" t="n">
        <v>75000</v>
      </c>
      <c r="F299" s="0" t="s">
        <v>71</v>
      </c>
      <c r="G299" s="0" t="e">
        <f aca="false">tblSalaries#this row;clean salary (in local currency)*VLOOKUP(tblSalaries#this row;currency,tblXrate,2,0)</f>
        <v>#VALUE!</v>
      </c>
      <c r="H299" s="0" t="s">
        <v>1282</v>
      </c>
      <c r="I299" s="0" t="s">
        <v>78</v>
      </c>
      <c r="J299" s="0" t="s">
        <v>74</v>
      </c>
      <c r="K299" s="0" t="e">
        <f aca="false">VLOOKUP(tblSalaries#this row;where do you work,tblCountriesactual:mapping,2,0)</f>
        <v>#VALUE!</v>
      </c>
      <c r="L299" s="0" t="s">
        <v>110</v>
      </c>
      <c r="N299" s="48" t="e">
        <f aca="false">VLOOKUP(K299,tblCountries,3,0)</f>
        <v>#VALUE!</v>
      </c>
      <c r="O299" s="48" t="e">
        <f aca="false">VLOOKUP(tblSalaries#this row;how many hours of a day you work on excel,tblHours,2,0)</f>
        <v>#VALUE!</v>
      </c>
      <c r="P299" s="48" t="e">
        <f aca="false">VLOOKUP(tblSalaries#this row;clean country,tblCountries,5,0)</f>
        <v>#VALUE!</v>
      </c>
      <c r="Q299" s="48" t="e">
        <f aca="false">IF($Q$1,tblSalaries#this row;ppp factor*tblSalaries#this row;salary in usd,tblSalaries#this row;salary in usd)</f>
        <v>#VALUE!</v>
      </c>
    </row>
    <row r="300" customFormat="false" ht="15" hidden="false" customHeight="true" outlineLevel="0" collapsed="false">
      <c r="B300" s="0" t="s">
        <v>1283</v>
      </c>
      <c r="C300" s="54" t="n">
        <v>41055.0570486111</v>
      </c>
      <c r="D300" s="55" t="n">
        <v>16000</v>
      </c>
      <c r="E300" s="0" t="n">
        <v>16000</v>
      </c>
      <c r="F300" s="0" t="s">
        <v>71</v>
      </c>
      <c r="G300" s="0" t="e">
        <f aca="false">tblSalaries#this row;clean salary (in local currency)*VLOOKUP(tblSalaries#this row;currency,tblXrate,2,0)</f>
        <v>#VALUE!</v>
      </c>
      <c r="H300" s="0" t="s">
        <v>1284</v>
      </c>
      <c r="I300" s="0" t="s">
        <v>107</v>
      </c>
      <c r="J300" s="0" t="s">
        <v>74</v>
      </c>
      <c r="K300" s="0" t="e">
        <f aca="false">VLOOKUP(tblSalaries#this row;where do you work,tblCountriesactual:mapping,2,0)</f>
        <v>#VALUE!</v>
      </c>
      <c r="L300" s="0" t="s">
        <v>90</v>
      </c>
      <c r="N300" s="48" t="e">
        <f aca="false">VLOOKUP(K300,tblCountries,3,0)</f>
        <v>#VALUE!</v>
      </c>
      <c r="O300" s="48" t="e">
        <f aca="false">VLOOKUP(tblSalaries#this row;how many hours of a day you work on excel,tblHours,2,0)</f>
        <v>#VALUE!</v>
      </c>
      <c r="P300" s="48" t="e">
        <f aca="false">VLOOKUP(tblSalaries#this row;clean country,tblCountries,5,0)</f>
        <v>#VALUE!</v>
      </c>
      <c r="Q300" s="48" t="e">
        <f aca="false">IF($Q$1,tblSalaries#this row;ppp factor*tblSalaries#this row;salary in usd,tblSalaries#this row;salary in usd)</f>
        <v>#VALUE!</v>
      </c>
    </row>
    <row r="301" customFormat="false" ht="15" hidden="false" customHeight="true" outlineLevel="0" collapsed="false">
      <c r="B301" s="0" t="s">
        <v>1285</v>
      </c>
      <c r="C301" s="54" t="n">
        <v>41055.0571990741</v>
      </c>
      <c r="D301" s="55" t="s">
        <v>1286</v>
      </c>
      <c r="E301" s="0" t="n">
        <v>36000</v>
      </c>
      <c r="F301" s="0" t="s">
        <v>71</v>
      </c>
      <c r="G301" s="0" t="e">
        <f aca="false">tblSalaries#this row;clean salary (in local currency)*VLOOKUP(tblSalaries#this row;currency,tblXrate,2,0)</f>
        <v>#VALUE!</v>
      </c>
      <c r="H301" s="0" t="s">
        <v>1287</v>
      </c>
      <c r="I301" s="0" t="s">
        <v>78</v>
      </c>
      <c r="J301" s="0" t="s">
        <v>74</v>
      </c>
      <c r="K301" s="0" t="e">
        <f aca="false">VLOOKUP(tblSalaries#this row;where do you work,tblCountriesactual:mapping,2,0)</f>
        <v>#VALUE!</v>
      </c>
      <c r="L301" s="0" t="s">
        <v>118</v>
      </c>
      <c r="N301" s="48" t="e">
        <f aca="false">VLOOKUP(K301,tblCountries,3,0)</f>
        <v>#VALUE!</v>
      </c>
      <c r="O301" s="48" t="e">
        <f aca="false">VLOOKUP(tblSalaries#this row;how many hours of a day you work on excel,tblHours,2,0)</f>
        <v>#VALUE!</v>
      </c>
      <c r="P301" s="48" t="e">
        <f aca="false">VLOOKUP(tblSalaries#this row;clean country,tblCountries,5,0)</f>
        <v>#VALUE!</v>
      </c>
      <c r="Q301" s="48" t="e">
        <f aca="false">IF($Q$1,tblSalaries#this row;ppp factor*tblSalaries#this row;salary in usd,tblSalaries#this row;salary in usd)</f>
        <v>#VALUE!</v>
      </c>
    </row>
    <row r="302" customFormat="false" ht="15" hidden="false" customHeight="true" outlineLevel="0" collapsed="false">
      <c r="B302" s="0" t="s">
        <v>1288</v>
      </c>
      <c r="C302" s="54" t="n">
        <v>41055.0574074074</v>
      </c>
      <c r="D302" s="55" t="n">
        <v>42000</v>
      </c>
      <c r="E302" s="0" t="n">
        <v>42000</v>
      </c>
      <c r="F302" s="0" t="s">
        <v>125</v>
      </c>
      <c r="G302" s="0" t="e">
        <f aca="false">tblSalaries#this row;clean salary (in local currency)*VLOOKUP(tblSalaries#this row;currency,tblXrate,2,0)</f>
        <v>#VALUE!</v>
      </c>
      <c r="H302" s="0" t="s">
        <v>687</v>
      </c>
      <c r="I302" s="0" t="s">
        <v>78</v>
      </c>
      <c r="J302" s="0" t="s">
        <v>113</v>
      </c>
      <c r="K302" s="0" t="e">
        <f aca="false">VLOOKUP(tblSalaries#this row;where do you work,tblCountriesactual:mapping,2,0)</f>
        <v>#VALUE!</v>
      </c>
      <c r="L302" s="0" t="s">
        <v>118</v>
      </c>
      <c r="N302" s="48" t="e">
        <f aca="false">VLOOKUP(K302,tblCountries,3,0)</f>
        <v>#VALUE!</v>
      </c>
      <c r="O302" s="48" t="e">
        <f aca="false">VLOOKUP(tblSalaries#this row;how many hours of a day you work on excel,tblHours,2,0)</f>
        <v>#VALUE!</v>
      </c>
      <c r="P302" s="48" t="e">
        <f aca="false">VLOOKUP(tblSalaries#this row;clean country,tblCountries,5,0)</f>
        <v>#VALUE!</v>
      </c>
      <c r="Q302" s="48" t="e">
        <f aca="false">IF($Q$1,tblSalaries#this row;ppp factor*tblSalaries#this row;salary in usd,tblSalaries#this row;salary in usd)</f>
        <v>#VALUE!</v>
      </c>
    </row>
    <row r="303" customFormat="false" ht="15" hidden="false" customHeight="true" outlineLevel="0" collapsed="false">
      <c r="B303" s="0" t="s">
        <v>1289</v>
      </c>
      <c r="C303" s="54" t="n">
        <v>41055.0574652778</v>
      </c>
      <c r="D303" s="55" t="n">
        <v>53000</v>
      </c>
      <c r="E303" s="0" t="n">
        <v>53000</v>
      </c>
      <c r="F303" s="0" t="s">
        <v>71</v>
      </c>
      <c r="G303" s="0" t="e">
        <f aca="false">tblSalaries#this row;clean salary (in local currency)*VLOOKUP(tblSalaries#this row;currency,tblXrate,2,0)</f>
        <v>#VALUE!</v>
      </c>
      <c r="H303" s="0" t="s">
        <v>877</v>
      </c>
      <c r="I303" s="0" t="s">
        <v>78</v>
      </c>
      <c r="J303" s="0" t="s">
        <v>74</v>
      </c>
      <c r="K303" s="0" t="e">
        <f aca="false">VLOOKUP(tblSalaries#this row;where do you work,tblCountriesactual:mapping,2,0)</f>
        <v>#VALUE!</v>
      </c>
      <c r="L303" s="0" t="s">
        <v>110</v>
      </c>
      <c r="N303" s="48" t="e">
        <f aca="false">VLOOKUP(K303,tblCountries,3,0)</f>
        <v>#VALUE!</v>
      </c>
      <c r="O303" s="48" t="e">
        <f aca="false">VLOOKUP(tblSalaries#this row;how many hours of a day you work on excel,tblHours,2,0)</f>
        <v>#VALUE!</v>
      </c>
      <c r="P303" s="48" t="e">
        <f aca="false">VLOOKUP(tblSalaries#this row;clean country,tblCountries,5,0)</f>
        <v>#VALUE!</v>
      </c>
      <c r="Q303" s="48" t="e">
        <f aca="false">IF($Q$1,tblSalaries#this row;ppp factor*tblSalaries#this row;salary in usd,tblSalaries#this row;salary in usd)</f>
        <v>#VALUE!</v>
      </c>
    </row>
    <row r="304" customFormat="false" ht="15" hidden="false" customHeight="true" outlineLevel="0" collapsed="false">
      <c r="B304" s="0" t="s">
        <v>1290</v>
      </c>
      <c r="C304" s="54" t="n">
        <v>41055.0575</v>
      </c>
      <c r="D304" s="55" t="s">
        <v>1291</v>
      </c>
      <c r="E304" s="0" t="n">
        <v>65000</v>
      </c>
      <c r="F304" s="0" t="s">
        <v>82</v>
      </c>
      <c r="G304" s="0" t="e">
        <f aca="false">tblSalaries#this row;clean salary (in local currency)*VLOOKUP(tblSalaries#this row;currency,tblXrate,2,0)</f>
        <v>#VALUE!</v>
      </c>
      <c r="H304" s="0" t="s">
        <v>1292</v>
      </c>
      <c r="I304" s="0" t="s">
        <v>97</v>
      </c>
      <c r="J304" s="0" t="s">
        <v>1293</v>
      </c>
      <c r="K304" s="0" t="e">
        <f aca="false">VLOOKUP(tblSalaries#this row;where do you work,tblCountriesactual:mapping,2,0)</f>
        <v>#VALUE!</v>
      </c>
      <c r="L304" s="0" t="s">
        <v>118</v>
      </c>
      <c r="N304" s="48" t="e">
        <f aca="false">VLOOKUP(K304,tblCountries,3,0)</f>
        <v>#VALUE!</v>
      </c>
      <c r="O304" s="48" t="e">
        <f aca="false">VLOOKUP(tblSalaries#this row;how many hours of a day you work on excel,tblHours,2,0)</f>
        <v>#VALUE!</v>
      </c>
      <c r="P304" s="48" t="e">
        <f aca="false">VLOOKUP(tblSalaries#this row;clean country,tblCountries,5,0)</f>
        <v>#VALUE!</v>
      </c>
      <c r="Q304" s="48" t="e">
        <f aca="false">IF($Q$1,tblSalaries#this row;ppp factor*tblSalaries#this row;salary in usd,tblSalaries#this row;salary in usd)</f>
        <v>#VALUE!</v>
      </c>
    </row>
    <row r="305" customFormat="false" ht="15" hidden="false" customHeight="true" outlineLevel="0" collapsed="false">
      <c r="B305" s="0" t="s">
        <v>1294</v>
      </c>
      <c r="C305" s="54" t="n">
        <v>41055.0575925926</v>
      </c>
      <c r="D305" s="55" t="n">
        <v>67000</v>
      </c>
      <c r="E305" s="0" t="n">
        <v>67000</v>
      </c>
      <c r="F305" s="0" t="s">
        <v>71</v>
      </c>
      <c r="G305" s="0" t="e">
        <f aca="false">tblSalaries#this row;clean salary (in local currency)*VLOOKUP(tblSalaries#this row;currency,tblXrate,2,0)</f>
        <v>#VALUE!</v>
      </c>
      <c r="H305" s="0" t="s">
        <v>1295</v>
      </c>
      <c r="I305" s="0" t="s">
        <v>78</v>
      </c>
      <c r="J305" s="0" t="s">
        <v>74</v>
      </c>
      <c r="K305" s="0" t="e">
        <f aca="false">VLOOKUP(tblSalaries#this row;where do you work,tblCountriesactual:mapping,2,0)</f>
        <v>#VALUE!</v>
      </c>
      <c r="L305" s="0" t="s">
        <v>110</v>
      </c>
      <c r="N305" s="48" t="e">
        <f aca="false">VLOOKUP(K305,tblCountries,3,0)</f>
        <v>#VALUE!</v>
      </c>
      <c r="O305" s="48" t="e">
        <f aca="false">VLOOKUP(tblSalaries#this row;how many hours of a day you work on excel,tblHours,2,0)</f>
        <v>#VALUE!</v>
      </c>
      <c r="P305" s="48" t="e">
        <f aca="false">VLOOKUP(tblSalaries#this row;clean country,tblCountries,5,0)</f>
        <v>#VALUE!</v>
      </c>
      <c r="Q305" s="48" t="e">
        <f aca="false">IF($Q$1,tblSalaries#this row;ppp factor*tblSalaries#this row;salary in usd,tblSalaries#this row;salary in usd)</f>
        <v>#VALUE!</v>
      </c>
    </row>
    <row r="306" customFormat="false" ht="15" hidden="false" customHeight="true" outlineLevel="0" collapsed="false">
      <c r="B306" s="0" t="s">
        <v>1296</v>
      </c>
      <c r="C306" s="54" t="n">
        <v>41055.0578819444</v>
      </c>
      <c r="D306" s="55" t="n">
        <v>12000</v>
      </c>
      <c r="E306" s="0" t="n">
        <v>12000</v>
      </c>
      <c r="F306" s="0" t="s">
        <v>71</v>
      </c>
      <c r="G306" s="0" t="e">
        <f aca="false">tblSalaries#this row;clean salary (in local currency)*VLOOKUP(tblSalaries#this row;currency,tblXrate,2,0)</f>
        <v>#VALUE!</v>
      </c>
      <c r="H306" s="0" t="s">
        <v>78</v>
      </c>
      <c r="I306" s="0" t="s">
        <v>78</v>
      </c>
      <c r="J306" s="0" t="s">
        <v>85</v>
      </c>
      <c r="K306" s="0" t="e">
        <f aca="false">VLOOKUP(tblSalaries#this row;where do you work,tblCountriesactual:mapping,2,0)</f>
        <v>#VALUE!</v>
      </c>
      <c r="L306" s="0" t="s">
        <v>118</v>
      </c>
      <c r="N306" s="48" t="e">
        <f aca="false">VLOOKUP(K306,tblCountries,3,0)</f>
        <v>#VALUE!</v>
      </c>
      <c r="O306" s="48" t="e">
        <f aca="false">VLOOKUP(tblSalaries#this row;how many hours of a day you work on excel,tblHours,2,0)</f>
        <v>#VALUE!</v>
      </c>
      <c r="P306" s="48" t="e">
        <f aca="false">VLOOKUP(tblSalaries#this row;clean country,tblCountries,5,0)</f>
        <v>#VALUE!</v>
      </c>
      <c r="Q306" s="48" t="e">
        <f aca="false">IF($Q$1,tblSalaries#this row;ppp factor*tblSalaries#this row;salary in usd,tblSalaries#this row;salary in usd)</f>
        <v>#VALUE!</v>
      </c>
    </row>
    <row r="307" customFormat="false" ht="15" hidden="false" customHeight="true" outlineLevel="0" collapsed="false">
      <c r="B307" s="0" t="s">
        <v>1297</v>
      </c>
      <c r="C307" s="54" t="n">
        <v>41055.0581365741</v>
      </c>
      <c r="D307" s="55" t="n">
        <v>85000</v>
      </c>
      <c r="E307" s="0" t="n">
        <v>85000</v>
      </c>
      <c r="F307" s="0" t="s">
        <v>71</v>
      </c>
      <c r="G307" s="0" t="e">
        <f aca="false">tblSalaries#this row;clean salary (in local currency)*VLOOKUP(tblSalaries#this row;currency,tblXrate,2,0)</f>
        <v>#VALUE!</v>
      </c>
      <c r="H307" s="0" t="s">
        <v>1298</v>
      </c>
      <c r="I307" s="0" t="s">
        <v>97</v>
      </c>
      <c r="J307" s="0" t="s">
        <v>74</v>
      </c>
      <c r="K307" s="0" t="e">
        <f aca="false">VLOOKUP(tblSalaries#this row;where do you work,tblCountriesactual:mapping,2,0)</f>
        <v>#VALUE!</v>
      </c>
      <c r="L307" s="0" t="s">
        <v>118</v>
      </c>
      <c r="N307" s="48" t="e">
        <f aca="false">VLOOKUP(K307,tblCountries,3,0)</f>
        <v>#VALUE!</v>
      </c>
      <c r="O307" s="48" t="e">
        <f aca="false">VLOOKUP(tblSalaries#this row;how many hours of a day you work on excel,tblHours,2,0)</f>
        <v>#VALUE!</v>
      </c>
      <c r="P307" s="48" t="e">
        <f aca="false">VLOOKUP(tblSalaries#this row;clean country,tblCountries,5,0)</f>
        <v>#VALUE!</v>
      </c>
      <c r="Q307" s="48" t="e">
        <f aca="false">IF($Q$1,tblSalaries#this row;ppp factor*tblSalaries#this row;salary in usd,tblSalaries#this row;salary in usd)</f>
        <v>#VALUE!</v>
      </c>
    </row>
    <row r="308" customFormat="false" ht="15" hidden="false" customHeight="true" outlineLevel="0" collapsed="false">
      <c r="B308" s="0" t="s">
        <v>1299</v>
      </c>
      <c r="C308" s="54" t="n">
        <v>41055.0582175926</v>
      </c>
      <c r="D308" s="55" t="n">
        <v>200000</v>
      </c>
      <c r="E308" s="0" t="n">
        <v>200000</v>
      </c>
      <c r="F308" s="0" t="s">
        <v>82</v>
      </c>
      <c r="G308" s="0" t="e">
        <f aca="false">tblSalaries#this row;clean salary (in local currency)*VLOOKUP(tblSalaries#this row;currency,tblXrate,2,0)</f>
        <v>#VALUE!</v>
      </c>
      <c r="H308" s="0" t="s">
        <v>1300</v>
      </c>
      <c r="I308" s="0" t="s">
        <v>136</v>
      </c>
      <c r="J308" s="0" t="s">
        <v>1301</v>
      </c>
      <c r="K308" s="0" t="e">
        <f aca="false">VLOOKUP(tblSalaries#this row;where do you work,tblCountriesactual:mapping,2,0)</f>
        <v>#VALUE!</v>
      </c>
      <c r="L308" s="0" t="s">
        <v>118</v>
      </c>
      <c r="N308" s="48" t="e">
        <f aca="false">VLOOKUP(K308,tblCountries,3,0)</f>
        <v>#VALUE!</v>
      </c>
      <c r="O308" s="48" t="e">
        <f aca="false">VLOOKUP(tblSalaries#this row;how many hours of a day you work on excel,tblHours,2,0)</f>
        <v>#VALUE!</v>
      </c>
      <c r="P308" s="48" t="e">
        <f aca="false">VLOOKUP(tblSalaries#this row;clean country,tblCountries,5,0)</f>
        <v>#VALUE!</v>
      </c>
      <c r="Q308" s="48" t="e">
        <f aca="false">IF($Q$1,tblSalaries#this row;ppp factor*tblSalaries#this row;salary in usd,tblSalaries#this row;salary in usd)</f>
        <v>#VALUE!</v>
      </c>
    </row>
    <row r="309" customFormat="false" ht="15" hidden="false" customHeight="true" outlineLevel="0" collapsed="false">
      <c r="B309" s="0" t="s">
        <v>1302</v>
      </c>
      <c r="C309" s="54" t="n">
        <v>41055.0582986111</v>
      </c>
      <c r="D309" s="55" t="n">
        <v>40000</v>
      </c>
      <c r="E309" s="0" t="n">
        <v>40000</v>
      </c>
      <c r="F309" s="0" t="s">
        <v>71</v>
      </c>
      <c r="G309" s="0" t="e">
        <f aca="false">tblSalaries#this row;clean salary (in local currency)*VLOOKUP(tblSalaries#this row;currency,tblXrate,2,0)</f>
        <v>#VALUE!</v>
      </c>
      <c r="H309" s="0" t="s">
        <v>1303</v>
      </c>
      <c r="I309" s="0" t="s">
        <v>124</v>
      </c>
      <c r="J309" s="0" t="s">
        <v>74</v>
      </c>
      <c r="K309" s="0" t="e">
        <f aca="false">VLOOKUP(tblSalaries#this row;where do you work,tblCountriesactual:mapping,2,0)</f>
        <v>#VALUE!</v>
      </c>
      <c r="L309" s="0" t="s">
        <v>110</v>
      </c>
      <c r="N309" s="48" t="e">
        <f aca="false">VLOOKUP(K309,tblCountries,3,0)</f>
        <v>#VALUE!</v>
      </c>
      <c r="O309" s="48" t="e">
        <f aca="false">VLOOKUP(tblSalaries#this row;how many hours of a day you work on excel,tblHours,2,0)</f>
        <v>#VALUE!</v>
      </c>
      <c r="P309" s="48" t="e">
        <f aca="false">VLOOKUP(tblSalaries#this row;clean country,tblCountries,5,0)</f>
        <v>#VALUE!</v>
      </c>
      <c r="Q309" s="48" t="e">
        <f aca="false">IF($Q$1,tblSalaries#this row;ppp factor*tblSalaries#this row;salary in usd,tblSalaries#this row;salary in usd)</f>
        <v>#VALUE!</v>
      </c>
    </row>
    <row r="310" customFormat="false" ht="15" hidden="false" customHeight="true" outlineLevel="0" collapsed="false">
      <c r="B310" s="0" t="s">
        <v>1304</v>
      </c>
      <c r="C310" s="54" t="n">
        <v>41055.0583680556</v>
      </c>
      <c r="D310" s="55" t="s">
        <v>1305</v>
      </c>
      <c r="E310" s="0" t="n">
        <v>20000</v>
      </c>
      <c r="F310" s="0" t="s">
        <v>111</v>
      </c>
      <c r="G310" s="0" t="e">
        <f aca="false">tblSalaries#this row;clean salary (in local currency)*VLOOKUP(tblSalaries#this row;currency,tblXrate,2,0)</f>
        <v>#VALUE!</v>
      </c>
      <c r="H310" s="0" t="s">
        <v>1306</v>
      </c>
      <c r="I310" s="0" t="s">
        <v>116</v>
      </c>
      <c r="J310" s="0" t="s">
        <v>94</v>
      </c>
      <c r="K310" s="0" t="e">
        <f aca="false">VLOOKUP(tblSalaries#this row;where do you work,tblCountriesactual:mapping,2,0)</f>
        <v>#VALUE!</v>
      </c>
      <c r="L310" s="0" t="s">
        <v>90</v>
      </c>
      <c r="N310" s="48" t="e">
        <f aca="false">VLOOKUP(K310,tblCountries,3,0)</f>
        <v>#VALUE!</v>
      </c>
      <c r="O310" s="48" t="e">
        <f aca="false">VLOOKUP(tblSalaries#this row;how many hours of a day you work on excel,tblHours,2,0)</f>
        <v>#VALUE!</v>
      </c>
      <c r="P310" s="48" t="e">
        <f aca="false">VLOOKUP(tblSalaries#this row;clean country,tblCountries,5,0)</f>
        <v>#VALUE!</v>
      </c>
      <c r="Q310" s="48" t="e">
        <f aca="false">IF($Q$1,tblSalaries#this row;ppp factor*tblSalaries#this row;salary in usd,tblSalaries#this row;salary in usd)</f>
        <v>#VALUE!</v>
      </c>
    </row>
    <row r="311" customFormat="false" ht="15" hidden="false" customHeight="true" outlineLevel="0" collapsed="false">
      <c r="B311" s="0" t="s">
        <v>1307</v>
      </c>
      <c r="C311" s="54" t="n">
        <v>41055.0590856481</v>
      </c>
      <c r="D311" s="55" t="n">
        <v>41000</v>
      </c>
      <c r="E311" s="0" t="n">
        <v>41000</v>
      </c>
      <c r="F311" s="0" t="s">
        <v>71</v>
      </c>
      <c r="G311" s="0" t="e">
        <f aca="false">tblSalaries#this row;clean salary (in local currency)*VLOOKUP(tblSalaries#this row;currency,tblXrate,2,0)</f>
        <v>#VALUE!</v>
      </c>
      <c r="H311" s="0" t="s">
        <v>1308</v>
      </c>
      <c r="I311" s="0" t="s">
        <v>78</v>
      </c>
      <c r="J311" s="0" t="s">
        <v>74</v>
      </c>
      <c r="K311" s="0" t="e">
        <f aca="false">VLOOKUP(tblSalaries#this row;where do you work,tblCountriesactual:mapping,2,0)</f>
        <v>#VALUE!</v>
      </c>
      <c r="L311" s="0" t="s">
        <v>110</v>
      </c>
      <c r="N311" s="48" t="e">
        <f aca="false">VLOOKUP(K311,tblCountries,3,0)</f>
        <v>#VALUE!</v>
      </c>
      <c r="O311" s="48" t="e">
        <f aca="false">VLOOKUP(tblSalaries#this row;how many hours of a day you work on excel,tblHours,2,0)</f>
        <v>#VALUE!</v>
      </c>
      <c r="P311" s="48" t="e">
        <f aca="false">VLOOKUP(tblSalaries#this row;clean country,tblCountries,5,0)</f>
        <v>#VALUE!</v>
      </c>
      <c r="Q311" s="48" t="e">
        <f aca="false">IF($Q$1,tblSalaries#this row;ppp factor*tblSalaries#this row;salary in usd,tblSalaries#this row;salary in usd)</f>
        <v>#VALUE!</v>
      </c>
    </row>
    <row r="312" customFormat="false" ht="15" hidden="false" customHeight="true" outlineLevel="0" collapsed="false">
      <c r="B312" s="0" t="s">
        <v>1309</v>
      </c>
      <c r="C312" s="54" t="n">
        <v>41055.0590972222</v>
      </c>
      <c r="D312" s="55" t="n">
        <v>1400000</v>
      </c>
      <c r="E312" s="0" t="n">
        <v>1400000</v>
      </c>
      <c r="F312" s="0" t="s">
        <v>101</v>
      </c>
      <c r="G312" s="0" t="e">
        <f aca="false">tblSalaries#this row;clean salary (in local currency)*VLOOKUP(tblSalaries#this row;currency,tblXrate,2,0)</f>
        <v>#VALUE!</v>
      </c>
      <c r="H312" s="0" t="s">
        <v>1310</v>
      </c>
      <c r="I312" s="0" t="s">
        <v>124</v>
      </c>
      <c r="J312" s="0" t="s">
        <v>85</v>
      </c>
      <c r="K312" s="0" t="e">
        <f aca="false">VLOOKUP(tblSalaries#this row;where do you work,tblCountriesactual:mapping,2,0)</f>
        <v>#VALUE!</v>
      </c>
      <c r="L312" s="0" t="s">
        <v>90</v>
      </c>
      <c r="N312" s="48" t="e">
        <f aca="false">VLOOKUP(K312,tblCountries,3,0)</f>
        <v>#VALUE!</v>
      </c>
      <c r="O312" s="48" t="e">
        <f aca="false">VLOOKUP(tblSalaries#this row;how many hours of a day you work on excel,tblHours,2,0)</f>
        <v>#VALUE!</v>
      </c>
      <c r="P312" s="48" t="e">
        <f aca="false">VLOOKUP(tblSalaries#this row;clean country,tblCountries,5,0)</f>
        <v>#VALUE!</v>
      </c>
      <c r="Q312" s="48" t="e">
        <f aca="false">IF($Q$1,tblSalaries#this row;ppp factor*tblSalaries#this row;salary in usd,tblSalaries#this row;salary in usd)</f>
        <v>#VALUE!</v>
      </c>
    </row>
    <row r="313" customFormat="false" ht="15" hidden="false" customHeight="true" outlineLevel="0" collapsed="false">
      <c r="B313" s="0" t="s">
        <v>1311</v>
      </c>
      <c r="C313" s="54" t="n">
        <v>41055.059375</v>
      </c>
      <c r="D313" s="55" t="n">
        <v>125000</v>
      </c>
      <c r="E313" s="0" t="n">
        <v>125000</v>
      </c>
      <c r="F313" s="0" t="s">
        <v>71</v>
      </c>
      <c r="G313" s="0" t="e">
        <f aca="false">tblSalaries#this row;clean salary (in local currency)*VLOOKUP(tblSalaries#this row;currency,tblXrate,2,0)</f>
        <v>#VALUE!</v>
      </c>
      <c r="H313" s="0" t="s">
        <v>1312</v>
      </c>
      <c r="I313" s="0" t="s">
        <v>124</v>
      </c>
      <c r="J313" s="0" t="s">
        <v>74</v>
      </c>
      <c r="K313" s="0" t="e">
        <f aca="false">VLOOKUP(tblSalaries#this row;where do you work,tblCountriesactual:mapping,2,0)</f>
        <v>#VALUE!</v>
      </c>
      <c r="L313" s="0" t="s">
        <v>110</v>
      </c>
      <c r="N313" s="48" t="e">
        <f aca="false">VLOOKUP(K313,tblCountries,3,0)</f>
        <v>#VALUE!</v>
      </c>
      <c r="O313" s="48" t="e">
        <f aca="false">VLOOKUP(tblSalaries#this row;how many hours of a day you work on excel,tblHours,2,0)</f>
        <v>#VALUE!</v>
      </c>
      <c r="P313" s="48" t="e">
        <f aca="false">VLOOKUP(tblSalaries#this row;clean country,tblCountries,5,0)</f>
        <v>#VALUE!</v>
      </c>
      <c r="Q313" s="48" t="e">
        <f aca="false">IF($Q$1,tblSalaries#this row;ppp factor*tblSalaries#this row;salary in usd,tblSalaries#this row;salary in usd)</f>
        <v>#VALUE!</v>
      </c>
    </row>
    <row r="314" customFormat="false" ht="15" hidden="false" customHeight="true" outlineLevel="0" collapsed="false">
      <c r="B314" s="0" t="s">
        <v>1313</v>
      </c>
      <c r="C314" s="54" t="n">
        <v>41055.0600231481</v>
      </c>
      <c r="D314" s="55" t="n">
        <v>60000</v>
      </c>
      <c r="E314" s="0" t="n">
        <v>60000</v>
      </c>
      <c r="F314" s="0" t="s">
        <v>125</v>
      </c>
      <c r="G314" s="0" t="e">
        <f aca="false">tblSalaries#this row;clean salary (in local currency)*VLOOKUP(tblSalaries#this row;currency,tblXrate,2,0)</f>
        <v>#VALUE!</v>
      </c>
      <c r="H314" s="0" t="s">
        <v>1314</v>
      </c>
      <c r="I314" s="0" t="s">
        <v>78</v>
      </c>
      <c r="J314" s="0" t="s">
        <v>113</v>
      </c>
      <c r="K314" s="0" t="e">
        <f aca="false">VLOOKUP(tblSalaries#this row;where do you work,tblCountriesactual:mapping,2,0)</f>
        <v>#VALUE!</v>
      </c>
      <c r="L314" s="0" t="s">
        <v>118</v>
      </c>
      <c r="N314" s="48" t="e">
        <f aca="false">VLOOKUP(K314,tblCountries,3,0)</f>
        <v>#VALUE!</v>
      </c>
      <c r="O314" s="48" t="e">
        <f aca="false">VLOOKUP(tblSalaries#this row;how many hours of a day you work on excel,tblHours,2,0)</f>
        <v>#VALUE!</v>
      </c>
      <c r="P314" s="48" t="e">
        <f aca="false">VLOOKUP(tblSalaries#this row;clean country,tblCountries,5,0)</f>
        <v>#VALUE!</v>
      </c>
      <c r="Q314" s="48" t="e">
        <f aca="false">IF($Q$1,tblSalaries#this row;ppp factor*tblSalaries#this row;salary in usd,tblSalaries#this row;salary in usd)</f>
        <v>#VALUE!</v>
      </c>
    </row>
    <row r="315" customFormat="false" ht="15" hidden="false" customHeight="true" outlineLevel="0" collapsed="false">
      <c r="B315" s="0" t="s">
        <v>1315</v>
      </c>
      <c r="C315" s="54" t="n">
        <v>41055.060150463</v>
      </c>
      <c r="D315" s="55" t="s">
        <v>1316</v>
      </c>
      <c r="E315" s="0" t="n">
        <v>150000</v>
      </c>
      <c r="F315" s="0" t="s">
        <v>146</v>
      </c>
      <c r="G315" s="0" t="e">
        <f aca="false">tblSalaries#this row;clean salary (in local currency)*VLOOKUP(tblSalaries#this row;currency,tblXrate,2,0)</f>
        <v>#VALUE!</v>
      </c>
      <c r="H315" s="0" t="s">
        <v>1317</v>
      </c>
      <c r="I315" s="0" t="s">
        <v>78</v>
      </c>
      <c r="J315" s="0" t="s">
        <v>204</v>
      </c>
      <c r="K315" s="0" t="e">
        <f aca="false">VLOOKUP(tblSalaries#this row;where do you work,tblCountriesactual:mapping,2,0)</f>
        <v>#VALUE!</v>
      </c>
      <c r="L315" s="0" t="s">
        <v>118</v>
      </c>
      <c r="N315" s="48" t="e">
        <f aca="false">VLOOKUP(K315,tblCountries,3,0)</f>
        <v>#VALUE!</v>
      </c>
      <c r="O315" s="48" t="e">
        <f aca="false">VLOOKUP(tblSalaries#this row;how many hours of a day you work on excel,tblHours,2,0)</f>
        <v>#VALUE!</v>
      </c>
      <c r="P315" s="48" t="e">
        <f aca="false">VLOOKUP(tblSalaries#this row;clean country,tblCountries,5,0)</f>
        <v>#VALUE!</v>
      </c>
      <c r="Q315" s="48" t="e">
        <f aca="false">IF($Q$1,tblSalaries#this row;ppp factor*tblSalaries#this row;salary in usd,tblSalaries#this row;salary in usd)</f>
        <v>#VALUE!</v>
      </c>
    </row>
    <row r="316" customFormat="false" ht="15" hidden="false" customHeight="true" outlineLevel="0" collapsed="false">
      <c r="B316" s="0" t="s">
        <v>1318</v>
      </c>
      <c r="C316" s="54" t="n">
        <v>41055.0603240741</v>
      </c>
      <c r="D316" s="55" t="n">
        <v>70000</v>
      </c>
      <c r="E316" s="0" t="n">
        <v>70000</v>
      </c>
      <c r="F316" s="0" t="s">
        <v>71</v>
      </c>
      <c r="G316" s="0" t="e">
        <f aca="false">tblSalaries#this row;clean salary (in local currency)*VLOOKUP(tblSalaries#this row;currency,tblXrate,2,0)</f>
        <v>#VALUE!</v>
      </c>
      <c r="H316" s="0" t="s">
        <v>78</v>
      </c>
      <c r="I316" s="0" t="s">
        <v>78</v>
      </c>
      <c r="J316" s="0" t="s">
        <v>74</v>
      </c>
      <c r="K316" s="0" t="e">
        <f aca="false">VLOOKUP(tblSalaries#this row;where do you work,tblCountriesactual:mapping,2,0)</f>
        <v>#VALUE!</v>
      </c>
      <c r="L316" s="0" t="s">
        <v>100</v>
      </c>
      <c r="N316" s="48" t="e">
        <f aca="false">VLOOKUP(K316,tblCountries,3,0)</f>
        <v>#VALUE!</v>
      </c>
      <c r="O316" s="48" t="e">
        <f aca="false">VLOOKUP(tblSalaries#this row;how many hours of a day you work on excel,tblHours,2,0)</f>
        <v>#VALUE!</v>
      </c>
      <c r="P316" s="48" t="e">
        <f aca="false">VLOOKUP(tblSalaries#this row;clean country,tblCountries,5,0)</f>
        <v>#VALUE!</v>
      </c>
      <c r="Q316" s="48" t="e">
        <f aca="false">IF($Q$1,tblSalaries#this row;ppp factor*tblSalaries#this row;salary in usd,tblSalaries#this row;salary in usd)</f>
        <v>#VALUE!</v>
      </c>
    </row>
    <row r="317" customFormat="false" ht="15" hidden="false" customHeight="true" outlineLevel="0" collapsed="false">
      <c r="B317" s="0" t="s">
        <v>1319</v>
      </c>
      <c r="C317" s="54" t="n">
        <v>41055.0604513889</v>
      </c>
      <c r="D317" s="55" t="n">
        <v>400000</v>
      </c>
      <c r="E317" s="0" t="n">
        <v>400000</v>
      </c>
      <c r="F317" s="0" t="s">
        <v>71</v>
      </c>
      <c r="G317" s="0" t="e">
        <f aca="false">tblSalaries#this row;clean salary (in local currency)*VLOOKUP(tblSalaries#this row;currency,tblXrate,2,0)</f>
        <v>#VALUE!</v>
      </c>
      <c r="H317" s="0" t="s">
        <v>1320</v>
      </c>
      <c r="I317" s="0" t="s">
        <v>143</v>
      </c>
      <c r="J317" s="0" t="s">
        <v>74</v>
      </c>
      <c r="K317" s="0" t="e">
        <f aca="false">VLOOKUP(tblSalaries#this row;where do you work,tblCountriesactual:mapping,2,0)</f>
        <v>#VALUE!</v>
      </c>
      <c r="L317" s="0" t="s">
        <v>118</v>
      </c>
      <c r="N317" s="48" t="e">
        <f aca="false">VLOOKUP(K317,tblCountries,3,0)</f>
        <v>#VALUE!</v>
      </c>
      <c r="O317" s="48" t="e">
        <f aca="false">VLOOKUP(tblSalaries#this row;how many hours of a day you work on excel,tblHours,2,0)</f>
        <v>#VALUE!</v>
      </c>
      <c r="P317" s="48" t="e">
        <f aca="false">VLOOKUP(tblSalaries#this row;clean country,tblCountries,5,0)</f>
        <v>#VALUE!</v>
      </c>
      <c r="Q317" s="48" t="e">
        <f aca="false">IF($Q$1,tblSalaries#this row;ppp factor*tblSalaries#this row;salary in usd,tblSalaries#this row;salary in usd)</f>
        <v>#VALUE!</v>
      </c>
    </row>
    <row r="318" customFormat="false" ht="15" hidden="false" customHeight="true" outlineLevel="0" collapsed="false">
      <c r="B318" s="0" t="s">
        <v>1321</v>
      </c>
      <c r="C318" s="54" t="n">
        <v>41055.0607175926</v>
      </c>
      <c r="D318" s="55" t="n">
        <v>55</v>
      </c>
      <c r="E318" s="0" t="n">
        <v>55000</v>
      </c>
      <c r="F318" s="0" t="s">
        <v>71</v>
      </c>
      <c r="G318" s="0" t="e">
        <f aca="false">tblSalaries#this row;clean salary (in local currency)*VLOOKUP(tblSalaries#this row;currency,tblXrate,2,0)</f>
        <v>#VALUE!</v>
      </c>
      <c r="H318" s="0" t="s">
        <v>966</v>
      </c>
      <c r="I318" s="0" t="s">
        <v>78</v>
      </c>
      <c r="J318" s="0" t="s">
        <v>74</v>
      </c>
      <c r="K318" s="0" t="e">
        <f aca="false">VLOOKUP(tblSalaries#this row;where do you work,tblCountriesactual:mapping,2,0)</f>
        <v>#VALUE!</v>
      </c>
      <c r="L318" s="0" t="s">
        <v>110</v>
      </c>
      <c r="N318" s="48" t="e">
        <f aca="false">VLOOKUP(K318,tblCountries,3,0)</f>
        <v>#VALUE!</v>
      </c>
      <c r="O318" s="48" t="e">
        <f aca="false">VLOOKUP(tblSalaries#this row;how many hours of a day you work on excel,tblHours,2,0)</f>
        <v>#VALUE!</v>
      </c>
      <c r="P318" s="48" t="e">
        <f aca="false">VLOOKUP(tblSalaries#this row;clean country,tblCountries,5,0)</f>
        <v>#VALUE!</v>
      </c>
      <c r="Q318" s="48" t="e">
        <f aca="false">IF($Q$1,tblSalaries#this row;ppp factor*tblSalaries#this row;salary in usd,tblSalaries#this row;salary in usd)</f>
        <v>#VALUE!</v>
      </c>
    </row>
    <row r="319" customFormat="false" ht="15" hidden="false" customHeight="true" outlineLevel="0" collapsed="false">
      <c r="B319" s="0" t="s">
        <v>1322</v>
      </c>
      <c r="C319" s="54" t="n">
        <v>41055.0607523148</v>
      </c>
      <c r="D319" s="55" t="n">
        <v>60000</v>
      </c>
      <c r="E319" s="0" t="n">
        <v>60000</v>
      </c>
      <c r="F319" s="0" t="s">
        <v>71</v>
      </c>
      <c r="G319" s="0" t="e">
        <f aca="false">tblSalaries#this row;clean salary (in local currency)*VLOOKUP(tblSalaries#this row;currency,tblXrate,2,0)</f>
        <v>#VALUE!</v>
      </c>
      <c r="H319" s="0" t="s">
        <v>1323</v>
      </c>
      <c r="I319" s="0" t="s">
        <v>78</v>
      </c>
      <c r="J319" s="0" t="s">
        <v>74</v>
      </c>
      <c r="K319" s="0" t="e">
        <f aca="false">VLOOKUP(tblSalaries#this row;where do you work,tblCountriesactual:mapping,2,0)</f>
        <v>#VALUE!</v>
      </c>
      <c r="L319" s="0" t="s">
        <v>110</v>
      </c>
      <c r="N319" s="48" t="e">
        <f aca="false">VLOOKUP(K319,tblCountries,3,0)</f>
        <v>#VALUE!</v>
      </c>
      <c r="O319" s="48" t="e">
        <f aca="false">VLOOKUP(tblSalaries#this row;how many hours of a day you work on excel,tblHours,2,0)</f>
        <v>#VALUE!</v>
      </c>
      <c r="P319" s="48" t="e">
        <f aca="false">VLOOKUP(tblSalaries#this row;clean country,tblCountries,5,0)</f>
        <v>#VALUE!</v>
      </c>
      <c r="Q319" s="48" t="e">
        <f aca="false">IF($Q$1,tblSalaries#this row;ppp factor*tblSalaries#this row;salary in usd,tblSalaries#this row;salary in usd)</f>
        <v>#VALUE!</v>
      </c>
    </row>
    <row r="320" customFormat="false" ht="15" hidden="false" customHeight="true" outlineLevel="0" collapsed="false">
      <c r="B320" s="0" t="s">
        <v>1324</v>
      </c>
      <c r="C320" s="54" t="n">
        <v>41055.0609259259</v>
      </c>
      <c r="D320" s="55" t="s">
        <v>1325</v>
      </c>
      <c r="E320" s="0" t="n">
        <v>1000000</v>
      </c>
      <c r="F320" s="0" t="s">
        <v>101</v>
      </c>
      <c r="G320" s="0" t="e">
        <f aca="false">tblSalaries#this row;clean salary (in local currency)*VLOOKUP(tblSalaries#this row;currency,tblXrate,2,0)</f>
        <v>#VALUE!</v>
      </c>
      <c r="H320" s="0" t="s">
        <v>124</v>
      </c>
      <c r="I320" s="0" t="s">
        <v>124</v>
      </c>
      <c r="J320" s="0" t="s">
        <v>85</v>
      </c>
      <c r="K320" s="0" t="e">
        <f aca="false">VLOOKUP(tblSalaries#this row;where do you work,tblCountriesactual:mapping,2,0)</f>
        <v>#VALUE!</v>
      </c>
      <c r="L320" s="0" t="s">
        <v>110</v>
      </c>
      <c r="N320" s="48" t="e">
        <f aca="false">VLOOKUP(K320,tblCountries,3,0)</f>
        <v>#VALUE!</v>
      </c>
      <c r="O320" s="48" t="e">
        <f aca="false">VLOOKUP(tblSalaries#this row;how many hours of a day you work on excel,tblHours,2,0)</f>
        <v>#VALUE!</v>
      </c>
      <c r="P320" s="48" t="e">
        <f aca="false">VLOOKUP(tblSalaries#this row;clean country,tblCountries,5,0)</f>
        <v>#VALUE!</v>
      </c>
      <c r="Q320" s="48" t="e">
        <f aca="false">IF($Q$1,tblSalaries#this row;ppp factor*tblSalaries#this row;salary in usd,tblSalaries#this row;salary in usd)</f>
        <v>#VALUE!</v>
      </c>
    </row>
    <row r="321" customFormat="false" ht="15" hidden="false" customHeight="true" outlineLevel="0" collapsed="false">
      <c r="B321" s="0" t="s">
        <v>1326</v>
      </c>
      <c r="C321" s="54" t="n">
        <v>41055.0610185185</v>
      </c>
      <c r="D321" s="55" t="n">
        <v>40000</v>
      </c>
      <c r="E321" s="0" t="n">
        <v>40000</v>
      </c>
      <c r="F321" s="0" t="s">
        <v>71</v>
      </c>
      <c r="G321" s="0" t="e">
        <f aca="false">tblSalaries#this row;clean salary (in local currency)*VLOOKUP(tblSalaries#this row;currency,tblXrate,2,0)</f>
        <v>#VALUE!</v>
      </c>
      <c r="H321" s="0" t="s">
        <v>1327</v>
      </c>
      <c r="I321" s="0" t="s">
        <v>124</v>
      </c>
      <c r="J321" s="0" t="s">
        <v>253</v>
      </c>
      <c r="K321" s="0" t="e">
        <f aca="false">VLOOKUP(tblSalaries#this row;where do you work,tblCountriesactual:mapping,2,0)</f>
        <v>#VALUE!</v>
      </c>
      <c r="L321" s="0" t="s">
        <v>110</v>
      </c>
      <c r="N321" s="48" t="e">
        <f aca="false">VLOOKUP(K321,tblCountries,3,0)</f>
        <v>#VALUE!</v>
      </c>
      <c r="O321" s="48" t="e">
        <f aca="false">VLOOKUP(tblSalaries#this row;how many hours of a day you work on excel,tblHours,2,0)</f>
        <v>#VALUE!</v>
      </c>
      <c r="P321" s="48" t="e">
        <f aca="false">VLOOKUP(tblSalaries#this row;clean country,tblCountries,5,0)</f>
        <v>#VALUE!</v>
      </c>
      <c r="Q321" s="48" t="e">
        <f aca="false">IF($Q$1,tblSalaries#this row;ppp factor*tblSalaries#this row;salary in usd,tblSalaries#this row;salary in usd)</f>
        <v>#VALUE!</v>
      </c>
    </row>
    <row r="322" customFormat="false" ht="15" hidden="false" customHeight="true" outlineLevel="0" collapsed="false">
      <c r="B322" s="0" t="s">
        <v>1328</v>
      </c>
      <c r="C322" s="54" t="n">
        <v>41055.0615393518</v>
      </c>
      <c r="D322" s="55" t="n">
        <v>137500</v>
      </c>
      <c r="E322" s="0" t="n">
        <v>137500</v>
      </c>
      <c r="F322" s="0" t="s">
        <v>71</v>
      </c>
      <c r="G322" s="0" t="e">
        <f aca="false">tblSalaries#this row;clean salary (in local currency)*VLOOKUP(tblSalaries#this row;currency,tblXrate,2,0)</f>
        <v>#VALUE!</v>
      </c>
      <c r="H322" s="0" t="s">
        <v>1329</v>
      </c>
      <c r="I322" s="0" t="s">
        <v>78</v>
      </c>
      <c r="J322" s="0" t="s">
        <v>74</v>
      </c>
      <c r="K322" s="0" t="e">
        <f aca="false">VLOOKUP(tblSalaries#this row;where do you work,tblCountriesactual:mapping,2,0)</f>
        <v>#VALUE!</v>
      </c>
      <c r="L322" s="0" t="s">
        <v>110</v>
      </c>
      <c r="N322" s="48" t="e">
        <f aca="false">VLOOKUP(K322,tblCountries,3,0)</f>
        <v>#VALUE!</v>
      </c>
      <c r="O322" s="48" t="e">
        <f aca="false">VLOOKUP(tblSalaries#this row;how many hours of a day you work on excel,tblHours,2,0)</f>
        <v>#VALUE!</v>
      </c>
      <c r="P322" s="48" t="e">
        <f aca="false">VLOOKUP(tblSalaries#this row;clean country,tblCountries,5,0)</f>
        <v>#VALUE!</v>
      </c>
      <c r="Q322" s="48" t="e">
        <f aca="false">IF($Q$1,tblSalaries#this row;ppp factor*tblSalaries#this row;salary in usd,tblSalaries#this row;salary in usd)</f>
        <v>#VALUE!</v>
      </c>
    </row>
    <row r="323" customFormat="false" ht="15" hidden="false" customHeight="true" outlineLevel="0" collapsed="false">
      <c r="B323" s="0" t="s">
        <v>1330</v>
      </c>
      <c r="C323" s="54" t="n">
        <v>41055.0621759259</v>
      </c>
      <c r="D323" s="55" t="s">
        <v>1331</v>
      </c>
      <c r="E323" s="0" t="n">
        <v>4545</v>
      </c>
      <c r="F323" s="0" t="s">
        <v>71</v>
      </c>
      <c r="G323" s="0" t="e">
        <f aca="false">tblSalaries#this row;clean salary (in local currency)*VLOOKUP(tblSalaries#this row;currency,tblXrate,2,0)</f>
        <v>#VALUE!</v>
      </c>
      <c r="H323" s="0" t="s">
        <v>1332</v>
      </c>
      <c r="I323" s="0" t="s">
        <v>78</v>
      </c>
      <c r="J323" s="0" t="s">
        <v>344</v>
      </c>
      <c r="K323" s="0" t="e">
        <f aca="false">VLOOKUP(tblSalaries#this row;where do you work,tblCountriesactual:mapping,2,0)</f>
        <v>#VALUE!</v>
      </c>
      <c r="L323" s="0" t="s">
        <v>118</v>
      </c>
      <c r="N323" s="48" t="e">
        <f aca="false">VLOOKUP(K323,tblCountries,3,0)</f>
        <v>#VALUE!</v>
      </c>
      <c r="O323" s="48" t="e">
        <f aca="false">VLOOKUP(tblSalaries#this row;how many hours of a day you work on excel,tblHours,2,0)</f>
        <v>#VALUE!</v>
      </c>
      <c r="P323" s="48" t="e">
        <f aca="false">VLOOKUP(tblSalaries#this row;clean country,tblCountries,5,0)</f>
        <v>#VALUE!</v>
      </c>
      <c r="Q323" s="48" t="e">
        <f aca="false">IF($Q$1,tblSalaries#this row;ppp factor*tblSalaries#this row;salary in usd,tblSalaries#this row;salary in usd)</f>
        <v>#VALUE!</v>
      </c>
    </row>
    <row r="324" customFormat="false" ht="15" hidden="false" customHeight="true" outlineLevel="0" collapsed="false">
      <c r="B324" s="0" t="s">
        <v>1333</v>
      </c>
      <c r="C324" s="54" t="n">
        <v>41055.0622337963</v>
      </c>
      <c r="D324" s="55" t="s">
        <v>1334</v>
      </c>
      <c r="E324" s="0" t="n">
        <v>29000</v>
      </c>
      <c r="F324" s="0" t="s">
        <v>111</v>
      </c>
      <c r="G324" s="0" t="e">
        <f aca="false">tblSalaries#this row;clean salary (in local currency)*VLOOKUP(tblSalaries#this row;currency,tblXrate,2,0)</f>
        <v>#VALUE!</v>
      </c>
      <c r="H324" s="0" t="s">
        <v>1335</v>
      </c>
      <c r="I324" s="0" t="s">
        <v>78</v>
      </c>
      <c r="J324" s="0" t="s">
        <v>94</v>
      </c>
      <c r="K324" s="0" t="e">
        <f aca="false">VLOOKUP(tblSalaries#this row;where do you work,tblCountriesactual:mapping,2,0)</f>
        <v>#VALUE!</v>
      </c>
      <c r="L324" s="0" t="s">
        <v>110</v>
      </c>
      <c r="N324" s="48" t="e">
        <f aca="false">VLOOKUP(K324,tblCountries,3,0)</f>
        <v>#VALUE!</v>
      </c>
      <c r="O324" s="48" t="e">
        <f aca="false">VLOOKUP(tblSalaries#this row;how many hours of a day you work on excel,tblHours,2,0)</f>
        <v>#VALUE!</v>
      </c>
      <c r="P324" s="48" t="e">
        <f aca="false">VLOOKUP(tblSalaries#this row;clean country,tblCountries,5,0)</f>
        <v>#VALUE!</v>
      </c>
      <c r="Q324" s="48" t="e">
        <f aca="false">IF($Q$1,tblSalaries#this row;ppp factor*tblSalaries#this row;salary in usd,tblSalaries#this row;salary in usd)</f>
        <v>#VALUE!</v>
      </c>
    </row>
    <row r="325" customFormat="false" ht="15" hidden="false" customHeight="true" outlineLevel="0" collapsed="false">
      <c r="B325" s="0" t="s">
        <v>1336</v>
      </c>
      <c r="C325" s="54" t="n">
        <v>41055.0626388889</v>
      </c>
      <c r="D325" s="55" t="n">
        <v>47000</v>
      </c>
      <c r="E325" s="0" t="n">
        <v>47000</v>
      </c>
      <c r="F325" s="0" t="s">
        <v>71</v>
      </c>
      <c r="G325" s="0" t="e">
        <f aca="false">tblSalaries#this row;clean salary (in local currency)*VLOOKUP(tblSalaries#this row;currency,tblXrate,2,0)</f>
        <v>#VALUE!</v>
      </c>
      <c r="H325" s="0" t="s">
        <v>1337</v>
      </c>
      <c r="I325" s="0" t="s">
        <v>143</v>
      </c>
      <c r="J325" s="0" t="s">
        <v>74</v>
      </c>
      <c r="K325" s="0" t="e">
        <f aca="false">VLOOKUP(tblSalaries#this row;where do you work,tblCountriesactual:mapping,2,0)</f>
        <v>#VALUE!</v>
      </c>
      <c r="L325" s="0" t="s">
        <v>110</v>
      </c>
      <c r="N325" s="48" t="e">
        <f aca="false">VLOOKUP(K325,tblCountries,3,0)</f>
        <v>#VALUE!</v>
      </c>
      <c r="O325" s="48" t="e">
        <f aca="false">VLOOKUP(tblSalaries#this row;how many hours of a day you work on excel,tblHours,2,0)</f>
        <v>#VALUE!</v>
      </c>
      <c r="P325" s="48" t="e">
        <f aca="false">VLOOKUP(tblSalaries#this row;clean country,tblCountries,5,0)</f>
        <v>#VALUE!</v>
      </c>
      <c r="Q325" s="48" t="e">
        <f aca="false">IF($Q$1,tblSalaries#this row;ppp factor*tblSalaries#this row;salary in usd,tblSalaries#this row;salary in usd)</f>
        <v>#VALUE!</v>
      </c>
    </row>
    <row r="326" customFormat="false" ht="15" hidden="false" customHeight="true" outlineLevel="0" collapsed="false">
      <c r="B326" s="0" t="s">
        <v>1338</v>
      </c>
      <c r="C326" s="54" t="n">
        <v>41055.0629513889</v>
      </c>
      <c r="D326" s="55" t="n">
        <v>65000</v>
      </c>
      <c r="E326" s="0" t="n">
        <v>65000</v>
      </c>
      <c r="F326" s="0" t="s">
        <v>71</v>
      </c>
      <c r="G326" s="0" t="e">
        <f aca="false">tblSalaries#this row;clean salary (in local currency)*VLOOKUP(tblSalaries#this row;currency,tblXrate,2,0)</f>
        <v>#VALUE!</v>
      </c>
      <c r="H326" s="0" t="s">
        <v>712</v>
      </c>
      <c r="I326" s="0" t="s">
        <v>78</v>
      </c>
      <c r="J326" s="0" t="s">
        <v>74</v>
      </c>
      <c r="K326" s="0" t="e">
        <f aca="false">VLOOKUP(tblSalaries#this row;where do you work,tblCountriesactual:mapping,2,0)</f>
        <v>#VALUE!</v>
      </c>
      <c r="L326" s="0" t="s">
        <v>118</v>
      </c>
      <c r="N326" s="48" t="e">
        <f aca="false">VLOOKUP(K326,tblCountries,3,0)</f>
        <v>#VALUE!</v>
      </c>
      <c r="O326" s="48" t="e">
        <f aca="false">VLOOKUP(tblSalaries#this row;how many hours of a day you work on excel,tblHours,2,0)</f>
        <v>#VALUE!</v>
      </c>
      <c r="P326" s="48" t="e">
        <f aca="false">VLOOKUP(tblSalaries#this row;clean country,tblCountries,5,0)</f>
        <v>#VALUE!</v>
      </c>
      <c r="Q326" s="48" t="e">
        <f aca="false">IF($Q$1,tblSalaries#this row;ppp factor*tblSalaries#this row;salary in usd,tblSalaries#this row;salary in usd)</f>
        <v>#VALUE!</v>
      </c>
    </row>
    <row r="327" customFormat="false" ht="15" hidden="false" customHeight="true" outlineLevel="0" collapsed="false">
      <c r="B327" s="0" t="s">
        <v>1339</v>
      </c>
      <c r="C327" s="54" t="n">
        <v>41055.0631481481</v>
      </c>
      <c r="D327" s="55" t="s">
        <v>1340</v>
      </c>
      <c r="E327" s="0" t="n">
        <v>456000</v>
      </c>
      <c r="F327" s="0" t="s">
        <v>132</v>
      </c>
      <c r="G327" s="0" t="e">
        <f aca="false">tblSalaries#this row;clean salary (in local currency)*VLOOKUP(tblSalaries#this row;currency,tblXrate,2,0)</f>
        <v>#VALUE!</v>
      </c>
      <c r="H327" s="0" t="s">
        <v>1341</v>
      </c>
      <c r="I327" s="0" t="s">
        <v>136</v>
      </c>
      <c r="J327" s="0" t="s">
        <v>169</v>
      </c>
      <c r="K327" s="0" t="e">
        <f aca="false">VLOOKUP(tblSalaries#this row;where do you work,tblCountriesactual:mapping,2,0)</f>
        <v>#VALUE!</v>
      </c>
      <c r="L327" s="0" t="s">
        <v>110</v>
      </c>
      <c r="N327" s="48" t="e">
        <f aca="false">VLOOKUP(K327,tblCountries,3,0)</f>
        <v>#VALUE!</v>
      </c>
      <c r="O327" s="48" t="e">
        <f aca="false">VLOOKUP(tblSalaries#this row;how many hours of a day you work on excel,tblHours,2,0)</f>
        <v>#VALUE!</v>
      </c>
      <c r="P327" s="48" t="e">
        <f aca="false">VLOOKUP(tblSalaries#this row;clean country,tblCountries,5,0)</f>
        <v>#VALUE!</v>
      </c>
      <c r="Q327" s="48" t="e">
        <f aca="false">IF($Q$1,tblSalaries#this row;ppp factor*tblSalaries#this row;salary in usd,tblSalaries#this row;salary in usd)</f>
        <v>#VALUE!</v>
      </c>
    </row>
    <row r="328" customFormat="false" ht="15" hidden="false" customHeight="true" outlineLevel="0" collapsed="false">
      <c r="B328" s="0" t="s">
        <v>1342</v>
      </c>
      <c r="C328" s="54" t="n">
        <v>41055.0634953704</v>
      </c>
      <c r="D328" s="55" t="n">
        <v>92000</v>
      </c>
      <c r="E328" s="0" t="n">
        <v>92000</v>
      </c>
      <c r="F328" s="0" t="s">
        <v>71</v>
      </c>
      <c r="G328" s="0" t="e">
        <f aca="false">tblSalaries#this row;clean salary (in local currency)*VLOOKUP(tblSalaries#this row;currency,tblXrate,2,0)</f>
        <v>#VALUE!</v>
      </c>
      <c r="H328" s="0" t="s">
        <v>1343</v>
      </c>
      <c r="I328" s="0" t="s">
        <v>124</v>
      </c>
      <c r="J328" s="0" t="s">
        <v>74</v>
      </c>
      <c r="K328" s="0" t="e">
        <f aca="false">VLOOKUP(tblSalaries#this row;where do you work,tblCountriesactual:mapping,2,0)</f>
        <v>#VALUE!</v>
      </c>
      <c r="L328" s="0" t="s">
        <v>110</v>
      </c>
      <c r="N328" s="48" t="e">
        <f aca="false">VLOOKUP(K328,tblCountries,3,0)</f>
        <v>#VALUE!</v>
      </c>
      <c r="O328" s="48" t="e">
        <f aca="false">VLOOKUP(tblSalaries#this row;how many hours of a day you work on excel,tblHours,2,0)</f>
        <v>#VALUE!</v>
      </c>
      <c r="P328" s="48" t="e">
        <f aca="false">VLOOKUP(tblSalaries#this row;clean country,tblCountries,5,0)</f>
        <v>#VALUE!</v>
      </c>
      <c r="Q328" s="48" t="e">
        <f aca="false">IF($Q$1,tblSalaries#this row;ppp factor*tblSalaries#this row;salary in usd,tblSalaries#this row;salary in usd)</f>
        <v>#VALUE!</v>
      </c>
    </row>
    <row r="329" customFormat="false" ht="15" hidden="false" customHeight="true" outlineLevel="0" collapsed="false">
      <c r="B329" s="0" t="s">
        <v>1344</v>
      </c>
      <c r="C329" s="54" t="n">
        <v>41055.0636805555</v>
      </c>
      <c r="D329" s="55" t="s">
        <v>1345</v>
      </c>
      <c r="E329" s="0" t="n">
        <v>22000</v>
      </c>
      <c r="F329" s="0" t="s">
        <v>71</v>
      </c>
      <c r="G329" s="0" t="e">
        <f aca="false">tblSalaries#this row;clean salary (in local currency)*VLOOKUP(tblSalaries#this row;currency,tblXrate,2,0)</f>
        <v>#VALUE!</v>
      </c>
      <c r="H329" s="0" t="s">
        <v>1346</v>
      </c>
      <c r="I329" s="0" t="s">
        <v>124</v>
      </c>
      <c r="J329" s="0" t="s">
        <v>204</v>
      </c>
      <c r="K329" s="0" t="e">
        <f aca="false">VLOOKUP(tblSalaries#this row;where do you work,tblCountriesactual:mapping,2,0)</f>
        <v>#VALUE!</v>
      </c>
      <c r="L329" s="0" t="s">
        <v>110</v>
      </c>
      <c r="N329" s="48" t="e">
        <f aca="false">VLOOKUP(K329,tblCountries,3,0)</f>
        <v>#VALUE!</v>
      </c>
      <c r="O329" s="48" t="e">
        <f aca="false">VLOOKUP(tblSalaries#this row;how many hours of a day you work on excel,tblHours,2,0)</f>
        <v>#VALUE!</v>
      </c>
      <c r="P329" s="48" t="e">
        <f aca="false">VLOOKUP(tblSalaries#this row;clean country,tblCountries,5,0)</f>
        <v>#VALUE!</v>
      </c>
      <c r="Q329" s="48" t="e">
        <f aca="false">IF($Q$1,tblSalaries#this row;ppp factor*tblSalaries#this row;salary in usd,tblSalaries#this row;salary in usd)</f>
        <v>#VALUE!</v>
      </c>
    </row>
    <row r="330" customFormat="false" ht="15" hidden="false" customHeight="true" outlineLevel="0" collapsed="false">
      <c r="B330" s="0" t="s">
        <v>1347</v>
      </c>
      <c r="C330" s="54" t="n">
        <v>41055.0638657407</v>
      </c>
      <c r="D330" s="55" t="n">
        <v>108000</v>
      </c>
      <c r="E330" s="0" t="n">
        <v>108000</v>
      </c>
      <c r="F330" s="0" t="s">
        <v>71</v>
      </c>
      <c r="G330" s="0" t="e">
        <f aca="false">tblSalaries#this row;clean salary (in local currency)*VLOOKUP(tblSalaries#this row;currency,tblXrate,2,0)</f>
        <v>#VALUE!</v>
      </c>
      <c r="H330" s="0" t="s">
        <v>1348</v>
      </c>
      <c r="I330" s="0" t="s">
        <v>124</v>
      </c>
      <c r="J330" s="0" t="s">
        <v>74</v>
      </c>
      <c r="K330" s="0" t="e">
        <f aca="false">VLOOKUP(tblSalaries#this row;where do you work,tblCountriesactual:mapping,2,0)</f>
        <v>#VALUE!</v>
      </c>
      <c r="L330" s="0" t="s">
        <v>100</v>
      </c>
      <c r="N330" s="48" t="e">
        <f aca="false">VLOOKUP(K330,tblCountries,3,0)</f>
        <v>#VALUE!</v>
      </c>
      <c r="O330" s="48" t="e">
        <f aca="false">VLOOKUP(tblSalaries#this row;how many hours of a day you work on excel,tblHours,2,0)</f>
        <v>#VALUE!</v>
      </c>
      <c r="P330" s="48" t="e">
        <f aca="false">VLOOKUP(tblSalaries#this row;clean country,tblCountries,5,0)</f>
        <v>#VALUE!</v>
      </c>
      <c r="Q330" s="48" t="e">
        <f aca="false">IF($Q$1,tblSalaries#this row;ppp factor*tblSalaries#this row;salary in usd,tblSalaries#this row;salary in usd)</f>
        <v>#VALUE!</v>
      </c>
    </row>
    <row r="331" customFormat="false" ht="15" hidden="false" customHeight="true" outlineLevel="0" collapsed="false">
      <c r="B331" s="0" t="s">
        <v>1349</v>
      </c>
      <c r="C331" s="54" t="n">
        <v>41055.0639814815</v>
      </c>
      <c r="D331" s="55" t="n">
        <v>61000</v>
      </c>
      <c r="E331" s="0" t="n">
        <v>61000</v>
      </c>
      <c r="F331" s="0" t="s">
        <v>71</v>
      </c>
      <c r="G331" s="0" t="e">
        <f aca="false">tblSalaries#this row;clean salary (in local currency)*VLOOKUP(tblSalaries#this row;currency,tblXrate,2,0)</f>
        <v>#VALUE!</v>
      </c>
      <c r="H331" s="0" t="s">
        <v>877</v>
      </c>
      <c r="I331" s="0" t="s">
        <v>78</v>
      </c>
      <c r="J331" s="0" t="s">
        <v>74</v>
      </c>
      <c r="K331" s="0" t="e">
        <f aca="false">VLOOKUP(tblSalaries#this row;where do you work,tblCountriesactual:mapping,2,0)</f>
        <v>#VALUE!</v>
      </c>
      <c r="L331" s="0" t="s">
        <v>90</v>
      </c>
      <c r="N331" s="48" t="e">
        <f aca="false">VLOOKUP(K331,tblCountries,3,0)</f>
        <v>#VALUE!</v>
      </c>
      <c r="O331" s="48" t="e">
        <f aca="false">VLOOKUP(tblSalaries#this row;how many hours of a day you work on excel,tblHours,2,0)</f>
        <v>#VALUE!</v>
      </c>
      <c r="P331" s="48" t="e">
        <f aca="false">VLOOKUP(tblSalaries#this row;clean country,tblCountries,5,0)</f>
        <v>#VALUE!</v>
      </c>
      <c r="Q331" s="48" t="e">
        <f aca="false">IF($Q$1,tblSalaries#this row;ppp factor*tblSalaries#this row;salary in usd,tblSalaries#this row;salary in usd)</f>
        <v>#VALUE!</v>
      </c>
    </row>
    <row r="332" customFormat="false" ht="15" hidden="false" customHeight="true" outlineLevel="0" collapsed="false">
      <c r="B332" s="0" t="s">
        <v>1350</v>
      </c>
      <c r="C332" s="54" t="n">
        <v>41055.0640509259</v>
      </c>
      <c r="D332" s="55" t="s">
        <v>1351</v>
      </c>
      <c r="E332" s="0" t="n">
        <v>65000</v>
      </c>
      <c r="F332" s="0" t="s">
        <v>125</v>
      </c>
      <c r="G332" s="0" t="e">
        <f aca="false">tblSalaries#this row;clean salary (in local currency)*VLOOKUP(tblSalaries#this row;currency,tblXrate,2,0)</f>
        <v>#VALUE!</v>
      </c>
      <c r="H332" s="0" t="s">
        <v>1352</v>
      </c>
      <c r="I332" s="0" t="s">
        <v>124</v>
      </c>
      <c r="J332" s="0" t="s">
        <v>808</v>
      </c>
      <c r="K332" s="0" t="e">
        <f aca="false">VLOOKUP(tblSalaries#this row;where do you work,tblCountriesactual:mapping,2,0)</f>
        <v>#VALUE!</v>
      </c>
      <c r="L332" s="0" t="s">
        <v>100</v>
      </c>
      <c r="N332" s="48" t="e">
        <f aca="false">VLOOKUP(K332,tblCountries,3,0)</f>
        <v>#VALUE!</v>
      </c>
      <c r="O332" s="48" t="e">
        <f aca="false">VLOOKUP(tblSalaries#this row;how many hours of a day you work on excel,tblHours,2,0)</f>
        <v>#VALUE!</v>
      </c>
      <c r="P332" s="48" t="e">
        <f aca="false">VLOOKUP(tblSalaries#this row;clean country,tblCountries,5,0)</f>
        <v>#VALUE!</v>
      </c>
      <c r="Q332" s="48" t="e">
        <f aca="false">IF($Q$1,tblSalaries#this row;ppp factor*tblSalaries#this row;salary in usd,tblSalaries#this row;salary in usd)</f>
        <v>#VALUE!</v>
      </c>
    </row>
    <row r="333" customFormat="false" ht="15" hidden="false" customHeight="true" outlineLevel="0" collapsed="false">
      <c r="B333" s="0" t="s">
        <v>1353</v>
      </c>
      <c r="C333" s="54" t="n">
        <v>41055.0641898148</v>
      </c>
      <c r="D333" s="55" t="n">
        <v>50000</v>
      </c>
      <c r="E333" s="0" t="n">
        <v>50000</v>
      </c>
      <c r="F333" s="0" t="s">
        <v>71</v>
      </c>
      <c r="G333" s="0" t="e">
        <f aca="false">tblSalaries#this row;clean salary (in local currency)*VLOOKUP(tblSalaries#this row;currency,tblXrate,2,0)</f>
        <v>#VALUE!</v>
      </c>
      <c r="H333" s="0" t="s">
        <v>1354</v>
      </c>
      <c r="I333" s="0" t="s">
        <v>78</v>
      </c>
      <c r="J333" s="0" t="s">
        <v>74</v>
      </c>
      <c r="K333" s="0" t="e">
        <f aca="false">VLOOKUP(tblSalaries#this row;where do you work,tblCountriesactual:mapping,2,0)</f>
        <v>#VALUE!</v>
      </c>
      <c r="L333" s="0" t="s">
        <v>118</v>
      </c>
      <c r="N333" s="48" t="e">
        <f aca="false">VLOOKUP(K333,tblCountries,3,0)</f>
        <v>#VALUE!</v>
      </c>
      <c r="O333" s="48" t="e">
        <f aca="false">VLOOKUP(tblSalaries#this row;how many hours of a day you work on excel,tblHours,2,0)</f>
        <v>#VALUE!</v>
      </c>
      <c r="P333" s="48" t="e">
        <f aca="false">VLOOKUP(tblSalaries#this row;clean country,tblCountries,5,0)</f>
        <v>#VALUE!</v>
      </c>
      <c r="Q333" s="48" t="e">
        <f aca="false">IF($Q$1,tblSalaries#this row;ppp factor*tblSalaries#this row;salary in usd,tblSalaries#this row;salary in usd)</f>
        <v>#VALUE!</v>
      </c>
    </row>
    <row r="334" customFormat="false" ht="15" hidden="false" customHeight="true" outlineLevel="0" collapsed="false">
      <c r="B334" s="0" t="s">
        <v>1355</v>
      </c>
      <c r="C334" s="54" t="n">
        <v>41055.0646180556</v>
      </c>
      <c r="D334" s="55" t="n">
        <v>150000</v>
      </c>
      <c r="E334" s="0" t="n">
        <v>150000</v>
      </c>
      <c r="F334" s="0" t="s">
        <v>71</v>
      </c>
      <c r="G334" s="0" t="e">
        <f aca="false">tblSalaries#this row;clean salary (in local currency)*VLOOKUP(tblSalaries#this row;currency,tblXrate,2,0)</f>
        <v>#VALUE!</v>
      </c>
      <c r="H334" s="0" t="s">
        <v>1356</v>
      </c>
      <c r="I334" s="0" t="s">
        <v>69</v>
      </c>
      <c r="J334" s="0" t="s">
        <v>74</v>
      </c>
      <c r="K334" s="0" t="e">
        <f aca="false">VLOOKUP(tblSalaries#this row;where do you work,tblCountriesactual:mapping,2,0)</f>
        <v>#VALUE!</v>
      </c>
      <c r="L334" s="0" t="s">
        <v>118</v>
      </c>
      <c r="N334" s="48" t="e">
        <f aca="false">VLOOKUP(K334,tblCountries,3,0)</f>
        <v>#VALUE!</v>
      </c>
      <c r="O334" s="48" t="e">
        <f aca="false">VLOOKUP(tblSalaries#this row;how many hours of a day you work on excel,tblHours,2,0)</f>
        <v>#VALUE!</v>
      </c>
      <c r="P334" s="48" t="e">
        <f aca="false">VLOOKUP(tblSalaries#this row;clean country,tblCountries,5,0)</f>
        <v>#VALUE!</v>
      </c>
      <c r="Q334" s="48" t="e">
        <f aca="false">IF($Q$1,tblSalaries#this row;ppp factor*tblSalaries#this row;salary in usd,tblSalaries#this row;salary in usd)</f>
        <v>#VALUE!</v>
      </c>
    </row>
    <row r="335" customFormat="false" ht="15" hidden="false" customHeight="true" outlineLevel="0" collapsed="false">
      <c r="B335" s="0" t="s">
        <v>1357</v>
      </c>
      <c r="C335" s="54" t="n">
        <v>41055.0650115741</v>
      </c>
      <c r="D335" s="55" t="s">
        <v>1358</v>
      </c>
      <c r="E335" s="0" t="n">
        <v>400000</v>
      </c>
      <c r="F335" s="0" t="s">
        <v>101</v>
      </c>
      <c r="G335" s="0" t="e">
        <f aca="false">tblSalaries#this row;clean salary (in local currency)*VLOOKUP(tblSalaries#this row;currency,tblXrate,2,0)</f>
        <v>#VALUE!</v>
      </c>
      <c r="H335" s="0" t="s">
        <v>1359</v>
      </c>
      <c r="I335" s="0" t="s">
        <v>78</v>
      </c>
      <c r="J335" s="0" t="s">
        <v>85</v>
      </c>
      <c r="K335" s="0" t="e">
        <f aca="false">VLOOKUP(tblSalaries#this row;where do you work,tblCountriesactual:mapping,2,0)</f>
        <v>#VALUE!</v>
      </c>
      <c r="L335" s="0" t="s">
        <v>110</v>
      </c>
      <c r="N335" s="48" t="e">
        <f aca="false">VLOOKUP(K335,tblCountries,3,0)</f>
        <v>#VALUE!</v>
      </c>
      <c r="O335" s="48" t="e">
        <f aca="false">VLOOKUP(tblSalaries#this row;how many hours of a day you work on excel,tblHours,2,0)</f>
        <v>#VALUE!</v>
      </c>
      <c r="P335" s="48" t="e">
        <f aca="false">VLOOKUP(tblSalaries#this row;clean country,tblCountries,5,0)</f>
        <v>#VALUE!</v>
      </c>
      <c r="Q335" s="48" t="e">
        <f aca="false">IF($Q$1,tblSalaries#this row;ppp factor*tblSalaries#this row;salary in usd,tblSalaries#this row;salary in usd)</f>
        <v>#VALUE!</v>
      </c>
    </row>
    <row r="336" customFormat="false" ht="15" hidden="false" customHeight="true" outlineLevel="0" collapsed="false">
      <c r="B336" s="0" t="s">
        <v>1360</v>
      </c>
      <c r="C336" s="54" t="n">
        <v>41055.0651041667</v>
      </c>
      <c r="D336" s="55" t="n">
        <v>150000</v>
      </c>
      <c r="E336" s="0" t="n">
        <v>150000</v>
      </c>
      <c r="F336" s="0" t="s">
        <v>71</v>
      </c>
      <c r="G336" s="0" t="e">
        <f aca="false">tblSalaries#this row;clean salary (in local currency)*VLOOKUP(tblSalaries#this row;currency,tblXrate,2,0)</f>
        <v>#VALUE!</v>
      </c>
      <c r="H336" s="0" t="s">
        <v>1361</v>
      </c>
      <c r="I336" s="0" t="s">
        <v>124</v>
      </c>
      <c r="J336" s="0" t="s">
        <v>273</v>
      </c>
      <c r="K336" s="0" t="e">
        <f aca="false">VLOOKUP(tblSalaries#this row;where do you work,tblCountriesactual:mapping,2,0)</f>
        <v>#VALUE!</v>
      </c>
      <c r="L336" s="0" t="s">
        <v>110</v>
      </c>
      <c r="N336" s="48" t="e">
        <f aca="false">VLOOKUP(K336,tblCountries,3,0)</f>
        <v>#VALUE!</v>
      </c>
      <c r="O336" s="48" t="e">
        <f aca="false">VLOOKUP(tblSalaries#this row;how many hours of a day you work on excel,tblHours,2,0)</f>
        <v>#VALUE!</v>
      </c>
      <c r="P336" s="48" t="e">
        <f aca="false">VLOOKUP(tblSalaries#this row;clean country,tblCountries,5,0)</f>
        <v>#VALUE!</v>
      </c>
      <c r="Q336" s="48" t="e">
        <f aca="false">IF($Q$1,tblSalaries#this row;ppp factor*tblSalaries#this row;salary in usd,tblSalaries#this row;salary in usd)</f>
        <v>#VALUE!</v>
      </c>
    </row>
    <row r="337" customFormat="false" ht="15" hidden="false" customHeight="true" outlineLevel="0" collapsed="false">
      <c r="B337" s="0" t="s">
        <v>1362</v>
      </c>
      <c r="C337" s="54" t="n">
        <v>41055.0659259259</v>
      </c>
      <c r="D337" s="55" t="n">
        <v>45000</v>
      </c>
      <c r="E337" s="0" t="n">
        <v>45000</v>
      </c>
      <c r="F337" s="0" t="s">
        <v>71</v>
      </c>
      <c r="G337" s="0" t="e">
        <f aca="false">tblSalaries#this row;clean salary (in local currency)*VLOOKUP(tblSalaries#this row;currency,tblXrate,2,0)</f>
        <v>#VALUE!</v>
      </c>
      <c r="H337" s="0" t="s">
        <v>1363</v>
      </c>
      <c r="I337" s="0" t="s">
        <v>143</v>
      </c>
      <c r="J337" s="0" t="s">
        <v>74</v>
      </c>
      <c r="K337" s="0" t="e">
        <f aca="false">VLOOKUP(tblSalaries#this row;where do you work,tblCountriesactual:mapping,2,0)</f>
        <v>#VALUE!</v>
      </c>
      <c r="L337" s="0" t="s">
        <v>110</v>
      </c>
      <c r="N337" s="48" t="e">
        <f aca="false">VLOOKUP(K337,tblCountries,3,0)</f>
        <v>#VALUE!</v>
      </c>
      <c r="O337" s="48" t="e">
        <f aca="false">VLOOKUP(tblSalaries#this row;how many hours of a day you work on excel,tblHours,2,0)</f>
        <v>#VALUE!</v>
      </c>
      <c r="P337" s="48" t="e">
        <f aca="false">VLOOKUP(tblSalaries#this row;clean country,tblCountries,5,0)</f>
        <v>#VALUE!</v>
      </c>
      <c r="Q337" s="48" t="e">
        <f aca="false">IF($Q$1,tblSalaries#this row;ppp factor*tblSalaries#this row;salary in usd,tblSalaries#this row;salary in usd)</f>
        <v>#VALUE!</v>
      </c>
    </row>
    <row r="338" customFormat="false" ht="15" hidden="false" customHeight="true" outlineLevel="0" collapsed="false">
      <c r="B338" s="0" t="s">
        <v>1364</v>
      </c>
      <c r="C338" s="54" t="n">
        <v>41055.0659953704</v>
      </c>
      <c r="D338" s="55" t="n">
        <v>135000</v>
      </c>
      <c r="E338" s="0" t="n">
        <v>135000</v>
      </c>
      <c r="F338" s="0" t="s">
        <v>71</v>
      </c>
      <c r="G338" s="0" t="e">
        <f aca="false">tblSalaries#this row;clean salary (in local currency)*VLOOKUP(tblSalaries#this row;currency,tblXrate,2,0)</f>
        <v>#VALUE!</v>
      </c>
      <c r="H338" s="0" t="s">
        <v>1365</v>
      </c>
      <c r="I338" s="0" t="s">
        <v>124</v>
      </c>
      <c r="J338" s="0" t="s">
        <v>74</v>
      </c>
      <c r="K338" s="0" t="e">
        <f aca="false">VLOOKUP(tblSalaries#this row;where do you work,tblCountriesactual:mapping,2,0)</f>
        <v>#VALUE!</v>
      </c>
      <c r="L338" s="0" t="s">
        <v>118</v>
      </c>
      <c r="N338" s="48" t="e">
        <f aca="false">VLOOKUP(K338,tblCountries,3,0)</f>
        <v>#VALUE!</v>
      </c>
      <c r="O338" s="48" t="e">
        <f aca="false">VLOOKUP(tblSalaries#this row;how many hours of a day you work on excel,tblHours,2,0)</f>
        <v>#VALUE!</v>
      </c>
      <c r="P338" s="48" t="e">
        <f aca="false">VLOOKUP(tblSalaries#this row;clean country,tblCountries,5,0)</f>
        <v>#VALUE!</v>
      </c>
      <c r="Q338" s="48" t="e">
        <f aca="false">IF($Q$1,tblSalaries#this row;ppp factor*tblSalaries#this row;salary in usd,tblSalaries#this row;salary in usd)</f>
        <v>#VALUE!</v>
      </c>
    </row>
    <row r="339" customFormat="false" ht="15" hidden="false" customHeight="true" outlineLevel="0" collapsed="false">
      <c r="B339" s="0" t="s">
        <v>1366</v>
      </c>
      <c r="C339" s="54" t="n">
        <v>41055.0661805556</v>
      </c>
      <c r="D339" s="55" t="s">
        <v>1367</v>
      </c>
      <c r="E339" s="0" t="n">
        <v>360000</v>
      </c>
      <c r="F339" s="0" t="s">
        <v>101</v>
      </c>
      <c r="G339" s="0" t="e">
        <f aca="false">tblSalaries#this row;clean salary (in local currency)*VLOOKUP(tblSalaries#this row;currency,tblXrate,2,0)</f>
        <v>#VALUE!</v>
      </c>
      <c r="H339" s="0" t="s">
        <v>1368</v>
      </c>
      <c r="I339" s="0" t="s">
        <v>78</v>
      </c>
      <c r="J339" s="0" t="s">
        <v>85</v>
      </c>
      <c r="K339" s="0" t="e">
        <f aca="false">VLOOKUP(tblSalaries#this row;where do you work,tblCountriesactual:mapping,2,0)</f>
        <v>#VALUE!</v>
      </c>
      <c r="L339" s="0" t="s">
        <v>100</v>
      </c>
      <c r="N339" s="48" t="e">
        <f aca="false">VLOOKUP(K339,tblCountries,3,0)</f>
        <v>#VALUE!</v>
      </c>
      <c r="O339" s="48" t="e">
        <f aca="false">VLOOKUP(tblSalaries#this row;how many hours of a day you work on excel,tblHours,2,0)</f>
        <v>#VALUE!</v>
      </c>
      <c r="P339" s="48" t="e">
        <f aca="false">VLOOKUP(tblSalaries#this row;clean country,tblCountries,5,0)</f>
        <v>#VALUE!</v>
      </c>
      <c r="Q339" s="48" t="e">
        <f aca="false">IF($Q$1,tblSalaries#this row;ppp factor*tblSalaries#this row;salary in usd,tblSalaries#this row;salary in usd)</f>
        <v>#VALUE!</v>
      </c>
    </row>
    <row r="340" customFormat="false" ht="15" hidden="false" customHeight="true" outlineLevel="0" collapsed="false">
      <c r="B340" s="0" t="s">
        <v>1369</v>
      </c>
      <c r="C340" s="54" t="n">
        <v>41055.0663773148</v>
      </c>
      <c r="D340" s="55" t="n">
        <v>29000</v>
      </c>
      <c r="E340" s="0" t="n">
        <v>29000</v>
      </c>
      <c r="F340" s="0" t="s">
        <v>71</v>
      </c>
      <c r="G340" s="0" t="e">
        <f aca="false">tblSalaries#this row;clean salary (in local currency)*VLOOKUP(tblSalaries#this row;currency,tblXrate,2,0)</f>
        <v>#VALUE!</v>
      </c>
      <c r="H340" s="0" t="s">
        <v>1370</v>
      </c>
      <c r="I340" s="0" t="s">
        <v>124</v>
      </c>
      <c r="J340" s="0" t="s">
        <v>74</v>
      </c>
      <c r="K340" s="0" t="e">
        <f aca="false">VLOOKUP(tblSalaries#this row;where do you work,tblCountriesactual:mapping,2,0)</f>
        <v>#VALUE!</v>
      </c>
      <c r="L340" s="0" t="s">
        <v>110</v>
      </c>
      <c r="N340" s="48" t="e">
        <f aca="false">VLOOKUP(K340,tblCountries,3,0)</f>
        <v>#VALUE!</v>
      </c>
      <c r="O340" s="48" t="e">
        <f aca="false">VLOOKUP(tblSalaries#this row;how many hours of a day you work on excel,tblHours,2,0)</f>
        <v>#VALUE!</v>
      </c>
      <c r="P340" s="48" t="e">
        <f aca="false">VLOOKUP(tblSalaries#this row;clean country,tblCountries,5,0)</f>
        <v>#VALUE!</v>
      </c>
      <c r="Q340" s="48" t="e">
        <f aca="false">IF($Q$1,tblSalaries#this row;ppp factor*tblSalaries#this row;salary in usd,tblSalaries#this row;salary in usd)</f>
        <v>#VALUE!</v>
      </c>
    </row>
    <row r="341" customFormat="false" ht="15" hidden="false" customHeight="true" outlineLevel="0" collapsed="false">
      <c r="B341" s="0" t="s">
        <v>1371</v>
      </c>
      <c r="C341" s="54" t="n">
        <v>41055.0677430556</v>
      </c>
      <c r="D341" s="55" t="n">
        <v>13000</v>
      </c>
      <c r="E341" s="0" t="n">
        <v>13000</v>
      </c>
      <c r="F341" s="0" t="s">
        <v>71</v>
      </c>
      <c r="G341" s="0" t="e">
        <f aca="false">tblSalaries#this row;clean salary (in local currency)*VLOOKUP(tblSalaries#this row;currency,tblXrate,2,0)</f>
        <v>#VALUE!</v>
      </c>
      <c r="H341" s="0" t="s">
        <v>1372</v>
      </c>
      <c r="I341" s="0" t="s">
        <v>124</v>
      </c>
      <c r="J341" s="0" t="s">
        <v>85</v>
      </c>
      <c r="K341" s="0" t="e">
        <f aca="false">VLOOKUP(tblSalaries#this row;where do you work,tblCountriesactual:mapping,2,0)</f>
        <v>#VALUE!</v>
      </c>
      <c r="L341" s="0" t="s">
        <v>118</v>
      </c>
      <c r="N341" s="48" t="e">
        <f aca="false">VLOOKUP(K341,tblCountries,3,0)</f>
        <v>#VALUE!</v>
      </c>
      <c r="O341" s="48" t="e">
        <f aca="false">VLOOKUP(tblSalaries#this row;how many hours of a day you work on excel,tblHours,2,0)</f>
        <v>#VALUE!</v>
      </c>
      <c r="P341" s="48" t="e">
        <f aca="false">VLOOKUP(tblSalaries#this row;clean country,tblCountries,5,0)</f>
        <v>#VALUE!</v>
      </c>
      <c r="Q341" s="48" t="e">
        <f aca="false">IF($Q$1,tblSalaries#this row;ppp factor*tblSalaries#this row;salary in usd,tblSalaries#this row;salary in usd)</f>
        <v>#VALUE!</v>
      </c>
    </row>
    <row r="342" customFormat="false" ht="15" hidden="false" customHeight="true" outlineLevel="0" collapsed="false">
      <c r="B342" s="0" t="s">
        <v>1373</v>
      </c>
      <c r="C342" s="54" t="n">
        <v>41055.068125</v>
      </c>
      <c r="D342" s="55" t="s">
        <v>1374</v>
      </c>
      <c r="E342" s="0" t="n">
        <v>63000</v>
      </c>
      <c r="F342" s="0" t="s">
        <v>71</v>
      </c>
      <c r="G342" s="0" t="e">
        <f aca="false">tblSalaries#this row;clean salary (in local currency)*VLOOKUP(tblSalaries#this row;currency,tblXrate,2,0)</f>
        <v>#VALUE!</v>
      </c>
      <c r="H342" s="0" t="s">
        <v>807</v>
      </c>
      <c r="I342" s="0" t="s">
        <v>78</v>
      </c>
      <c r="J342" s="0" t="s">
        <v>74</v>
      </c>
      <c r="K342" s="0" t="e">
        <f aca="false">VLOOKUP(tblSalaries#this row;where do you work,tblCountriesactual:mapping,2,0)</f>
        <v>#VALUE!</v>
      </c>
      <c r="L342" s="0" t="s">
        <v>118</v>
      </c>
      <c r="N342" s="48" t="e">
        <f aca="false">VLOOKUP(K342,tblCountries,3,0)</f>
        <v>#VALUE!</v>
      </c>
      <c r="O342" s="48" t="e">
        <f aca="false">VLOOKUP(tblSalaries#this row;how many hours of a day you work on excel,tblHours,2,0)</f>
        <v>#VALUE!</v>
      </c>
      <c r="P342" s="48" t="e">
        <f aca="false">VLOOKUP(tblSalaries#this row;clean country,tblCountries,5,0)</f>
        <v>#VALUE!</v>
      </c>
      <c r="Q342" s="48" t="e">
        <f aca="false">IF($Q$1,tblSalaries#this row;ppp factor*tblSalaries#this row;salary in usd,tblSalaries#this row;salary in usd)</f>
        <v>#VALUE!</v>
      </c>
    </row>
    <row r="343" customFormat="false" ht="15" hidden="false" customHeight="true" outlineLevel="0" collapsed="false">
      <c r="B343" s="0" t="s">
        <v>1375</v>
      </c>
      <c r="C343" s="54" t="n">
        <v>41055.068125</v>
      </c>
      <c r="D343" s="55" t="n">
        <v>95000</v>
      </c>
      <c r="E343" s="0" t="n">
        <v>95000</v>
      </c>
      <c r="F343" s="0" t="s">
        <v>71</v>
      </c>
      <c r="G343" s="0" t="e">
        <f aca="false">tblSalaries#this row;clean salary (in local currency)*VLOOKUP(tblSalaries#this row;currency,tblXrate,2,0)</f>
        <v>#VALUE!</v>
      </c>
      <c r="H343" s="0" t="s">
        <v>1376</v>
      </c>
      <c r="I343" s="0" t="s">
        <v>78</v>
      </c>
      <c r="J343" s="0" t="s">
        <v>74</v>
      </c>
      <c r="K343" s="0" t="e">
        <f aca="false">VLOOKUP(tblSalaries#this row;where do you work,tblCountriesactual:mapping,2,0)</f>
        <v>#VALUE!</v>
      </c>
      <c r="L343" s="0" t="s">
        <v>110</v>
      </c>
      <c r="N343" s="48" t="e">
        <f aca="false">VLOOKUP(K343,tblCountries,3,0)</f>
        <v>#VALUE!</v>
      </c>
      <c r="O343" s="48" t="e">
        <f aca="false">VLOOKUP(tblSalaries#this row;how many hours of a day you work on excel,tblHours,2,0)</f>
        <v>#VALUE!</v>
      </c>
      <c r="P343" s="48" t="e">
        <f aca="false">VLOOKUP(tblSalaries#this row;clean country,tblCountries,5,0)</f>
        <v>#VALUE!</v>
      </c>
      <c r="Q343" s="48" t="e">
        <f aca="false">IF($Q$1,tblSalaries#this row;ppp factor*tblSalaries#this row;salary in usd,tblSalaries#this row;salary in usd)</f>
        <v>#VALUE!</v>
      </c>
    </row>
    <row r="344" customFormat="false" ht="15" hidden="false" customHeight="true" outlineLevel="0" collapsed="false">
      <c r="B344" s="0" t="s">
        <v>1377</v>
      </c>
      <c r="C344" s="54" t="n">
        <v>41055.0686458333</v>
      </c>
      <c r="D344" s="55" t="s">
        <v>1378</v>
      </c>
      <c r="E344" s="0" t="n">
        <v>100000</v>
      </c>
      <c r="F344" s="0" t="s">
        <v>71</v>
      </c>
      <c r="G344" s="0" t="e">
        <f aca="false">tblSalaries#this row;clean salary (in local currency)*VLOOKUP(tblSalaries#this row;currency,tblXrate,2,0)</f>
        <v>#VALUE!</v>
      </c>
      <c r="H344" s="0" t="s">
        <v>1379</v>
      </c>
      <c r="I344" s="0" t="s">
        <v>78</v>
      </c>
      <c r="J344" s="0" t="s">
        <v>94</v>
      </c>
      <c r="K344" s="0" t="e">
        <f aca="false">VLOOKUP(tblSalaries#this row;where do you work,tblCountriesactual:mapping,2,0)</f>
        <v>#VALUE!</v>
      </c>
      <c r="L344" s="0" t="s">
        <v>110</v>
      </c>
      <c r="N344" s="48" t="e">
        <f aca="false">VLOOKUP(K344,tblCountries,3,0)</f>
        <v>#VALUE!</v>
      </c>
      <c r="O344" s="48" t="e">
        <f aca="false">VLOOKUP(tblSalaries#this row;how many hours of a day you work on excel,tblHours,2,0)</f>
        <v>#VALUE!</v>
      </c>
      <c r="P344" s="48" t="e">
        <f aca="false">VLOOKUP(tblSalaries#this row;clean country,tblCountries,5,0)</f>
        <v>#VALUE!</v>
      </c>
      <c r="Q344" s="48" t="e">
        <f aca="false">IF($Q$1,tblSalaries#this row;ppp factor*tblSalaries#this row;salary in usd,tblSalaries#this row;salary in usd)</f>
        <v>#VALUE!</v>
      </c>
    </row>
    <row r="345" customFormat="false" ht="15" hidden="false" customHeight="true" outlineLevel="0" collapsed="false">
      <c r="B345" s="0" t="s">
        <v>1380</v>
      </c>
      <c r="C345" s="54" t="n">
        <v>41055.0691782407</v>
      </c>
      <c r="D345" s="55" t="s">
        <v>1381</v>
      </c>
      <c r="E345" s="0" t="n">
        <v>3800</v>
      </c>
      <c r="F345" s="0" t="s">
        <v>71</v>
      </c>
      <c r="G345" s="0" t="e">
        <f aca="false">tblSalaries#this row;clean salary (in local currency)*VLOOKUP(tblSalaries#this row;currency,tblXrate,2,0)</f>
        <v>#VALUE!</v>
      </c>
      <c r="H345" s="0" t="s">
        <v>1382</v>
      </c>
      <c r="I345" s="0" t="s">
        <v>136</v>
      </c>
      <c r="J345" s="0" t="s">
        <v>85</v>
      </c>
      <c r="K345" s="0" t="e">
        <f aca="false">VLOOKUP(tblSalaries#this row;where do you work,tblCountriesactual:mapping,2,0)</f>
        <v>#VALUE!</v>
      </c>
      <c r="L345" s="0" t="s">
        <v>110</v>
      </c>
      <c r="N345" s="48" t="e">
        <f aca="false">VLOOKUP(K345,tblCountries,3,0)</f>
        <v>#VALUE!</v>
      </c>
      <c r="O345" s="48" t="e">
        <f aca="false">VLOOKUP(tblSalaries#this row;how many hours of a day you work on excel,tblHours,2,0)</f>
        <v>#VALUE!</v>
      </c>
      <c r="P345" s="48" t="e">
        <f aca="false">VLOOKUP(tblSalaries#this row;clean country,tblCountries,5,0)</f>
        <v>#VALUE!</v>
      </c>
      <c r="Q345" s="48" t="e">
        <f aca="false">IF($Q$1,tblSalaries#this row;ppp factor*tblSalaries#this row;salary in usd,tblSalaries#this row;salary in usd)</f>
        <v>#VALUE!</v>
      </c>
    </row>
    <row r="346" customFormat="false" ht="15" hidden="false" customHeight="true" outlineLevel="0" collapsed="false">
      <c r="B346" s="0" t="s">
        <v>1383</v>
      </c>
      <c r="C346" s="54" t="n">
        <v>41055.0695023148</v>
      </c>
      <c r="D346" s="55" t="n">
        <v>950</v>
      </c>
      <c r="E346" s="0" t="n">
        <v>11400</v>
      </c>
      <c r="F346" s="0" t="s">
        <v>71</v>
      </c>
      <c r="G346" s="0" t="e">
        <f aca="false">tblSalaries#this row;clean salary (in local currency)*VLOOKUP(tblSalaries#this row;currency,tblXrate,2,0)</f>
        <v>#VALUE!</v>
      </c>
      <c r="H346" s="0" t="s">
        <v>1384</v>
      </c>
      <c r="I346" s="0" t="s">
        <v>87</v>
      </c>
      <c r="J346" s="0" t="s">
        <v>149</v>
      </c>
      <c r="K346" s="0" t="e">
        <f aca="false">VLOOKUP(tblSalaries#this row;where do you work,tblCountriesactual:mapping,2,0)</f>
        <v>#VALUE!</v>
      </c>
      <c r="L346" s="0" t="s">
        <v>110</v>
      </c>
      <c r="N346" s="48" t="e">
        <f aca="false">VLOOKUP(K346,tblCountries,3,0)</f>
        <v>#VALUE!</v>
      </c>
      <c r="O346" s="48" t="e">
        <f aca="false">VLOOKUP(tblSalaries#this row;how many hours of a day you work on excel,tblHours,2,0)</f>
        <v>#VALUE!</v>
      </c>
      <c r="P346" s="48" t="e">
        <f aca="false">VLOOKUP(tblSalaries#this row;clean country,tblCountries,5,0)</f>
        <v>#VALUE!</v>
      </c>
      <c r="Q346" s="48" t="e">
        <f aca="false">IF($Q$1,tblSalaries#this row;ppp factor*tblSalaries#this row;salary in usd,tblSalaries#this row;salary in usd)</f>
        <v>#VALUE!</v>
      </c>
    </row>
    <row r="347" customFormat="false" ht="15" hidden="false" customHeight="true" outlineLevel="0" collapsed="false">
      <c r="B347" s="0" t="s">
        <v>1385</v>
      </c>
      <c r="C347" s="54" t="n">
        <v>41055.0696527778</v>
      </c>
      <c r="D347" s="55" t="n">
        <v>56000</v>
      </c>
      <c r="E347" s="0" t="n">
        <v>56000</v>
      </c>
      <c r="F347" s="0" t="s">
        <v>125</v>
      </c>
      <c r="G347" s="0" t="e">
        <f aca="false">tblSalaries#this row;clean salary (in local currency)*VLOOKUP(tblSalaries#this row;currency,tblXrate,2,0)</f>
        <v>#VALUE!</v>
      </c>
      <c r="H347" s="0" t="s">
        <v>1386</v>
      </c>
      <c r="I347" s="0" t="s">
        <v>78</v>
      </c>
      <c r="J347" s="0" t="s">
        <v>113</v>
      </c>
      <c r="K347" s="0" t="e">
        <f aca="false">VLOOKUP(tblSalaries#this row;where do you work,tblCountriesactual:mapping,2,0)</f>
        <v>#VALUE!</v>
      </c>
      <c r="L347" s="0" t="s">
        <v>110</v>
      </c>
      <c r="N347" s="48" t="e">
        <f aca="false">VLOOKUP(K347,tblCountries,3,0)</f>
        <v>#VALUE!</v>
      </c>
      <c r="O347" s="48" t="e">
        <f aca="false">VLOOKUP(tblSalaries#this row;how many hours of a day you work on excel,tblHours,2,0)</f>
        <v>#VALUE!</v>
      </c>
      <c r="P347" s="48" t="e">
        <f aca="false">VLOOKUP(tblSalaries#this row;clean country,tblCountries,5,0)</f>
        <v>#VALUE!</v>
      </c>
      <c r="Q347" s="48" t="e">
        <f aca="false">IF($Q$1,tblSalaries#this row;ppp factor*tblSalaries#this row;salary in usd,tblSalaries#this row;salary in usd)</f>
        <v>#VALUE!</v>
      </c>
    </row>
    <row r="348" customFormat="false" ht="15" hidden="false" customHeight="true" outlineLevel="0" collapsed="false">
      <c r="B348" s="0" t="s">
        <v>1387</v>
      </c>
      <c r="C348" s="54" t="n">
        <v>41055.0697685185</v>
      </c>
      <c r="D348" s="55" t="n">
        <v>53000</v>
      </c>
      <c r="E348" s="0" t="n">
        <v>53000</v>
      </c>
      <c r="F348" s="0" t="s">
        <v>71</v>
      </c>
      <c r="G348" s="0" t="e">
        <f aca="false">tblSalaries#this row;clean salary (in local currency)*VLOOKUP(tblSalaries#this row;currency,tblXrate,2,0)</f>
        <v>#VALUE!</v>
      </c>
      <c r="H348" s="0" t="s">
        <v>1388</v>
      </c>
      <c r="I348" s="0" t="s">
        <v>124</v>
      </c>
      <c r="J348" s="0" t="s">
        <v>74</v>
      </c>
      <c r="K348" s="0" t="e">
        <f aca="false">VLOOKUP(tblSalaries#this row;where do you work,tblCountriesactual:mapping,2,0)</f>
        <v>#VALUE!</v>
      </c>
      <c r="L348" s="0" t="s">
        <v>100</v>
      </c>
      <c r="N348" s="48" t="e">
        <f aca="false">VLOOKUP(K348,tblCountries,3,0)</f>
        <v>#VALUE!</v>
      </c>
      <c r="O348" s="48" t="e">
        <f aca="false">VLOOKUP(tblSalaries#this row;how many hours of a day you work on excel,tblHours,2,0)</f>
        <v>#VALUE!</v>
      </c>
      <c r="P348" s="48" t="e">
        <f aca="false">VLOOKUP(tblSalaries#this row;clean country,tblCountries,5,0)</f>
        <v>#VALUE!</v>
      </c>
      <c r="Q348" s="48" t="e">
        <f aca="false">IF($Q$1,tblSalaries#this row;ppp factor*tblSalaries#this row;salary in usd,tblSalaries#this row;salary in usd)</f>
        <v>#VALUE!</v>
      </c>
    </row>
    <row r="349" customFormat="false" ht="15" hidden="false" customHeight="true" outlineLevel="0" collapsed="false">
      <c r="B349" s="0" t="s">
        <v>1389</v>
      </c>
      <c r="C349" s="54" t="n">
        <v>41055.0700347222</v>
      </c>
      <c r="D349" s="55" t="n">
        <v>130000</v>
      </c>
      <c r="E349" s="0" t="n">
        <v>130000</v>
      </c>
      <c r="F349" s="0" t="s">
        <v>71</v>
      </c>
      <c r="G349" s="0" t="e">
        <f aca="false">tblSalaries#this row;clean salary (in local currency)*VLOOKUP(tblSalaries#this row;currency,tblXrate,2,0)</f>
        <v>#VALUE!</v>
      </c>
      <c r="H349" s="0" t="s">
        <v>1390</v>
      </c>
      <c r="I349" s="0" t="s">
        <v>116</v>
      </c>
      <c r="J349" s="0" t="s">
        <v>74</v>
      </c>
      <c r="K349" s="0" t="e">
        <f aca="false">VLOOKUP(tblSalaries#this row;where do you work,tblCountriesactual:mapping,2,0)</f>
        <v>#VALUE!</v>
      </c>
      <c r="L349" s="0" t="s">
        <v>110</v>
      </c>
      <c r="N349" s="48" t="e">
        <f aca="false">VLOOKUP(K349,tblCountries,3,0)</f>
        <v>#VALUE!</v>
      </c>
      <c r="O349" s="48" t="e">
        <f aca="false">VLOOKUP(tblSalaries#this row;how many hours of a day you work on excel,tblHours,2,0)</f>
        <v>#VALUE!</v>
      </c>
      <c r="P349" s="48" t="e">
        <f aca="false">VLOOKUP(tblSalaries#this row;clean country,tblCountries,5,0)</f>
        <v>#VALUE!</v>
      </c>
      <c r="Q349" s="48" t="e">
        <f aca="false">IF($Q$1,tblSalaries#this row;ppp factor*tblSalaries#this row;salary in usd,tblSalaries#this row;salary in usd)</f>
        <v>#VALUE!</v>
      </c>
    </row>
    <row r="350" customFormat="false" ht="15" hidden="false" customHeight="true" outlineLevel="0" collapsed="false">
      <c r="B350" s="0" t="s">
        <v>1391</v>
      </c>
      <c r="C350" s="54" t="n">
        <v>41055.0705092593</v>
      </c>
      <c r="D350" s="55" t="s">
        <v>1392</v>
      </c>
      <c r="E350" s="0" t="n">
        <v>370000</v>
      </c>
      <c r="F350" s="0" t="s">
        <v>101</v>
      </c>
      <c r="G350" s="0" t="e">
        <f aca="false">tblSalaries#this row;clean salary (in local currency)*VLOOKUP(tblSalaries#this row;currency,tblXrate,2,0)</f>
        <v>#VALUE!</v>
      </c>
      <c r="H350" s="0" t="s">
        <v>1393</v>
      </c>
      <c r="I350" s="0" t="s">
        <v>78</v>
      </c>
      <c r="J350" s="0" t="s">
        <v>85</v>
      </c>
      <c r="K350" s="0" t="e">
        <f aca="false">VLOOKUP(tblSalaries#this row;where do you work,tblCountriesactual:mapping,2,0)</f>
        <v>#VALUE!</v>
      </c>
      <c r="L350" s="0" t="s">
        <v>118</v>
      </c>
      <c r="N350" s="48" t="e">
        <f aca="false">VLOOKUP(K350,tblCountries,3,0)</f>
        <v>#VALUE!</v>
      </c>
      <c r="O350" s="48" t="e">
        <f aca="false">VLOOKUP(tblSalaries#this row;how many hours of a day you work on excel,tblHours,2,0)</f>
        <v>#VALUE!</v>
      </c>
      <c r="P350" s="48" t="e">
        <f aca="false">VLOOKUP(tblSalaries#this row;clean country,tblCountries,5,0)</f>
        <v>#VALUE!</v>
      </c>
      <c r="Q350" s="48" t="e">
        <f aca="false">IF($Q$1,tblSalaries#this row;ppp factor*tblSalaries#this row;salary in usd,tblSalaries#this row;salary in usd)</f>
        <v>#VALUE!</v>
      </c>
    </row>
    <row r="351" customFormat="false" ht="15" hidden="false" customHeight="true" outlineLevel="0" collapsed="false">
      <c r="B351" s="0" t="s">
        <v>1394</v>
      </c>
      <c r="C351" s="54" t="n">
        <v>41055.0707523148</v>
      </c>
      <c r="D351" s="55" t="n">
        <v>160000</v>
      </c>
      <c r="E351" s="0" t="n">
        <v>160000</v>
      </c>
      <c r="F351" s="0" t="s">
        <v>125</v>
      </c>
      <c r="G351" s="0" t="e">
        <f aca="false">tblSalaries#this row;clean salary (in local currency)*VLOOKUP(tblSalaries#this row;currency,tblXrate,2,0)</f>
        <v>#VALUE!</v>
      </c>
      <c r="H351" s="0" t="s">
        <v>87</v>
      </c>
      <c r="I351" s="0" t="s">
        <v>87</v>
      </c>
      <c r="J351" s="0" t="s">
        <v>113</v>
      </c>
      <c r="K351" s="0" t="e">
        <f aca="false">VLOOKUP(tblSalaries#this row;where do you work,tblCountriesactual:mapping,2,0)</f>
        <v>#VALUE!</v>
      </c>
      <c r="L351" s="0" t="s">
        <v>100</v>
      </c>
      <c r="N351" s="48" t="e">
        <f aca="false">VLOOKUP(K351,tblCountries,3,0)</f>
        <v>#VALUE!</v>
      </c>
      <c r="O351" s="48" t="e">
        <f aca="false">VLOOKUP(tblSalaries#this row;how many hours of a day you work on excel,tblHours,2,0)</f>
        <v>#VALUE!</v>
      </c>
      <c r="P351" s="48" t="e">
        <f aca="false">VLOOKUP(tblSalaries#this row;clean country,tblCountries,5,0)</f>
        <v>#VALUE!</v>
      </c>
      <c r="Q351" s="48" t="e">
        <f aca="false">IF($Q$1,tblSalaries#this row;ppp factor*tblSalaries#this row;salary in usd,tblSalaries#this row;salary in usd)</f>
        <v>#VALUE!</v>
      </c>
    </row>
    <row r="352" customFormat="false" ht="15" hidden="false" customHeight="true" outlineLevel="0" collapsed="false">
      <c r="B352" s="0" t="s">
        <v>1395</v>
      </c>
      <c r="C352" s="54" t="n">
        <v>41055.0707638889</v>
      </c>
      <c r="D352" s="55" t="n">
        <v>44200</v>
      </c>
      <c r="E352" s="0" t="n">
        <v>44200</v>
      </c>
      <c r="F352" s="0" t="s">
        <v>71</v>
      </c>
      <c r="G352" s="0" t="e">
        <f aca="false">tblSalaries#this row;clean salary (in local currency)*VLOOKUP(tblSalaries#this row;currency,tblXrate,2,0)</f>
        <v>#VALUE!</v>
      </c>
      <c r="H352" s="0" t="s">
        <v>1396</v>
      </c>
      <c r="I352" s="0" t="s">
        <v>78</v>
      </c>
      <c r="J352" s="0" t="s">
        <v>74</v>
      </c>
      <c r="K352" s="0" t="e">
        <f aca="false">VLOOKUP(tblSalaries#this row;where do you work,tblCountriesactual:mapping,2,0)</f>
        <v>#VALUE!</v>
      </c>
      <c r="L352" s="0" t="s">
        <v>118</v>
      </c>
      <c r="N352" s="48" t="e">
        <f aca="false">VLOOKUP(K352,tblCountries,3,0)</f>
        <v>#VALUE!</v>
      </c>
      <c r="O352" s="48" t="e">
        <f aca="false">VLOOKUP(tblSalaries#this row;how many hours of a day you work on excel,tblHours,2,0)</f>
        <v>#VALUE!</v>
      </c>
      <c r="P352" s="48" t="e">
        <f aca="false">VLOOKUP(tblSalaries#this row;clean country,tblCountries,5,0)</f>
        <v>#VALUE!</v>
      </c>
      <c r="Q352" s="48" t="e">
        <f aca="false">IF($Q$1,tblSalaries#this row;ppp factor*tblSalaries#this row;salary in usd,tblSalaries#this row;salary in usd)</f>
        <v>#VALUE!</v>
      </c>
    </row>
    <row r="353" customFormat="false" ht="15" hidden="false" customHeight="true" outlineLevel="0" collapsed="false">
      <c r="B353" s="0" t="s">
        <v>1397</v>
      </c>
      <c r="C353" s="54" t="n">
        <v>41055.0709143519</v>
      </c>
      <c r="D353" s="55" t="n">
        <v>56000</v>
      </c>
      <c r="E353" s="0" t="n">
        <v>56000</v>
      </c>
      <c r="F353" s="0" t="s">
        <v>71</v>
      </c>
      <c r="G353" s="0" t="e">
        <f aca="false">tblSalaries#this row;clean salary (in local currency)*VLOOKUP(tblSalaries#this row;currency,tblXrate,2,0)</f>
        <v>#VALUE!</v>
      </c>
      <c r="H353" s="0" t="s">
        <v>1398</v>
      </c>
      <c r="I353" s="0" t="s">
        <v>124</v>
      </c>
      <c r="J353" s="0" t="s">
        <v>74</v>
      </c>
      <c r="K353" s="0" t="e">
        <f aca="false">VLOOKUP(tblSalaries#this row;where do you work,tblCountriesactual:mapping,2,0)</f>
        <v>#VALUE!</v>
      </c>
      <c r="L353" s="0" t="s">
        <v>100</v>
      </c>
      <c r="N353" s="48" t="e">
        <f aca="false">VLOOKUP(K353,tblCountries,3,0)</f>
        <v>#VALUE!</v>
      </c>
      <c r="O353" s="48" t="e">
        <f aca="false">VLOOKUP(tblSalaries#this row;how many hours of a day you work on excel,tblHours,2,0)</f>
        <v>#VALUE!</v>
      </c>
      <c r="P353" s="48" t="e">
        <f aca="false">VLOOKUP(tblSalaries#this row;clean country,tblCountries,5,0)</f>
        <v>#VALUE!</v>
      </c>
      <c r="Q353" s="48" t="e">
        <f aca="false">IF($Q$1,tblSalaries#this row;ppp factor*tblSalaries#this row;salary in usd,tblSalaries#this row;salary in usd)</f>
        <v>#VALUE!</v>
      </c>
    </row>
    <row r="354" customFormat="false" ht="15" hidden="false" customHeight="true" outlineLevel="0" collapsed="false">
      <c r="B354" s="0" t="s">
        <v>1399</v>
      </c>
      <c r="C354" s="54" t="n">
        <v>41055.0711458333</v>
      </c>
      <c r="D354" s="55" t="n">
        <v>72500</v>
      </c>
      <c r="E354" s="0" t="n">
        <v>72500</v>
      </c>
      <c r="F354" s="0" t="s">
        <v>71</v>
      </c>
      <c r="G354" s="0" t="e">
        <f aca="false">tblSalaries#this row;clean salary (in local currency)*VLOOKUP(tblSalaries#this row;currency,tblXrate,2,0)</f>
        <v>#VALUE!</v>
      </c>
      <c r="H354" s="0" t="s">
        <v>1400</v>
      </c>
      <c r="I354" s="0" t="s">
        <v>116</v>
      </c>
      <c r="J354" s="0" t="s">
        <v>74</v>
      </c>
      <c r="K354" s="0" t="e">
        <f aca="false">VLOOKUP(tblSalaries#this row;where do you work,tblCountriesactual:mapping,2,0)</f>
        <v>#VALUE!</v>
      </c>
      <c r="L354" s="0" t="s">
        <v>100</v>
      </c>
      <c r="N354" s="48" t="e">
        <f aca="false">VLOOKUP(K354,tblCountries,3,0)</f>
        <v>#VALUE!</v>
      </c>
      <c r="O354" s="48" t="e">
        <f aca="false">VLOOKUP(tblSalaries#this row;how many hours of a day you work on excel,tblHours,2,0)</f>
        <v>#VALUE!</v>
      </c>
      <c r="P354" s="48" t="e">
        <f aca="false">VLOOKUP(tblSalaries#this row;clean country,tblCountries,5,0)</f>
        <v>#VALUE!</v>
      </c>
      <c r="Q354" s="48" t="e">
        <f aca="false">IF($Q$1,tblSalaries#this row;ppp factor*tblSalaries#this row;salary in usd,tblSalaries#this row;salary in usd)</f>
        <v>#VALUE!</v>
      </c>
    </row>
    <row r="355" customFormat="false" ht="15" hidden="false" customHeight="true" outlineLevel="0" collapsed="false">
      <c r="B355" s="0" t="s">
        <v>1401</v>
      </c>
      <c r="C355" s="54" t="n">
        <v>41055.0711921296</v>
      </c>
      <c r="D355" s="55" t="n">
        <v>75000</v>
      </c>
      <c r="E355" s="0" t="n">
        <v>75000</v>
      </c>
      <c r="F355" s="0" t="s">
        <v>125</v>
      </c>
      <c r="G355" s="0" t="e">
        <f aca="false">tblSalaries#this row;clean salary (in local currency)*VLOOKUP(tblSalaries#this row;currency,tblXrate,2,0)</f>
        <v>#VALUE!</v>
      </c>
      <c r="H355" s="0" t="s">
        <v>1402</v>
      </c>
      <c r="I355" s="0" t="s">
        <v>78</v>
      </c>
      <c r="J355" s="0" t="s">
        <v>962</v>
      </c>
      <c r="K355" s="0" t="e">
        <f aca="false">VLOOKUP(tblSalaries#this row;where do you work,tblCountriesactual:mapping,2,0)</f>
        <v>#VALUE!</v>
      </c>
      <c r="L355" s="0" t="s">
        <v>110</v>
      </c>
      <c r="N355" s="48" t="e">
        <f aca="false">VLOOKUP(K355,tblCountries,3,0)</f>
        <v>#VALUE!</v>
      </c>
      <c r="O355" s="48" t="e">
        <f aca="false">VLOOKUP(tblSalaries#this row;how many hours of a day you work on excel,tblHours,2,0)</f>
        <v>#VALUE!</v>
      </c>
      <c r="P355" s="48" t="e">
        <f aca="false">VLOOKUP(tblSalaries#this row;clean country,tblCountries,5,0)</f>
        <v>#VALUE!</v>
      </c>
      <c r="Q355" s="48" t="e">
        <f aca="false">IF($Q$1,tblSalaries#this row;ppp factor*tblSalaries#this row;salary in usd,tblSalaries#this row;salary in usd)</f>
        <v>#VALUE!</v>
      </c>
    </row>
    <row r="356" customFormat="false" ht="15" hidden="false" customHeight="true" outlineLevel="0" collapsed="false">
      <c r="B356" s="0" t="s">
        <v>1403</v>
      </c>
      <c r="C356" s="54" t="n">
        <v>41055.0714467593</v>
      </c>
      <c r="D356" s="55" t="s">
        <v>1404</v>
      </c>
      <c r="E356" s="0" t="n">
        <v>170000</v>
      </c>
      <c r="F356" s="0" t="s">
        <v>71</v>
      </c>
      <c r="G356" s="0" t="e">
        <f aca="false">tblSalaries#this row;clean salary (in local currency)*VLOOKUP(tblSalaries#this row;currency,tblXrate,2,0)</f>
        <v>#VALUE!</v>
      </c>
      <c r="H356" s="0" t="s">
        <v>1405</v>
      </c>
      <c r="I356" s="0" t="s">
        <v>78</v>
      </c>
      <c r="J356" s="0" t="s">
        <v>94</v>
      </c>
      <c r="K356" s="0" t="e">
        <f aca="false">VLOOKUP(tblSalaries#this row;where do you work,tblCountriesactual:mapping,2,0)</f>
        <v>#VALUE!</v>
      </c>
      <c r="L356" s="0" t="s">
        <v>81</v>
      </c>
      <c r="N356" s="48" t="e">
        <f aca="false">VLOOKUP(K356,tblCountries,3,0)</f>
        <v>#VALUE!</v>
      </c>
      <c r="O356" s="48" t="e">
        <f aca="false">VLOOKUP(tblSalaries#this row;how many hours of a day you work on excel,tblHours,2,0)</f>
        <v>#VALUE!</v>
      </c>
      <c r="P356" s="48" t="e">
        <f aca="false">VLOOKUP(tblSalaries#this row;clean country,tblCountries,5,0)</f>
        <v>#VALUE!</v>
      </c>
      <c r="Q356" s="48" t="e">
        <f aca="false">IF($Q$1,tblSalaries#this row;ppp factor*tblSalaries#this row;salary in usd,tblSalaries#this row;salary in usd)</f>
        <v>#VALUE!</v>
      </c>
    </row>
    <row r="357" customFormat="false" ht="15" hidden="false" customHeight="true" outlineLevel="0" collapsed="false">
      <c r="B357" s="0" t="s">
        <v>1406</v>
      </c>
      <c r="C357" s="54" t="n">
        <v>41055.0720833333</v>
      </c>
      <c r="D357" s="55" t="n">
        <v>68000</v>
      </c>
      <c r="E357" s="0" t="n">
        <v>68000</v>
      </c>
      <c r="F357" s="0" t="s">
        <v>71</v>
      </c>
      <c r="G357" s="0" t="e">
        <f aca="false">tblSalaries#this row;clean salary (in local currency)*VLOOKUP(tblSalaries#this row;currency,tblXrate,2,0)</f>
        <v>#VALUE!</v>
      </c>
      <c r="H357" s="0" t="s">
        <v>955</v>
      </c>
      <c r="I357" s="0" t="s">
        <v>124</v>
      </c>
      <c r="J357" s="0" t="s">
        <v>74</v>
      </c>
      <c r="K357" s="0" t="e">
        <f aca="false">VLOOKUP(tblSalaries#this row;where do you work,tblCountriesactual:mapping,2,0)</f>
        <v>#VALUE!</v>
      </c>
      <c r="L357" s="0" t="s">
        <v>100</v>
      </c>
      <c r="N357" s="48" t="e">
        <f aca="false">VLOOKUP(K357,tblCountries,3,0)</f>
        <v>#VALUE!</v>
      </c>
      <c r="O357" s="48" t="e">
        <f aca="false">VLOOKUP(tblSalaries#this row;how many hours of a day you work on excel,tblHours,2,0)</f>
        <v>#VALUE!</v>
      </c>
      <c r="P357" s="48" t="e">
        <f aca="false">VLOOKUP(tblSalaries#this row;clean country,tblCountries,5,0)</f>
        <v>#VALUE!</v>
      </c>
      <c r="Q357" s="48" t="e">
        <f aca="false">IF($Q$1,tblSalaries#this row;ppp factor*tblSalaries#this row;salary in usd,tblSalaries#this row;salary in usd)</f>
        <v>#VALUE!</v>
      </c>
    </row>
    <row r="358" customFormat="false" ht="15" hidden="false" customHeight="true" outlineLevel="0" collapsed="false">
      <c r="B358" s="0" t="s">
        <v>1407</v>
      </c>
      <c r="C358" s="54" t="n">
        <v>41055.0729050926</v>
      </c>
      <c r="D358" s="55" t="n">
        <v>75000</v>
      </c>
      <c r="E358" s="0" t="n">
        <v>75000</v>
      </c>
      <c r="F358" s="0" t="s">
        <v>71</v>
      </c>
      <c r="G358" s="0" t="e">
        <f aca="false">tblSalaries#this row;clean salary (in local currency)*VLOOKUP(tblSalaries#this row;currency,tblXrate,2,0)</f>
        <v>#VALUE!</v>
      </c>
      <c r="H358" s="0" t="s">
        <v>1106</v>
      </c>
      <c r="I358" s="0" t="s">
        <v>78</v>
      </c>
      <c r="J358" s="0" t="s">
        <v>74</v>
      </c>
      <c r="K358" s="0" t="e">
        <f aca="false">VLOOKUP(tblSalaries#this row;where do you work,tblCountriesactual:mapping,2,0)</f>
        <v>#VALUE!</v>
      </c>
      <c r="L358" s="0" t="s">
        <v>118</v>
      </c>
      <c r="N358" s="48" t="e">
        <f aca="false">VLOOKUP(K358,tblCountries,3,0)</f>
        <v>#VALUE!</v>
      </c>
      <c r="O358" s="48" t="e">
        <f aca="false">VLOOKUP(tblSalaries#this row;how many hours of a day you work on excel,tblHours,2,0)</f>
        <v>#VALUE!</v>
      </c>
      <c r="P358" s="48" t="e">
        <f aca="false">VLOOKUP(tblSalaries#this row;clean country,tblCountries,5,0)</f>
        <v>#VALUE!</v>
      </c>
      <c r="Q358" s="48" t="e">
        <f aca="false">IF($Q$1,tblSalaries#this row;ppp factor*tblSalaries#this row;salary in usd,tblSalaries#this row;salary in usd)</f>
        <v>#VALUE!</v>
      </c>
    </row>
    <row r="359" customFormat="false" ht="15" hidden="false" customHeight="true" outlineLevel="0" collapsed="false">
      <c r="B359" s="0" t="s">
        <v>1408</v>
      </c>
      <c r="C359" s="54" t="n">
        <v>41055.0734953704</v>
      </c>
      <c r="D359" s="55" t="s">
        <v>1409</v>
      </c>
      <c r="E359" s="0" t="n">
        <v>62500</v>
      </c>
      <c r="F359" s="0" t="s">
        <v>71</v>
      </c>
      <c r="G359" s="0" t="e">
        <f aca="false">tblSalaries#this row;clean salary (in local currency)*VLOOKUP(tblSalaries#this row;currency,tblXrate,2,0)</f>
        <v>#VALUE!</v>
      </c>
      <c r="H359" s="0" t="s">
        <v>1410</v>
      </c>
      <c r="I359" s="0" t="s">
        <v>107</v>
      </c>
      <c r="J359" s="0" t="s">
        <v>74</v>
      </c>
      <c r="K359" s="0" t="e">
        <f aca="false">VLOOKUP(tblSalaries#this row;where do you work,tblCountriesactual:mapping,2,0)</f>
        <v>#VALUE!</v>
      </c>
      <c r="L359" s="0" t="s">
        <v>118</v>
      </c>
      <c r="N359" s="48" t="e">
        <f aca="false">VLOOKUP(K359,tblCountries,3,0)</f>
        <v>#VALUE!</v>
      </c>
      <c r="O359" s="48" t="e">
        <f aca="false">VLOOKUP(tblSalaries#this row;how many hours of a day you work on excel,tblHours,2,0)</f>
        <v>#VALUE!</v>
      </c>
      <c r="P359" s="48" t="e">
        <f aca="false">VLOOKUP(tblSalaries#this row;clean country,tblCountries,5,0)</f>
        <v>#VALUE!</v>
      </c>
      <c r="Q359" s="48" t="e">
        <f aca="false">IF($Q$1,tblSalaries#this row;ppp factor*tblSalaries#this row;salary in usd,tblSalaries#this row;salary in usd)</f>
        <v>#VALUE!</v>
      </c>
    </row>
    <row r="360" customFormat="false" ht="15" hidden="false" customHeight="true" outlineLevel="0" collapsed="false">
      <c r="B360" s="0" t="s">
        <v>1411</v>
      </c>
      <c r="C360" s="54" t="n">
        <v>41055.073587963</v>
      </c>
      <c r="D360" s="55" t="n">
        <v>25000</v>
      </c>
      <c r="E360" s="0" t="n">
        <v>25000</v>
      </c>
      <c r="F360" s="0" t="s">
        <v>71</v>
      </c>
      <c r="G360" s="0" t="e">
        <f aca="false">tblSalaries#this row;clean salary (in local currency)*VLOOKUP(tblSalaries#this row;currency,tblXrate,2,0)</f>
        <v>#VALUE!</v>
      </c>
      <c r="H360" s="0" t="s">
        <v>124</v>
      </c>
      <c r="I360" s="0" t="s">
        <v>124</v>
      </c>
      <c r="J360" s="0" t="s">
        <v>85</v>
      </c>
      <c r="K360" s="0" t="e">
        <f aca="false">VLOOKUP(tblSalaries#this row;where do you work,tblCountriesactual:mapping,2,0)</f>
        <v>#VALUE!</v>
      </c>
      <c r="L360" s="0" t="s">
        <v>110</v>
      </c>
      <c r="N360" s="48" t="e">
        <f aca="false">VLOOKUP(K360,tblCountries,3,0)</f>
        <v>#VALUE!</v>
      </c>
      <c r="O360" s="48" t="e">
        <f aca="false">VLOOKUP(tblSalaries#this row;how many hours of a day you work on excel,tblHours,2,0)</f>
        <v>#VALUE!</v>
      </c>
      <c r="P360" s="48" t="e">
        <f aca="false">VLOOKUP(tblSalaries#this row;clean country,tblCountries,5,0)</f>
        <v>#VALUE!</v>
      </c>
      <c r="Q360" s="48" t="e">
        <f aca="false">IF($Q$1,tblSalaries#this row;ppp factor*tblSalaries#this row;salary in usd,tblSalaries#this row;salary in usd)</f>
        <v>#VALUE!</v>
      </c>
    </row>
    <row r="361" customFormat="false" ht="15" hidden="false" customHeight="true" outlineLevel="0" collapsed="false">
      <c r="B361" s="0" t="s">
        <v>1412</v>
      </c>
      <c r="C361" s="54" t="n">
        <v>41055.0738888889</v>
      </c>
      <c r="D361" s="55" t="s">
        <v>1413</v>
      </c>
      <c r="E361" s="0" t="n">
        <v>480000</v>
      </c>
      <c r="F361" s="0" t="s">
        <v>152</v>
      </c>
      <c r="G361" s="0" t="e">
        <f aca="false">tblSalaries#this row;clean salary (in local currency)*VLOOKUP(tblSalaries#this row;currency,tblXrate,2,0)</f>
        <v>#VALUE!</v>
      </c>
      <c r="H361" s="0" t="s">
        <v>1414</v>
      </c>
      <c r="I361" s="0" t="s">
        <v>87</v>
      </c>
      <c r="J361" s="0" t="s">
        <v>371</v>
      </c>
      <c r="K361" s="0" t="e">
        <f aca="false">VLOOKUP(tblSalaries#this row;where do you work,tblCountriesactual:mapping,2,0)</f>
        <v>#VALUE!</v>
      </c>
      <c r="L361" s="0" t="s">
        <v>90</v>
      </c>
      <c r="N361" s="48" t="e">
        <f aca="false">VLOOKUP(K361,tblCountries,3,0)</f>
        <v>#VALUE!</v>
      </c>
      <c r="O361" s="48" t="e">
        <f aca="false">VLOOKUP(tblSalaries#this row;how many hours of a day you work on excel,tblHours,2,0)</f>
        <v>#VALUE!</v>
      </c>
      <c r="P361" s="48" t="e">
        <f aca="false">VLOOKUP(tblSalaries#this row;clean country,tblCountries,5,0)</f>
        <v>#VALUE!</v>
      </c>
      <c r="Q361" s="48" t="e">
        <f aca="false">IF($Q$1,tblSalaries#this row;ppp factor*tblSalaries#this row;salary in usd,tblSalaries#this row;salary in usd)</f>
        <v>#VALUE!</v>
      </c>
    </row>
    <row r="362" customFormat="false" ht="15" hidden="false" customHeight="true" outlineLevel="0" collapsed="false">
      <c r="B362" s="0" t="s">
        <v>1415</v>
      </c>
      <c r="C362" s="54" t="n">
        <v>41055.0759143519</v>
      </c>
      <c r="D362" s="55" t="n">
        <v>85000</v>
      </c>
      <c r="E362" s="0" t="n">
        <v>85000</v>
      </c>
      <c r="F362" s="0" t="s">
        <v>71</v>
      </c>
      <c r="G362" s="0" t="e">
        <f aca="false">tblSalaries#this row;clean salary (in local currency)*VLOOKUP(tblSalaries#this row;currency,tblXrate,2,0)</f>
        <v>#VALUE!</v>
      </c>
      <c r="H362" s="0" t="s">
        <v>1106</v>
      </c>
      <c r="I362" s="0" t="s">
        <v>78</v>
      </c>
      <c r="J362" s="0" t="s">
        <v>74</v>
      </c>
      <c r="K362" s="0" t="e">
        <f aca="false">VLOOKUP(tblSalaries#this row;where do you work,tblCountriesactual:mapping,2,0)</f>
        <v>#VALUE!</v>
      </c>
      <c r="L362" s="0" t="s">
        <v>110</v>
      </c>
      <c r="N362" s="48" t="e">
        <f aca="false">VLOOKUP(K362,tblCountries,3,0)</f>
        <v>#VALUE!</v>
      </c>
      <c r="O362" s="48" t="e">
        <f aca="false">VLOOKUP(tblSalaries#this row;how many hours of a day you work on excel,tblHours,2,0)</f>
        <v>#VALUE!</v>
      </c>
      <c r="P362" s="48" t="e">
        <f aca="false">VLOOKUP(tblSalaries#this row;clean country,tblCountries,5,0)</f>
        <v>#VALUE!</v>
      </c>
      <c r="Q362" s="48" t="e">
        <f aca="false">IF($Q$1,tblSalaries#this row;ppp factor*tblSalaries#this row;salary in usd,tblSalaries#this row;salary in usd)</f>
        <v>#VALUE!</v>
      </c>
    </row>
    <row r="363" customFormat="false" ht="15" hidden="false" customHeight="true" outlineLevel="0" collapsed="false">
      <c r="B363" s="0" t="s">
        <v>1416</v>
      </c>
      <c r="C363" s="54" t="n">
        <v>41055.0763310185</v>
      </c>
      <c r="D363" s="55" t="n">
        <v>43000</v>
      </c>
      <c r="E363" s="0" t="n">
        <v>43000</v>
      </c>
      <c r="F363" s="0" t="s">
        <v>111</v>
      </c>
      <c r="G363" s="0" t="e">
        <f aca="false">tblSalaries#this row;clean salary (in local currency)*VLOOKUP(tblSalaries#this row;currency,tblXrate,2,0)</f>
        <v>#VALUE!</v>
      </c>
      <c r="H363" s="0" t="s">
        <v>1417</v>
      </c>
      <c r="I363" s="0" t="s">
        <v>124</v>
      </c>
      <c r="J363" s="0" t="s">
        <v>94</v>
      </c>
      <c r="K363" s="0" t="e">
        <f aca="false">VLOOKUP(tblSalaries#this row;where do you work,tblCountriesactual:mapping,2,0)</f>
        <v>#VALUE!</v>
      </c>
      <c r="L363" s="0" t="s">
        <v>110</v>
      </c>
      <c r="N363" s="48" t="e">
        <f aca="false">VLOOKUP(K363,tblCountries,3,0)</f>
        <v>#VALUE!</v>
      </c>
      <c r="O363" s="48" t="e">
        <f aca="false">VLOOKUP(tblSalaries#this row;how many hours of a day you work on excel,tblHours,2,0)</f>
        <v>#VALUE!</v>
      </c>
      <c r="P363" s="48" t="e">
        <f aca="false">VLOOKUP(tblSalaries#this row;clean country,tblCountries,5,0)</f>
        <v>#VALUE!</v>
      </c>
      <c r="Q363" s="48" t="e">
        <f aca="false">IF($Q$1,tblSalaries#this row;ppp factor*tblSalaries#this row;salary in usd,tblSalaries#this row;salary in usd)</f>
        <v>#VALUE!</v>
      </c>
    </row>
    <row r="364" customFormat="false" ht="15" hidden="false" customHeight="true" outlineLevel="0" collapsed="false">
      <c r="B364" s="0" t="s">
        <v>1418</v>
      </c>
      <c r="C364" s="54" t="n">
        <v>41055.0763425926</v>
      </c>
      <c r="D364" s="55" t="n">
        <v>89000</v>
      </c>
      <c r="E364" s="0" t="n">
        <v>89000</v>
      </c>
      <c r="F364" s="0" t="s">
        <v>71</v>
      </c>
      <c r="G364" s="0" t="e">
        <f aca="false">tblSalaries#this row;clean salary (in local currency)*VLOOKUP(tblSalaries#this row;currency,tblXrate,2,0)</f>
        <v>#VALUE!</v>
      </c>
      <c r="H364" s="0" t="s">
        <v>1419</v>
      </c>
      <c r="I364" s="0" t="s">
        <v>124</v>
      </c>
      <c r="J364" s="0" t="s">
        <v>74</v>
      </c>
      <c r="K364" s="0" t="e">
        <f aca="false">VLOOKUP(tblSalaries#this row;where do you work,tblCountriesactual:mapping,2,0)</f>
        <v>#VALUE!</v>
      </c>
      <c r="L364" s="0" t="s">
        <v>110</v>
      </c>
      <c r="N364" s="48" t="e">
        <f aca="false">VLOOKUP(K364,tblCountries,3,0)</f>
        <v>#VALUE!</v>
      </c>
      <c r="O364" s="48" t="e">
        <f aca="false">VLOOKUP(tblSalaries#this row;how many hours of a day you work on excel,tblHours,2,0)</f>
        <v>#VALUE!</v>
      </c>
      <c r="P364" s="48" t="e">
        <f aca="false">VLOOKUP(tblSalaries#this row;clean country,tblCountries,5,0)</f>
        <v>#VALUE!</v>
      </c>
      <c r="Q364" s="48" t="e">
        <f aca="false">IF($Q$1,tblSalaries#this row;ppp factor*tblSalaries#this row;salary in usd,tblSalaries#this row;salary in usd)</f>
        <v>#VALUE!</v>
      </c>
    </row>
    <row r="365" customFormat="false" ht="15" hidden="false" customHeight="true" outlineLevel="0" collapsed="false">
      <c r="B365" s="0" t="s">
        <v>1420</v>
      </c>
      <c r="C365" s="54" t="n">
        <v>41055.0763888889</v>
      </c>
      <c r="D365" s="55" t="n">
        <v>35000</v>
      </c>
      <c r="E365" s="0" t="n">
        <v>35000</v>
      </c>
      <c r="F365" s="0" t="s">
        <v>71</v>
      </c>
      <c r="G365" s="0" t="e">
        <f aca="false">tblSalaries#this row;clean salary (in local currency)*VLOOKUP(tblSalaries#this row;currency,tblXrate,2,0)</f>
        <v>#VALUE!</v>
      </c>
      <c r="H365" s="0" t="s">
        <v>1421</v>
      </c>
      <c r="I365" s="0" t="s">
        <v>78</v>
      </c>
      <c r="J365" s="0" t="s">
        <v>344</v>
      </c>
      <c r="K365" s="0" t="e">
        <f aca="false">VLOOKUP(tblSalaries#this row;where do you work,tblCountriesactual:mapping,2,0)</f>
        <v>#VALUE!</v>
      </c>
      <c r="L365" s="0" t="s">
        <v>118</v>
      </c>
      <c r="N365" s="48" t="e">
        <f aca="false">VLOOKUP(K365,tblCountries,3,0)</f>
        <v>#VALUE!</v>
      </c>
      <c r="O365" s="48" t="e">
        <f aca="false">VLOOKUP(tblSalaries#this row;how many hours of a day you work on excel,tblHours,2,0)</f>
        <v>#VALUE!</v>
      </c>
      <c r="P365" s="48" t="e">
        <f aca="false">VLOOKUP(tblSalaries#this row;clean country,tblCountries,5,0)</f>
        <v>#VALUE!</v>
      </c>
      <c r="Q365" s="48" t="e">
        <f aca="false">IF($Q$1,tblSalaries#this row;ppp factor*tblSalaries#this row;salary in usd,tblSalaries#this row;salary in usd)</f>
        <v>#VALUE!</v>
      </c>
    </row>
    <row r="366" customFormat="false" ht="15" hidden="false" customHeight="true" outlineLevel="0" collapsed="false">
      <c r="B366" s="0" t="s">
        <v>1422</v>
      </c>
      <c r="C366" s="54" t="n">
        <v>41055.076712963</v>
      </c>
      <c r="D366" s="55" t="n">
        <v>47500</v>
      </c>
      <c r="E366" s="0" t="n">
        <v>47500</v>
      </c>
      <c r="F366" s="0" t="s">
        <v>71</v>
      </c>
      <c r="G366" s="0" t="e">
        <f aca="false">tblSalaries#this row;clean salary (in local currency)*VLOOKUP(tblSalaries#this row;currency,tblXrate,2,0)</f>
        <v>#VALUE!</v>
      </c>
      <c r="H366" s="0" t="s">
        <v>1423</v>
      </c>
      <c r="I366" s="0" t="s">
        <v>124</v>
      </c>
      <c r="J366" s="0" t="s">
        <v>74</v>
      </c>
      <c r="K366" s="0" t="e">
        <f aca="false">VLOOKUP(tblSalaries#this row;where do you work,tblCountriesactual:mapping,2,0)</f>
        <v>#VALUE!</v>
      </c>
      <c r="L366" s="0" t="s">
        <v>118</v>
      </c>
      <c r="N366" s="48" t="e">
        <f aca="false">VLOOKUP(K366,tblCountries,3,0)</f>
        <v>#VALUE!</v>
      </c>
      <c r="O366" s="48" t="e">
        <f aca="false">VLOOKUP(tblSalaries#this row;how many hours of a day you work on excel,tblHours,2,0)</f>
        <v>#VALUE!</v>
      </c>
      <c r="P366" s="48" t="e">
        <f aca="false">VLOOKUP(tblSalaries#this row;clean country,tblCountries,5,0)</f>
        <v>#VALUE!</v>
      </c>
      <c r="Q366" s="48" t="e">
        <f aca="false">IF($Q$1,tblSalaries#this row;ppp factor*tblSalaries#this row;salary in usd,tblSalaries#this row;salary in usd)</f>
        <v>#VALUE!</v>
      </c>
    </row>
    <row r="367" customFormat="false" ht="15" hidden="false" customHeight="true" outlineLevel="0" collapsed="false">
      <c r="B367" s="0" t="s">
        <v>1424</v>
      </c>
      <c r="C367" s="54" t="n">
        <v>41055.0767361111</v>
      </c>
      <c r="D367" s="55" t="n">
        <v>130000</v>
      </c>
      <c r="E367" s="0" t="n">
        <v>130000</v>
      </c>
      <c r="F367" s="0" t="s">
        <v>71</v>
      </c>
      <c r="G367" s="0" t="e">
        <f aca="false">tblSalaries#this row;clean salary (in local currency)*VLOOKUP(tblSalaries#this row;currency,tblXrate,2,0)</f>
        <v>#VALUE!</v>
      </c>
      <c r="H367" s="0" t="s">
        <v>955</v>
      </c>
      <c r="I367" s="0" t="s">
        <v>124</v>
      </c>
      <c r="J367" s="0" t="s">
        <v>74</v>
      </c>
      <c r="K367" s="0" t="e">
        <f aca="false">VLOOKUP(tblSalaries#this row;where do you work,tblCountriesactual:mapping,2,0)</f>
        <v>#VALUE!</v>
      </c>
      <c r="L367" s="0" t="s">
        <v>100</v>
      </c>
      <c r="N367" s="48" t="e">
        <f aca="false">VLOOKUP(K367,tblCountries,3,0)</f>
        <v>#VALUE!</v>
      </c>
      <c r="O367" s="48" t="e">
        <f aca="false">VLOOKUP(tblSalaries#this row;how many hours of a day you work on excel,tblHours,2,0)</f>
        <v>#VALUE!</v>
      </c>
      <c r="P367" s="48" t="e">
        <f aca="false">VLOOKUP(tblSalaries#this row;clean country,tblCountries,5,0)</f>
        <v>#VALUE!</v>
      </c>
      <c r="Q367" s="48" t="e">
        <f aca="false">IF($Q$1,tblSalaries#this row;ppp factor*tblSalaries#this row;salary in usd,tblSalaries#this row;salary in usd)</f>
        <v>#VALUE!</v>
      </c>
    </row>
    <row r="368" customFormat="false" ht="15" hidden="false" customHeight="true" outlineLevel="0" collapsed="false">
      <c r="B368" s="0" t="s">
        <v>1425</v>
      </c>
      <c r="C368" s="54" t="n">
        <v>41055.077037037</v>
      </c>
      <c r="D368" s="55" t="n">
        <v>18000</v>
      </c>
      <c r="E368" s="0" t="n">
        <v>18000</v>
      </c>
      <c r="F368" s="0" t="s">
        <v>71</v>
      </c>
      <c r="G368" s="0" t="e">
        <f aca="false">tblSalaries#this row;clean salary (in local currency)*VLOOKUP(tblSalaries#this row;currency,tblXrate,2,0)</f>
        <v>#VALUE!</v>
      </c>
      <c r="H368" s="0" t="s">
        <v>1426</v>
      </c>
      <c r="I368" s="0" t="s">
        <v>107</v>
      </c>
      <c r="J368" s="0" t="s">
        <v>85</v>
      </c>
      <c r="K368" s="0" t="e">
        <f aca="false">VLOOKUP(tblSalaries#this row;where do you work,tblCountriesactual:mapping,2,0)</f>
        <v>#VALUE!</v>
      </c>
      <c r="L368" s="0" t="s">
        <v>100</v>
      </c>
      <c r="N368" s="48" t="e">
        <f aca="false">VLOOKUP(K368,tblCountries,3,0)</f>
        <v>#VALUE!</v>
      </c>
      <c r="O368" s="48" t="e">
        <f aca="false">VLOOKUP(tblSalaries#this row;how many hours of a day you work on excel,tblHours,2,0)</f>
        <v>#VALUE!</v>
      </c>
      <c r="P368" s="48" t="e">
        <f aca="false">VLOOKUP(tblSalaries#this row;clean country,tblCountries,5,0)</f>
        <v>#VALUE!</v>
      </c>
      <c r="Q368" s="48" t="e">
        <f aca="false">IF($Q$1,tblSalaries#this row;ppp factor*tblSalaries#this row;salary in usd,tblSalaries#this row;salary in usd)</f>
        <v>#VALUE!</v>
      </c>
    </row>
    <row r="369" customFormat="false" ht="15" hidden="false" customHeight="true" outlineLevel="0" collapsed="false">
      <c r="B369" s="0" t="s">
        <v>1427</v>
      </c>
      <c r="C369" s="54" t="n">
        <v>41055.0770717592</v>
      </c>
      <c r="D369" s="55" t="s">
        <v>1428</v>
      </c>
      <c r="E369" s="0" t="n">
        <v>480000</v>
      </c>
      <c r="F369" s="0" t="s">
        <v>101</v>
      </c>
      <c r="G369" s="0" t="e">
        <f aca="false">tblSalaries#this row;clean salary (in local currency)*VLOOKUP(tblSalaries#this row;currency,tblXrate,2,0)</f>
        <v>#VALUE!</v>
      </c>
      <c r="H369" s="0" t="s">
        <v>1429</v>
      </c>
      <c r="I369" s="0" t="s">
        <v>124</v>
      </c>
      <c r="J369" s="0" t="s">
        <v>85</v>
      </c>
      <c r="K369" s="0" t="e">
        <f aca="false">VLOOKUP(tblSalaries#this row;where do you work,tblCountriesactual:mapping,2,0)</f>
        <v>#VALUE!</v>
      </c>
      <c r="L369" s="0" t="s">
        <v>90</v>
      </c>
      <c r="N369" s="48" t="e">
        <f aca="false">VLOOKUP(K369,tblCountries,3,0)</f>
        <v>#VALUE!</v>
      </c>
      <c r="O369" s="48" t="e">
        <f aca="false">VLOOKUP(tblSalaries#this row;how many hours of a day you work on excel,tblHours,2,0)</f>
        <v>#VALUE!</v>
      </c>
      <c r="P369" s="48" t="e">
        <f aca="false">VLOOKUP(tblSalaries#this row;clean country,tblCountries,5,0)</f>
        <v>#VALUE!</v>
      </c>
      <c r="Q369" s="48" t="e">
        <f aca="false">IF($Q$1,tblSalaries#this row;ppp factor*tblSalaries#this row;salary in usd,tblSalaries#this row;salary in usd)</f>
        <v>#VALUE!</v>
      </c>
    </row>
    <row r="370" customFormat="false" ht="15" hidden="false" customHeight="true" outlineLevel="0" collapsed="false">
      <c r="B370" s="0" t="s">
        <v>1430</v>
      </c>
      <c r="C370" s="54" t="n">
        <v>41055.0773611111</v>
      </c>
      <c r="D370" s="55" t="n">
        <v>41932</v>
      </c>
      <c r="E370" s="0" t="n">
        <v>41932</v>
      </c>
      <c r="F370" s="0" t="s">
        <v>71</v>
      </c>
      <c r="G370" s="0" t="e">
        <f aca="false">tblSalaries#this row;clean salary (in local currency)*VLOOKUP(tblSalaries#this row;currency,tblXrate,2,0)</f>
        <v>#VALUE!</v>
      </c>
      <c r="H370" s="0" t="s">
        <v>1108</v>
      </c>
      <c r="I370" s="0" t="s">
        <v>124</v>
      </c>
      <c r="J370" s="0" t="s">
        <v>74</v>
      </c>
      <c r="K370" s="0" t="e">
        <f aca="false">VLOOKUP(tblSalaries#this row;where do you work,tblCountriesactual:mapping,2,0)</f>
        <v>#VALUE!</v>
      </c>
      <c r="L370" s="0" t="s">
        <v>100</v>
      </c>
      <c r="N370" s="48" t="e">
        <f aca="false">VLOOKUP(K370,tblCountries,3,0)</f>
        <v>#VALUE!</v>
      </c>
      <c r="O370" s="48" t="e">
        <f aca="false">VLOOKUP(tblSalaries#this row;how many hours of a day you work on excel,tblHours,2,0)</f>
        <v>#VALUE!</v>
      </c>
      <c r="P370" s="48" t="e">
        <f aca="false">VLOOKUP(tblSalaries#this row;clean country,tblCountries,5,0)</f>
        <v>#VALUE!</v>
      </c>
      <c r="Q370" s="48" t="e">
        <f aca="false">IF($Q$1,tblSalaries#this row;ppp factor*tblSalaries#this row;salary in usd,tblSalaries#this row;salary in usd)</f>
        <v>#VALUE!</v>
      </c>
    </row>
    <row r="371" customFormat="false" ht="15" hidden="false" customHeight="true" outlineLevel="0" collapsed="false">
      <c r="B371" s="0" t="s">
        <v>1431</v>
      </c>
      <c r="C371" s="54" t="n">
        <v>41055.0777893519</v>
      </c>
      <c r="D371" s="55" t="s">
        <v>1432</v>
      </c>
      <c r="E371" s="0" t="n">
        <v>220700</v>
      </c>
      <c r="F371" s="0" t="s">
        <v>71</v>
      </c>
      <c r="G371" s="0" t="e">
        <f aca="false">tblSalaries#this row;clean salary (in local currency)*VLOOKUP(tblSalaries#this row;currency,tblXrate,2,0)</f>
        <v>#VALUE!</v>
      </c>
      <c r="H371" s="0" t="s">
        <v>87</v>
      </c>
      <c r="I371" s="0" t="s">
        <v>87</v>
      </c>
      <c r="J371" s="0" t="s">
        <v>149</v>
      </c>
      <c r="K371" s="0" t="e">
        <f aca="false">VLOOKUP(tblSalaries#this row;where do you work,tblCountriesactual:mapping,2,0)</f>
        <v>#VALUE!</v>
      </c>
      <c r="L371" s="0" t="s">
        <v>118</v>
      </c>
      <c r="N371" s="48" t="e">
        <f aca="false">VLOOKUP(K371,tblCountries,3,0)</f>
        <v>#VALUE!</v>
      </c>
      <c r="O371" s="48" t="e">
        <f aca="false">VLOOKUP(tblSalaries#this row;how many hours of a day you work on excel,tblHours,2,0)</f>
        <v>#VALUE!</v>
      </c>
      <c r="P371" s="48" t="e">
        <f aca="false">VLOOKUP(tblSalaries#this row;clean country,tblCountries,5,0)</f>
        <v>#VALUE!</v>
      </c>
      <c r="Q371" s="48" t="e">
        <f aca="false">IF($Q$1,tblSalaries#this row;ppp factor*tblSalaries#this row;salary in usd,tblSalaries#this row;salary in usd)</f>
        <v>#VALUE!</v>
      </c>
    </row>
    <row r="372" customFormat="false" ht="15" hidden="false" customHeight="true" outlineLevel="0" collapsed="false">
      <c r="B372" s="0" t="s">
        <v>1433</v>
      </c>
      <c r="C372" s="54" t="n">
        <v>41055.0778240741</v>
      </c>
      <c r="D372" s="55" t="n">
        <v>194000</v>
      </c>
      <c r="E372" s="0" t="n">
        <v>194000</v>
      </c>
      <c r="F372" s="0" t="s">
        <v>71</v>
      </c>
      <c r="G372" s="0" t="e">
        <f aca="false">tblSalaries#this row;clean salary (in local currency)*VLOOKUP(tblSalaries#this row;currency,tblXrate,2,0)</f>
        <v>#VALUE!</v>
      </c>
      <c r="H372" s="0" t="s">
        <v>1434</v>
      </c>
      <c r="I372" s="0" t="s">
        <v>107</v>
      </c>
      <c r="J372" s="0" t="s">
        <v>74</v>
      </c>
      <c r="K372" s="0" t="e">
        <f aca="false">VLOOKUP(tblSalaries#this row;where do you work,tblCountriesactual:mapping,2,0)</f>
        <v>#VALUE!</v>
      </c>
      <c r="L372" s="0" t="s">
        <v>100</v>
      </c>
      <c r="N372" s="48" t="e">
        <f aca="false">VLOOKUP(K372,tblCountries,3,0)</f>
        <v>#VALUE!</v>
      </c>
      <c r="O372" s="48" t="e">
        <f aca="false">VLOOKUP(tblSalaries#this row;how many hours of a day you work on excel,tblHours,2,0)</f>
        <v>#VALUE!</v>
      </c>
      <c r="P372" s="48" t="e">
        <f aca="false">VLOOKUP(tblSalaries#this row;clean country,tblCountries,5,0)</f>
        <v>#VALUE!</v>
      </c>
      <c r="Q372" s="48" t="e">
        <f aca="false">IF($Q$1,tblSalaries#this row;ppp factor*tblSalaries#this row;salary in usd,tblSalaries#this row;salary in usd)</f>
        <v>#VALUE!</v>
      </c>
    </row>
    <row r="373" customFormat="false" ht="15" hidden="false" customHeight="true" outlineLevel="0" collapsed="false">
      <c r="B373" s="0" t="s">
        <v>1435</v>
      </c>
      <c r="C373" s="54" t="n">
        <v>41055.0794907407</v>
      </c>
      <c r="D373" s="55" t="n">
        <v>9000000</v>
      </c>
      <c r="E373" s="0" t="n">
        <v>9000000</v>
      </c>
      <c r="F373" s="0" t="s">
        <v>101</v>
      </c>
      <c r="G373" s="0" t="e">
        <f aca="false">tblSalaries#this row;clean salary (in local currency)*VLOOKUP(tblSalaries#this row;currency,tblXrate,2,0)</f>
        <v>#VALUE!</v>
      </c>
      <c r="H373" s="0" t="s">
        <v>687</v>
      </c>
      <c r="I373" s="0" t="s">
        <v>78</v>
      </c>
      <c r="J373" s="0" t="s">
        <v>85</v>
      </c>
      <c r="K373" s="0" t="e">
        <f aca="false">VLOOKUP(tblSalaries#this row;where do you work,tblCountriesactual:mapping,2,0)</f>
        <v>#VALUE!</v>
      </c>
      <c r="L373" s="0" t="s">
        <v>110</v>
      </c>
      <c r="N373" s="48" t="e">
        <f aca="false">VLOOKUP(K373,tblCountries,3,0)</f>
        <v>#VALUE!</v>
      </c>
      <c r="O373" s="48" t="e">
        <f aca="false">VLOOKUP(tblSalaries#this row;how many hours of a day you work on excel,tblHours,2,0)</f>
        <v>#VALUE!</v>
      </c>
      <c r="P373" s="48" t="e">
        <f aca="false">VLOOKUP(tblSalaries#this row;clean country,tblCountries,5,0)</f>
        <v>#VALUE!</v>
      </c>
      <c r="Q373" s="48" t="e">
        <f aca="false">IF($Q$1,tblSalaries#this row;ppp factor*tblSalaries#this row;salary in usd,tblSalaries#this row;salary in usd)</f>
        <v>#VALUE!</v>
      </c>
    </row>
    <row r="374" customFormat="false" ht="15" hidden="false" customHeight="true" outlineLevel="0" collapsed="false">
      <c r="B374" s="0" t="s">
        <v>1436</v>
      </c>
      <c r="C374" s="54" t="n">
        <v>41055.0797106481</v>
      </c>
      <c r="D374" s="55" t="s">
        <v>1437</v>
      </c>
      <c r="E374" s="0" t="n">
        <v>500000</v>
      </c>
      <c r="F374" s="0" t="s">
        <v>101</v>
      </c>
      <c r="G374" s="0" t="e">
        <f aca="false">tblSalaries#this row;clean salary (in local currency)*VLOOKUP(tblSalaries#this row;currency,tblXrate,2,0)</f>
        <v>#VALUE!</v>
      </c>
      <c r="H374" s="0" t="s">
        <v>1438</v>
      </c>
      <c r="I374" s="0" t="s">
        <v>124</v>
      </c>
      <c r="J374" s="0" t="s">
        <v>85</v>
      </c>
      <c r="K374" s="0" t="e">
        <f aca="false">VLOOKUP(tblSalaries#this row;where do you work,tblCountriesactual:mapping,2,0)</f>
        <v>#VALUE!</v>
      </c>
      <c r="L374" s="0" t="s">
        <v>100</v>
      </c>
      <c r="N374" s="48" t="e">
        <f aca="false">VLOOKUP(K374,tblCountries,3,0)</f>
        <v>#VALUE!</v>
      </c>
      <c r="O374" s="48" t="e">
        <f aca="false">VLOOKUP(tblSalaries#this row;how many hours of a day you work on excel,tblHours,2,0)</f>
        <v>#VALUE!</v>
      </c>
      <c r="P374" s="48" t="e">
        <f aca="false">VLOOKUP(tblSalaries#this row;clean country,tblCountries,5,0)</f>
        <v>#VALUE!</v>
      </c>
      <c r="Q374" s="48" t="e">
        <f aca="false">IF($Q$1,tblSalaries#this row;ppp factor*tblSalaries#this row;salary in usd,tblSalaries#this row;salary in usd)</f>
        <v>#VALUE!</v>
      </c>
    </row>
    <row r="375" customFormat="false" ht="15" hidden="false" customHeight="true" outlineLevel="0" collapsed="false">
      <c r="B375" s="0" t="s">
        <v>1439</v>
      </c>
      <c r="C375" s="54" t="n">
        <v>41055.0815162037</v>
      </c>
      <c r="D375" s="55" t="n">
        <v>80000</v>
      </c>
      <c r="E375" s="0" t="n">
        <v>80000</v>
      </c>
      <c r="F375" s="0" t="s">
        <v>125</v>
      </c>
      <c r="G375" s="0" t="e">
        <f aca="false">tblSalaries#this row;clean salary (in local currency)*VLOOKUP(tblSalaries#this row;currency,tblXrate,2,0)</f>
        <v>#VALUE!</v>
      </c>
      <c r="H375" s="0" t="s">
        <v>1440</v>
      </c>
      <c r="I375" s="0" t="s">
        <v>78</v>
      </c>
      <c r="J375" s="0" t="s">
        <v>113</v>
      </c>
      <c r="K375" s="0" t="e">
        <f aca="false">VLOOKUP(tblSalaries#this row;where do you work,tblCountriesactual:mapping,2,0)</f>
        <v>#VALUE!</v>
      </c>
      <c r="L375" s="0" t="s">
        <v>110</v>
      </c>
      <c r="N375" s="48" t="e">
        <f aca="false">VLOOKUP(K375,tblCountries,3,0)</f>
        <v>#VALUE!</v>
      </c>
      <c r="O375" s="48" t="e">
        <f aca="false">VLOOKUP(tblSalaries#this row;how many hours of a day you work on excel,tblHours,2,0)</f>
        <v>#VALUE!</v>
      </c>
      <c r="P375" s="48" t="e">
        <f aca="false">VLOOKUP(tblSalaries#this row;clean country,tblCountries,5,0)</f>
        <v>#VALUE!</v>
      </c>
      <c r="Q375" s="48" t="e">
        <f aca="false">IF($Q$1,tblSalaries#this row;ppp factor*tblSalaries#this row;salary in usd,tblSalaries#this row;salary in usd)</f>
        <v>#VALUE!</v>
      </c>
    </row>
    <row r="376" customFormat="false" ht="15" hidden="false" customHeight="true" outlineLevel="0" collapsed="false">
      <c r="B376" s="0" t="s">
        <v>1441</v>
      </c>
      <c r="C376" s="54" t="n">
        <v>41055.081712963</v>
      </c>
      <c r="D376" s="55" t="n">
        <v>1500</v>
      </c>
      <c r="E376" s="0" t="n">
        <v>18000</v>
      </c>
      <c r="F376" s="0" t="s">
        <v>82</v>
      </c>
      <c r="G376" s="0" t="e">
        <f aca="false">tblSalaries#this row;clean salary (in local currency)*VLOOKUP(tblSalaries#this row;currency,tblXrate,2,0)</f>
        <v>#VALUE!</v>
      </c>
      <c r="H376" s="0" t="s">
        <v>1442</v>
      </c>
      <c r="I376" s="0" t="s">
        <v>124</v>
      </c>
      <c r="J376" s="0" t="s">
        <v>175</v>
      </c>
      <c r="K376" s="0" t="e">
        <f aca="false">VLOOKUP(tblSalaries#this row;where do you work,tblCountriesactual:mapping,2,0)</f>
        <v>#VALUE!</v>
      </c>
      <c r="L376" s="0" t="s">
        <v>100</v>
      </c>
      <c r="N376" s="48" t="e">
        <f aca="false">VLOOKUP(K376,tblCountries,3,0)</f>
        <v>#VALUE!</v>
      </c>
      <c r="O376" s="48" t="e">
        <f aca="false">VLOOKUP(tblSalaries#this row;how many hours of a day you work on excel,tblHours,2,0)</f>
        <v>#VALUE!</v>
      </c>
      <c r="P376" s="48" t="e">
        <f aca="false">VLOOKUP(tblSalaries#this row;clean country,tblCountries,5,0)</f>
        <v>#VALUE!</v>
      </c>
      <c r="Q376" s="48" t="e">
        <f aca="false">IF($Q$1,tblSalaries#this row;ppp factor*tblSalaries#this row;salary in usd,tblSalaries#this row;salary in usd)</f>
        <v>#VALUE!</v>
      </c>
    </row>
    <row r="377" customFormat="false" ht="15" hidden="false" customHeight="true" outlineLevel="0" collapsed="false">
      <c r="B377" s="0" t="s">
        <v>1443</v>
      </c>
      <c r="C377" s="54" t="n">
        <v>41055.0821643519</v>
      </c>
      <c r="D377" s="55" t="s">
        <v>1203</v>
      </c>
      <c r="E377" s="0" t="n">
        <v>60000</v>
      </c>
      <c r="F377" s="0" t="s">
        <v>111</v>
      </c>
      <c r="G377" s="0" t="e">
        <f aca="false">tblSalaries#this row;clean salary (in local currency)*VLOOKUP(tblSalaries#this row;currency,tblXrate,2,0)</f>
        <v>#VALUE!</v>
      </c>
      <c r="H377" s="0" t="s">
        <v>1444</v>
      </c>
      <c r="I377" s="0" t="s">
        <v>107</v>
      </c>
      <c r="J377" s="0" t="s">
        <v>94</v>
      </c>
      <c r="K377" s="0" t="e">
        <f aca="false">VLOOKUP(tblSalaries#this row;where do you work,tblCountriesactual:mapping,2,0)</f>
        <v>#VALUE!</v>
      </c>
      <c r="L377" s="0" t="s">
        <v>100</v>
      </c>
      <c r="N377" s="48" t="e">
        <f aca="false">VLOOKUP(K377,tblCountries,3,0)</f>
        <v>#VALUE!</v>
      </c>
      <c r="O377" s="48" t="e">
        <f aca="false">VLOOKUP(tblSalaries#this row;how many hours of a day you work on excel,tblHours,2,0)</f>
        <v>#VALUE!</v>
      </c>
      <c r="P377" s="48" t="e">
        <f aca="false">VLOOKUP(tblSalaries#this row;clean country,tblCountries,5,0)</f>
        <v>#VALUE!</v>
      </c>
      <c r="Q377" s="48" t="e">
        <f aca="false">IF($Q$1,tblSalaries#this row;ppp factor*tblSalaries#this row;salary in usd,tblSalaries#this row;salary in usd)</f>
        <v>#VALUE!</v>
      </c>
    </row>
    <row r="378" customFormat="false" ht="15" hidden="false" customHeight="true" outlineLevel="0" collapsed="false">
      <c r="B378" s="0" t="s">
        <v>1445</v>
      </c>
      <c r="C378" s="54" t="n">
        <v>41055.0824305556</v>
      </c>
      <c r="D378" s="55" t="n">
        <v>95000</v>
      </c>
      <c r="E378" s="0" t="n">
        <v>95000</v>
      </c>
      <c r="F378" s="0" t="s">
        <v>71</v>
      </c>
      <c r="G378" s="0" t="e">
        <f aca="false">tblSalaries#this row;clean salary (in local currency)*VLOOKUP(tblSalaries#this row;currency,tblXrate,2,0)</f>
        <v>#VALUE!</v>
      </c>
      <c r="H378" s="0" t="s">
        <v>1376</v>
      </c>
      <c r="I378" s="0" t="s">
        <v>78</v>
      </c>
      <c r="J378" s="0" t="s">
        <v>74</v>
      </c>
      <c r="K378" s="0" t="e">
        <f aca="false">VLOOKUP(tblSalaries#this row;where do you work,tblCountriesactual:mapping,2,0)</f>
        <v>#VALUE!</v>
      </c>
      <c r="L378" s="0" t="s">
        <v>118</v>
      </c>
      <c r="N378" s="48" t="e">
        <f aca="false">VLOOKUP(K378,tblCountries,3,0)</f>
        <v>#VALUE!</v>
      </c>
      <c r="O378" s="48" t="e">
        <f aca="false">VLOOKUP(tblSalaries#this row;how many hours of a day you work on excel,tblHours,2,0)</f>
        <v>#VALUE!</v>
      </c>
      <c r="P378" s="48" t="e">
        <f aca="false">VLOOKUP(tblSalaries#this row;clean country,tblCountries,5,0)</f>
        <v>#VALUE!</v>
      </c>
      <c r="Q378" s="48" t="e">
        <f aca="false">IF($Q$1,tblSalaries#this row;ppp factor*tblSalaries#this row;salary in usd,tblSalaries#this row;salary in usd)</f>
        <v>#VALUE!</v>
      </c>
    </row>
    <row r="379" customFormat="false" ht="15" hidden="false" customHeight="true" outlineLevel="0" collapsed="false">
      <c r="B379" s="0" t="s">
        <v>1446</v>
      </c>
      <c r="C379" s="54" t="n">
        <v>41055.0828819445</v>
      </c>
      <c r="D379" s="55" t="s">
        <v>1447</v>
      </c>
      <c r="E379" s="0" t="n">
        <v>540000</v>
      </c>
      <c r="F379" s="0" t="s">
        <v>101</v>
      </c>
      <c r="G379" s="0" t="e">
        <f aca="false">tblSalaries#this row;clean salary (in local currency)*VLOOKUP(tblSalaries#this row;currency,tblXrate,2,0)</f>
        <v>#VALUE!</v>
      </c>
      <c r="H379" s="0" t="s">
        <v>1448</v>
      </c>
      <c r="I379" s="0" t="s">
        <v>116</v>
      </c>
      <c r="J379" s="0" t="s">
        <v>85</v>
      </c>
      <c r="K379" s="0" t="e">
        <f aca="false">VLOOKUP(tblSalaries#this row;where do you work,tblCountriesactual:mapping,2,0)</f>
        <v>#VALUE!</v>
      </c>
      <c r="L379" s="0" t="s">
        <v>110</v>
      </c>
      <c r="N379" s="48" t="e">
        <f aca="false">VLOOKUP(K379,tblCountries,3,0)</f>
        <v>#VALUE!</v>
      </c>
      <c r="O379" s="48" t="e">
        <f aca="false">VLOOKUP(tblSalaries#this row;how many hours of a day you work on excel,tblHours,2,0)</f>
        <v>#VALUE!</v>
      </c>
      <c r="P379" s="48" t="e">
        <f aca="false">VLOOKUP(tblSalaries#this row;clean country,tblCountries,5,0)</f>
        <v>#VALUE!</v>
      </c>
      <c r="Q379" s="48" t="e">
        <f aca="false">IF($Q$1,tblSalaries#this row;ppp factor*tblSalaries#this row;salary in usd,tblSalaries#this row;salary in usd)</f>
        <v>#VALUE!</v>
      </c>
    </row>
    <row r="380" customFormat="false" ht="15" hidden="false" customHeight="true" outlineLevel="0" collapsed="false">
      <c r="B380" s="0" t="s">
        <v>1449</v>
      </c>
      <c r="C380" s="54" t="n">
        <v>41055.0831018519</v>
      </c>
      <c r="D380" s="55" t="n">
        <v>48000</v>
      </c>
      <c r="E380" s="0" t="n">
        <v>48000</v>
      </c>
      <c r="F380" s="0" t="s">
        <v>71</v>
      </c>
      <c r="G380" s="0" t="e">
        <f aca="false">tblSalaries#this row;clean salary (in local currency)*VLOOKUP(tblSalaries#this row;currency,tblXrate,2,0)</f>
        <v>#VALUE!</v>
      </c>
      <c r="H380" s="0" t="s">
        <v>1450</v>
      </c>
      <c r="I380" s="0" t="s">
        <v>78</v>
      </c>
      <c r="J380" s="0" t="s">
        <v>74</v>
      </c>
      <c r="K380" s="0" t="e">
        <f aca="false">VLOOKUP(tblSalaries#this row;where do you work,tblCountriesactual:mapping,2,0)</f>
        <v>#VALUE!</v>
      </c>
      <c r="L380" s="0" t="s">
        <v>90</v>
      </c>
      <c r="N380" s="48" t="e">
        <f aca="false">VLOOKUP(K380,tblCountries,3,0)</f>
        <v>#VALUE!</v>
      </c>
      <c r="O380" s="48" t="e">
        <f aca="false">VLOOKUP(tblSalaries#this row;how many hours of a day you work on excel,tblHours,2,0)</f>
        <v>#VALUE!</v>
      </c>
      <c r="P380" s="48" t="e">
        <f aca="false">VLOOKUP(tblSalaries#this row;clean country,tblCountries,5,0)</f>
        <v>#VALUE!</v>
      </c>
      <c r="Q380" s="48" t="e">
        <f aca="false">IF($Q$1,tblSalaries#this row;ppp factor*tblSalaries#this row;salary in usd,tblSalaries#this row;salary in usd)</f>
        <v>#VALUE!</v>
      </c>
    </row>
    <row r="381" customFormat="false" ht="15" hidden="false" customHeight="true" outlineLevel="0" collapsed="false">
      <c r="B381" s="0" t="s">
        <v>1451</v>
      </c>
      <c r="C381" s="54" t="n">
        <v>41055.0831597222</v>
      </c>
      <c r="D381" s="55" t="s">
        <v>1452</v>
      </c>
      <c r="E381" s="0" t="n">
        <v>46000</v>
      </c>
      <c r="F381" s="0" t="s">
        <v>71</v>
      </c>
      <c r="G381" s="0" t="e">
        <f aca="false">tblSalaries#this row;clean salary (in local currency)*VLOOKUP(tblSalaries#this row;currency,tblXrate,2,0)</f>
        <v>#VALUE!</v>
      </c>
      <c r="H381" s="0" t="s">
        <v>1453</v>
      </c>
      <c r="I381" s="0" t="s">
        <v>78</v>
      </c>
      <c r="J381" s="0" t="s">
        <v>74</v>
      </c>
      <c r="K381" s="0" t="e">
        <f aca="false">VLOOKUP(tblSalaries#this row;where do you work,tblCountriesactual:mapping,2,0)</f>
        <v>#VALUE!</v>
      </c>
      <c r="L381" s="0" t="s">
        <v>110</v>
      </c>
      <c r="N381" s="48" t="e">
        <f aca="false">VLOOKUP(K381,tblCountries,3,0)</f>
        <v>#VALUE!</v>
      </c>
      <c r="O381" s="48" t="e">
        <f aca="false">VLOOKUP(tblSalaries#this row;how many hours of a day you work on excel,tblHours,2,0)</f>
        <v>#VALUE!</v>
      </c>
      <c r="P381" s="48" t="e">
        <f aca="false">VLOOKUP(tblSalaries#this row;clean country,tblCountries,5,0)</f>
        <v>#VALUE!</v>
      </c>
      <c r="Q381" s="48" t="e">
        <f aca="false">IF($Q$1,tblSalaries#this row;ppp factor*tblSalaries#this row;salary in usd,tblSalaries#this row;salary in usd)</f>
        <v>#VALUE!</v>
      </c>
    </row>
    <row r="382" customFormat="false" ht="15" hidden="false" customHeight="true" outlineLevel="0" collapsed="false">
      <c r="B382" s="0" t="s">
        <v>1454</v>
      </c>
      <c r="C382" s="54" t="n">
        <v>41055.0831944444</v>
      </c>
      <c r="D382" s="55" t="n">
        <v>15000</v>
      </c>
      <c r="E382" s="0" t="n">
        <v>15000</v>
      </c>
      <c r="F382" s="0" t="s">
        <v>71</v>
      </c>
      <c r="G382" s="0" t="e">
        <f aca="false">tblSalaries#this row;clean salary (in local currency)*VLOOKUP(tblSalaries#this row;currency,tblXrate,2,0)</f>
        <v>#VALUE!</v>
      </c>
      <c r="H382" s="0" t="s">
        <v>1455</v>
      </c>
      <c r="I382" s="0" t="s">
        <v>136</v>
      </c>
      <c r="J382" s="0" t="s">
        <v>306</v>
      </c>
      <c r="K382" s="0" t="e">
        <f aca="false">VLOOKUP(tblSalaries#this row;where do you work,tblCountriesactual:mapping,2,0)</f>
        <v>#VALUE!</v>
      </c>
      <c r="L382" s="0" t="s">
        <v>100</v>
      </c>
      <c r="N382" s="48" t="e">
        <f aca="false">VLOOKUP(K382,tblCountries,3,0)</f>
        <v>#VALUE!</v>
      </c>
      <c r="O382" s="48" t="e">
        <f aca="false">VLOOKUP(tblSalaries#this row;how many hours of a day you work on excel,tblHours,2,0)</f>
        <v>#VALUE!</v>
      </c>
      <c r="P382" s="48" t="e">
        <f aca="false">VLOOKUP(tblSalaries#this row;clean country,tblCountries,5,0)</f>
        <v>#VALUE!</v>
      </c>
      <c r="Q382" s="48" t="e">
        <f aca="false">IF($Q$1,tblSalaries#this row;ppp factor*tblSalaries#this row;salary in usd,tblSalaries#this row;salary in usd)</f>
        <v>#VALUE!</v>
      </c>
    </row>
    <row r="383" customFormat="false" ht="15" hidden="false" customHeight="true" outlineLevel="0" collapsed="false">
      <c r="B383" s="0" t="s">
        <v>1456</v>
      </c>
      <c r="C383" s="54" t="n">
        <v>41055.0833796296</v>
      </c>
      <c r="D383" s="55" t="s">
        <v>1457</v>
      </c>
      <c r="E383" s="0" t="n">
        <v>620000</v>
      </c>
      <c r="F383" s="0" t="s">
        <v>101</v>
      </c>
      <c r="G383" s="0" t="e">
        <f aca="false">tblSalaries#this row;clean salary (in local currency)*VLOOKUP(tblSalaries#this row;currency,tblXrate,2,0)</f>
        <v>#VALUE!</v>
      </c>
      <c r="H383" s="0" t="s">
        <v>1458</v>
      </c>
      <c r="I383" s="0" t="s">
        <v>124</v>
      </c>
      <c r="J383" s="0" t="s">
        <v>85</v>
      </c>
      <c r="K383" s="0" t="e">
        <f aca="false">VLOOKUP(tblSalaries#this row;where do you work,tblCountriesactual:mapping,2,0)</f>
        <v>#VALUE!</v>
      </c>
      <c r="L383" s="0" t="s">
        <v>90</v>
      </c>
      <c r="N383" s="48" t="e">
        <f aca="false">VLOOKUP(K383,tblCountries,3,0)</f>
        <v>#VALUE!</v>
      </c>
      <c r="O383" s="48" t="e">
        <f aca="false">VLOOKUP(tblSalaries#this row;how many hours of a day you work on excel,tblHours,2,0)</f>
        <v>#VALUE!</v>
      </c>
      <c r="P383" s="48" t="e">
        <f aca="false">VLOOKUP(tblSalaries#this row;clean country,tblCountries,5,0)</f>
        <v>#VALUE!</v>
      </c>
      <c r="Q383" s="48" t="e">
        <f aca="false">IF($Q$1,tblSalaries#this row;ppp factor*tblSalaries#this row;salary in usd,tblSalaries#this row;salary in usd)</f>
        <v>#VALUE!</v>
      </c>
    </row>
    <row r="384" customFormat="false" ht="15" hidden="false" customHeight="true" outlineLevel="0" collapsed="false">
      <c r="B384" s="0" t="s">
        <v>1459</v>
      </c>
      <c r="C384" s="54" t="n">
        <v>41055.0834490741</v>
      </c>
      <c r="D384" s="55" t="s">
        <v>1460</v>
      </c>
      <c r="E384" s="0" t="n">
        <v>28000</v>
      </c>
      <c r="F384" s="0" t="s">
        <v>111</v>
      </c>
      <c r="G384" s="0" t="e">
        <f aca="false">tblSalaries#this row;clean salary (in local currency)*VLOOKUP(tblSalaries#this row;currency,tblXrate,2,0)</f>
        <v>#VALUE!</v>
      </c>
      <c r="H384" s="0" t="s">
        <v>1461</v>
      </c>
      <c r="I384" s="0" t="s">
        <v>124</v>
      </c>
      <c r="J384" s="0" t="s">
        <v>94</v>
      </c>
      <c r="K384" s="0" t="e">
        <f aca="false">VLOOKUP(tblSalaries#this row;where do you work,tblCountriesactual:mapping,2,0)</f>
        <v>#VALUE!</v>
      </c>
      <c r="L384" s="0" t="s">
        <v>100</v>
      </c>
      <c r="N384" s="48" t="e">
        <f aca="false">VLOOKUP(K384,tblCountries,3,0)</f>
        <v>#VALUE!</v>
      </c>
      <c r="O384" s="48" t="e">
        <f aca="false">VLOOKUP(tblSalaries#this row;how many hours of a day you work on excel,tblHours,2,0)</f>
        <v>#VALUE!</v>
      </c>
      <c r="P384" s="48" t="e">
        <f aca="false">VLOOKUP(tblSalaries#this row;clean country,tblCountries,5,0)</f>
        <v>#VALUE!</v>
      </c>
      <c r="Q384" s="48" t="e">
        <f aca="false">IF($Q$1,tblSalaries#this row;ppp factor*tblSalaries#this row;salary in usd,tblSalaries#this row;salary in usd)</f>
        <v>#VALUE!</v>
      </c>
    </row>
    <row r="385" customFormat="false" ht="15" hidden="false" customHeight="true" outlineLevel="0" collapsed="false">
      <c r="B385" s="0" t="s">
        <v>1462</v>
      </c>
      <c r="C385" s="54" t="n">
        <v>41055.0834953704</v>
      </c>
      <c r="D385" s="55" t="n">
        <v>47000</v>
      </c>
      <c r="E385" s="0" t="n">
        <v>47000</v>
      </c>
      <c r="F385" s="0" t="s">
        <v>71</v>
      </c>
      <c r="G385" s="0" t="e">
        <f aca="false">tblSalaries#this row;clean salary (in local currency)*VLOOKUP(tblSalaries#this row;currency,tblXrate,2,0)</f>
        <v>#VALUE!</v>
      </c>
      <c r="H385" s="0" t="s">
        <v>1463</v>
      </c>
      <c r="I385" s="0" t="s">
        <v>124</v>
      </c>
      <c r="J385" s="0" t="s">
        <v>74</v>
      </c>
      <c r="K385" s="0" t="e">
        <f aca="false">VLOOKUP(tblSalaries#this row;where do you work,tblCountriesactual:mapping,2,0)</f>
        <v>#VALUE!</v>
      </c>
      <c r="L385" s="0" t="s">
        <v>100</v>
      </c>
      <c r="N385" s="48" t="e">
        <f aca="false">VLOOKUP(K385,tblCountries,3,0)</f>
        <v>#VALUE!</v>
      </c>
      <c r="O385" s="48" t="e">
        <f aca="false">VLOOKUP(tblSalaries#this row;how many hours of a day you work on excel,tblHours,2,0)</f>
        <v>#VALUE!</v>
      </c>
      <c r="P385" s="48" t="e">
        <f aca="false">VLOOKUP(tblSalaries#this row;clean country,tblCountries,5,0)</f>
        <v>#VALUE!</v>
      </c>
      <c r="Q385" s="48" t="e">
        <f aca="false">IF($Q$1,tblSalaries#this row;ppp factor*tblSalaries#this row;salary in usd,tblSalaries#this row;salary in usd)</f>
        <v>#VALUE!</v>
      </c>
    </row>
    <row r="386" customFormat="false" ht="15" hidden="false" customHeight="true" outlineLevel="0" collapsed="false">
      <c r="B386" s="0" t="s">
        <v>1464</v>
      </c>
      <c r="C386" s="54" t="n">
        <v>41055.0838194444</v>
      </c>
      <c r="D386" s="55" t="n">
        <v>44000</v>
      </c>
      <c r="E386" s="0" t="n">
        <v>44000</v>
      </c>
      <c r="F386" s="0" t="s">
        <v>71</v>
      </c>
      <c r="G386" s="0" t="e">
        <f aca="false">tblSalaries#this row;clean salary (in local currency)*VLOOKUP(tblSalaries#this row;currency,tblXrate,2,0)</f>
        <v>#VALUE!</v>
      </c>
      <c r="H386" s="0" t="s">
        <v>1465</v>
      </c>
      <c r="I386" s="0" t="s">
        <v>78</v>
      </c>
      <c r="J386" s="0" t="s">
        <v>74</v>
      </c>
      <c r="K386" s="0" t="e">
        <f aca="false">VLOOKUP(tblSalaries#this row;where do you work,tblCountriesactual:mapping,2,0)</f>
        <v>#VALUE!</v>
      </c>
      <c r="L386" s="0" t="s">
        <v>100</v>
      </c>
      <c r="N386" s="48" t="e">
        <f aca="false">VLOOKUP(K386,tblCountries,3,0)</f>
        <v>#VALUE!</v>
      </c>
      <c r="O386" s="48" t="e">
        <f aca="false">VLOOKUP(tblSalaries#this row;how many hours of a day you work on excel,tblHours,2,0)</f>
        <v>#VALUE!</v>
      </c>
      <c r="P386" s="48" t="e">
        <f aca="false">VLOOKUP(tblSalaries#this row;clean country,tblCountries,5,0)</f>
        <v>#VALUE!</v>
      </c>
      <c r="Q386" s="48" t="e">
        <f aca="false">IF($Q$1,tblSalaries#this row;ppp factor*tblSalaries#this row;salary in usd,tblSalaries#this row;salary in usd)</f>
        <v>#VALUE!</v>
      </c>
    </row>
    <row r="387" customFormat="false" ht="15" hidden="false" customHeight="true" outlineLevel="0" collapsed="false">
      <c r="B387" s="0" t="s">
        <v>1466</v>
      </c>
      <c r="C387" s="54" t="n">
        <v>41055.0838657407</v>
      </c>
      <c r="D387" s="55" t="n">
        <v>55000</v>
      </c>
      <c r="E387" s="0" t="n">
        <v>55000</v>
      </c>
      <c r="F387" s="0" t="s">
        <v>71</v>
      </c>
      <c r="G387" s="0" t="e">
        <f aca="false">tblSalaries#this row;clean salary (in local currency)*VLOOKUP(tblSalaries#this row;currency,tblXrate,2,0)</f>
        <v>#VALUE!</v>
      </c>
      <c r="H387" s="0" t="s">
        <v>69</v>
      </c>
      <c r="I387" s="0" t="s">
        <v>69</v>
      </c>
      <c r="J387" s="0" t="s">
        <v>74</v>
      </c>
      <c r="K387" s="0" t="e">
        <f aca="false">VLOOKUP(tblSalaries#this row;where do you work,tblCountriesactual:mapping,2,0)</f>
        <v>#VALUE!</v>
      </c>
      <c r="L387" s="0" t="s">
        <v>110</v>
      </c>
      <c r="N387" s="48" t="e">
        <f aca="false">VLOOKUP(K387,tblCountries,3,0)</f>
        <v>#VALUE!</v>
      </c>
      <c r="O387" s="48" t="e">
        <f aca="false">VLOOKUP(tblSalaries#this row;how many hours of a day you work on excel,tblHours,2,0)</f>
        <v>#VALUE!</v>
      </c>
      <c r="P387" s="48" t="e">
        <f aca="false">VLOOKUP(tblSalaries#this row;clean country,tblCountries,5,0)</f>
        <v>#VALUE!</v>
      </c>
      <c r="Q387" s="48" t="e">
        <f aca="false">IF($Q$1,tblSalaries#this row;ppp factor*tblSalaries#this row;salary in usd,tblSalaries#this row;salary in usd)</f>
        <v>#VALUE!</v>
      </c>
    </row>
    <row r="388" customFormat="false" ht="15" hidden="false" customHeight="true" outlineLevel="0" collapsed="false">
      <c r="B388" s="0" t="s">
        <v>1467</v>
      </c>
      <c r="C388" s="54" t="n">
        <v>41055.0839583333</v>
      </c>
      <c r="D388" s="55" t="n">
        <v>12000</v>
      </c>
      <c r="E388" s="0" t="n">
        <v>12000</v>
      </c>
      <c r="F388" s="0" t="s">
        <v>71</v>
      </c>
      <c r="G388" s="0" t="e">
        <f aca="false">tblSalaries#this row;clean salary (in local currency)*VLOOKUP(tblSalaries#this row;currency,tblXrate,2,0)</f>
        <v>#VALUE!</v>
      </c>
      <c r="H388" s="0" t="s">
        <v>1468</v>
      </c>
      <c r="I388" s="0" t="s">
        <v>136</v>
      </c>
      <c r="J388" s="0" t="s">
        <v>128</v>
      </c>
      <c r="K388" s="0" t="e">
        <f aca="false">VLOOKUP(tblSalaries#this row;where do you work,tblCountriesactual:mapping,2,0)</f>
        <v>#VALUE!</v>
      </c>
      <c r="L388" s="0" t="s">
        <v>110</v>
      </c>
      <c r="N388" s="48" t="e">
        <f aca="false">VLOOKUP(K388,tblCountries,3,0)</f>
        <v>#VALUE!</v>
      </c>
      <c r="O388" s="48" t="e">
        <f aca="false">VLOOKUP(tblSalaries#this row;how many hours of a day you work on excel,tblHours,2,0)</f>
        <v>#VALUE!</v>
      </c>
      <c r="P388" s="48" t="e">
        <f aca="false">VLOOKUP(tblSalaries#this row;clean country,tblCountries,5,0)</f>
        <v>#VALUE!</v>
      </c>
      <c r="Q388" s="48" t="e">
        <f aca="false">IF($Q$1,tblSalaries#this row;ppp factor*tblSalaries#this row;salary in usd,tblSalaries#this row;salary in usd)</f>
        <v>#VALUE!</v>
      </c>
    </row>
    <row r="389" customFormat="false" ht="15" hidden="false" customHeight="true" outlineLevel="0" collapsed="false">
      <c r="B389" s="0" t="s">
        <v>1469</v>
      </c>
      <c r="C389" s="54" t="n">
        <v>41055.0841087963</v>
      </c>
      <c r="D389" s="55" t="n">
        <v>50000</v>
      </c>
      <c r="E389" s="0" t="n">
        <v>50000</v>
      </c>
      <c r="F389" s="0" t="s">
        <v>71</v>
      </c>
      <c r="G389" s="0" t="e">
        <f aca="false">tblSalaries#this row;clean salary (in local currency)*VLOOKUP(tblSalaries#this row;currency,tblXrate,2,0)</f>
        <v>#VALUE!</v>
      </c>
      <c r="H389" s="0" t="s">
        <v>1470</v>
      </c>
      <c r="I389" s="0" t="s">
        <v>124</v>
      </c>
      <c r="J389" s="0" t="s">
        <v>74</v>
      </c>
      <c r="K389" s="0" t="e">
        <f aca="false">VLOOKUP(tblSalaries#this row;where do you work,tblCountriesactual:mapping,2,0)</f>
        <v>#VALUE!</v>
      </c>
      <c r="L389" s="0" t="s">
        <v>100</v>
      </c>
      <c r="N389" s="48" t="e">
        <f aca="false">VLOOKUP(K389,tblCountries,3,0)</f>
        <v>#VALUE!</v>
      </c>
      <c r="O389" s="48" t="e">
        <f aca="false">VLOOKUP(tblSalaries#this row;how many hours of a day you work on excel,tblHours,2,0)</f>
        <v>#VALUE!</v>
      </c>
      <c r="P389" s="48" t="e">
        <f aca="false">VLOOKUP(tblSalaries#this row;clean country,tblCountries,5,0)</f>
        <v>#VALUE!</v>
      </c>
      <c r="Q389" s="48" t="e">
        <f aca="false">IF($Q$1,tblSalaries#this row;ppp factor*tblSalaries#this row;salary in usd,tblSalaries#this row;salary in usd)</f>
        <v>#VALUE!</v>
      </c>
    </row>
    <row r="390" customFormat="false" ht="15" hidden="false" customHeight="true" outlineLevel="0" collapsed="false">
      <c r="B390" s="0" t="s">
        <v>1471</v>
      </c>
      <c r="C390" s="54" t="n">
        <v>41055.0843865741</v>
      </c>
      <c r="D390" s="55" t="s">
        <v>1472</v>
      </c>
      <c r="E390" s="0" t="n">
        <v>750000</v>
      </c>
      <c r="F390" s="0" t="s">
        <v>101</v>
      </c>
      <c r="G390" s="0" t="e">
        <f aca="false">tblSalaries#this row;clean salary (in local currency)*VLOOKUP(tblSalaries#this row;currency,tblXrate,2,0)</f>
        <v>#VALUE!</v>
      </c>
      <c r="H390" s="0" t="s">
        <v>966</v>
      </c>
      <c r="I390" s="0" t="s">
        <v>78</v>
      </c>
      <c r="J390" s="0" t="s">
        <v>85</v>
      </c>
      <c r="K390" s="0" t="e">
        <f aca="false">VLOOKUP(tblSalaries#this row;where do you work,tblCountriesactual:mapping,2,0)</f>
        <v>#VALUE!</v>
      </c>
      <c r="L390" s="0" t="s">
        <v>90</v>
      </c>
      <c r="N390" s="48" t="e">
        <f aca="false">VLOOKUP(K390,tblCountries,3,0)</f>
        <v>#VALUE!</v>
      </c>
      <c r="O390" s="48" t="e">
        <f aca="false">VLOOKUP(tblSalaries#this row;how many hours of a day you work on excel,tblHours,2,0)</f>
        <v>#VALUE!</v>
      </c>
      <c r="P390" s="48" t="e">
        <f aca="false">VLOOKUP(tblSalaries#this row;clean country,tblCountries,5,0)</f>
        <v>#VALUE!</v>
      </c>
      <c r="Q390" s="48" t="e">
        <f aca="false">IF($Q$1,tblSalaries#this row;ppp factor*tblSalaries#this row;salary in usd,tblSalaries#this row;salary in usd)</f>
        <v>#VALUE!</v>
      </c>
    </row>
    <row r="391" customFormat="false" ht="15" hidden="false" customHeight="true" outlineLevel="0" collapsed="false">
      <c r="B391" s="0" t="s">
        <v>1473</v>
      </c>
      <c r="C391" s="54" t="n">
        <v>41055.0847453704</v>
      </c>
      <c r="D391" s="55" t="s">
        <v>1474</v>
      </c>
      <c r="E391" s="0" t="n">
        <v>99147</v>
      </c>
      <c r="F391" s="0" t="s">
        <v>71</v>
      </c>
      <c r="G391" s="0" t="e">
        <f aca="false">tblSalaries#this row;clean salary (in local currency)*VLOOKUP(tblSalaries#this row;currency,tblXrate,2,0)</f>
        <v>#VALUE!</v>
      </c>
      <c r="H391" s="0" t="s">
        <v>1475</v>
      </c>
      <c r="I391" s="0" t="s">
        <v>143</v>
      </c>
      <c r="J391" s="0" t="s">
        <v>194</v>
      </c>
      <c r="K391" s="0" t="e">
        <f aca="false">VLOOKUP(tblSalaries#this row;where do you work,tblCountriesactual:mapping,2,0)</f>
        <v>#VALUE!</v>
      </c>
      <c r="L391" s="0" t="s">
        <v>110</v>
      </c>
      <c r="N391" s="48" t="e">
        <f aca="false">VLOOKUP(K391,tblCountries,3,0)</f>
        <v>#VALUE!</v>
      </c>
      <c r="O391" s="48" t="e">
        <f aca="false">VLOOKUP(tblSalaries#this row;how many hours of a day you work on excel,tblHours,2,0)</f>
        <v>#VALUE!</v>
      </c>
      <c r="P391" s="48" t="e">
        <f aca="false">VLOOKUP(tblSalaries#this row;clean country,tblCountries,5,0)</f>
        <v>#VALUE!</v>
      </c>
      <c r="Q391" s="48" t="e">
        <f aca="false">IF($Q$1,tblSalaries#this row;ppp factor*tblSalaries#this row;salary in usd,tblSalaries#this row;salary in usd)</f>
        <v>#VALUE!</v>
      </c>
    </row>
    <row r="392" customFormat="false" ht="15" hidden="false" customHeight="true" outlineLevel="0" collapsed="false">
      <c r="B392" s="0" t="s">
        <v>1476</v>
      </c>
      <c r="C392" s="54" t="n">
        <v>41055.0858217593</v>
      </c>
      <c r="D392" s="55" t="n">
        <v>45880</v>
      </c>
      <c r="E392" s="0" t="n">
        <v>45880</v>
      </c>
      <c r="F392" s="0" t="s">
        <v>71</v>
      </c>
      <c r="G392" s="0" t="e">
        <f aca="false">tblSalaries#this row;clean salary (in local currency)*VLOOKUP(tblSalaries#this row;currency,tblXrate,2,0)</f>
        <v>#VALUE!</v>
      </c>
      <c r="H392" s="0" t="s">
        <v>1477</v>
      </c>
      <c r="I392" s="0" t="s">
        <v>124</v>
      </c>
      <c r="J392" s="0" t="s">
        <v>74</v>
      </c>
      <c r="K392" s="0" t="e">
        <f aca="false">VLOOKUP(tblSalaries#this row;where do you work,tblCountriesactual:mapping,2,0)</f>
        <v>#VALUE!</v>
      </c>
      <c r="L392" s="0" t="s">
        <v>118</v>
      </c>
      <c r="N392" s="48" t="e">
        <f aca="false">VLOOKUP(K392,tblCountries,3,0)</f>
        <v>#VALUE!</v>
      </c>
      <c r="O392" s="48" t="e">
        <f aca="false">VLOOKUP(tblSalaries#this row;how many hours of a day you work on excel,tblHours,2,0)</f>
        <v>#VALUE!</v>
      </c>
      <c r="P392" s="48" t="e">
        <f aca="false">VLOOKUP(tblSalaries#this row;clean country,tblCountries,5,0)</f>
        <v>#VALUE!</v>
      </c>
      <c r="Q392" s="48" t="e">
        <f aca="false">IF($Q$1,tblSalaries#this row;ppp factor*tblSalaries#this row;salary in usd,tblSalaries#this row;salary in usd)</f>
        <v>#VALUE!</v>
      </c>
    </row>
    <row r="393" customFormat="false" ht="15" hidden="false" customHeight="true" outlineLevel="0" collapsed="false">
      <c r="B393" s="0" t="s">
        <v>1478</v>
      </c>
      <c r="C393" s="54" t="n">
        <v>41055.0859375</v>
      </c>
      <c r="D393" s="55" t="n">
        <v>70000</v>
      </c>
      <c r="E393" s="0" t="n">
        <v>70000</v>
      </c>
      <c r="F393" s="0" t="s">
        <v>71</v>
      </c>
      <c r="G393" s="0" t="e">
        <f aca="false">tblSalaries#this row;clean salary (in local currency)*VLOOKUP(tblSalaries#this row;currency,tblXrate,2,0)</f>
        <v>#VALUE!</v>
      </c>
      <c r="H393" s="0" t="s">
        <v>1479</v>
      </c>
      <c r="I393" s="0" t="s">
        <v>124</v>
      </c>
      <c r="J393" s="0" t="s">
        <v>74</v>
      </c>
      <c r="K393" s="0" t="e">
        <f aca="false">VLOOKUP(tblSalaries#this row;where do you work,tblCountriesactual:mapping,2,0)</f>
        <v>#VALUE!</v>
      </c>
      <c r="L393" s="0" t="s">
        <v>110</v>
      </c>
      <c r="N393" s="48" t="e">
        <f aca="false">VLOOKUP(K393,tblCountries,3,0)</f>
        <v>#VALUE!</v>
      </c>
      <c r="O393" s="48" t="e">
        <f aca="false">VLOOKUP(tblSalaries#this row;how many hours of a day you work on excel,tblHours,2,0)</f>
        <v>#VALUE!</v>
      </c>
      <c r="P393" s="48" t="e">
        <f aca="false">VLOOKUP(tblSalaries#this row;clean country,tblCountries,5,0)</f>
        <v>#VALUE!</v>
      </c>
      <c r="Q393" s="48" t="e">
        <f aca="false">IF($Q$1,tblSalaries#this row;ppp factor*tblSalaries#this row;salary in usd,tblSalaries#this row;salary in usd)</f>
        <v>#VALUE!</v>
      </c>
    </row>
    <row r="394" customFormat="false" ht="15" hidden="false" customHeight="true" outlineLevel="0" collapsed="false">
      <c r="B394" s="0" t="s">
        <v>1480</v>
      </c>
      <c r="C394" s="54" t="n">
        <v>41055.0861226852</v>
      </c>
      <c r="D394" s="55" t="n">
        <v>100000</v>
      </c>
      <c r="E394" s="0" t="n">
        <v>100000</v>
      </c>
      <c r="F394" s="0" t="s">
        <v>71</v>
      </c>
      <c r="G394" s="0" t="e">
        <f aca="false">tblSalaries#this row;clean salary (in local currency)*VLOOKUP(tblSalaries#this row;currency,tblXrate,2,0)</f>
        <v>#VALUE!</v>
      </c>
      <c r="H394" s="0" t="s">
        <v>1481</v>
      </c>
      <c r="I394" s="0" t="s">
        <v>78</v>
      </c>
      <c r="J394" s="0" t="s">
        <v>74</v>
      </c>
      <c r="K394" s="0" t="e">
        <f aca="false">VLOOKUP(tblSalaries#this row;where do you work,tblCountriesactual:mapping,2,0)</f>
        <v>#VALUE!</v>
      </c>
      <c r="L394" s="0" t="s">
        <v>118</v>
      </c>
      <c r="N394" s="48" t="e">
        <f aca="false">VLOOKUP(K394,tblCountries,3,0)</f>
        <v>#VALUE!</v>
      </c>
      <c r="O394" s="48" t="e">
        <f aca="false">VLOOKUP(tblSalaries#this row;how many hours of a day you work on excel,tblHours,2,0)</f>
        <v>#VALUE!</v>
      </c>
      <c r="P394" s="48" t="e">
        <f aca="false">VLOOKUP(tblSalaries#this row;clean country,tblCountries,5,0)</f>
        <v>#VALUE!</v>
      </c>
      <c r="Q394" s="48" t="e">
        <f aca="false">IF($Q$1,tblSalaries#this row;ppp factor*tblSalaries#this row;salary in usd,tblSalaries#this row;salary in usd)</f>
        <v>#VALUE!</v>
      </c>
    </row>
    <row r="395" customFormat="false" ht="15" hidden="false" customHeight="true" outlineLevel="0" collapsed="false">
      <c r="B395" s="0" t="s">
        <v>1482</v>
      </c>
      <c r="C395" s="54" t="n">
        <v>41055.0861689815</v>
      </c>
      <c r="D395" s="55" t="s">
        <v>1483</v>
      </c>
      <c r="E395" s="0" t="n">
        <v>1440000</v>
      </c>
      <c r="F395" s="0" t="s">
        <v>158</v>
      </c>
      <c r="G395" s="0" t="e">
        <f aca="false">tblSalaries#this row;clean salary (in local currency)*VLOOKUP(tblSalaries#this row;currency,tblXrate,2,0)</f>
        <v>#VALUE!</v>
      </c>
      <c r="H395" s="0" t="s">
        <v>1484</v>
      </c>
      <c r="I395" s="0" t="s">
        <v>78</v>
      </c>
      <c r="J395" s="0" t="s">
        <v>151</v>
      </c>
      <c r="K395" s="0" t="e">
        <f aca="false">VLOOKUP(tblSalaries#this row;where do you work,tblCountriesactual:mapping,2,0)</f>
        <v>#VALUE!</v>
      </c>
      <c r="L395" s="0" t="s">
        <v>100</v>
      </c>
      <c r="N395" s="48" t="e">
        <f aca="false">VLOOKUP(K395,tblCountries,3,0)</f>
        <v>#VALUE!</v>
      </c>
      <c r="O395" s="48" t="e">
        <f aca="false">VLOOKUP(tblSalaries#this row;how many hours of a day you work on excel,tblHours,2,0)</f>
        <v>#VALUE!</v>
      </c>
      <c r="P395" s="48" t="e">
        <f aca="false">VLOOKUP(tblSalaries#this row;clean country,tblCountries,5,0)</f>
        <v>#VALUE!</v>
      </c>
      <c r="Q395" s="48" t="e">
        <f aca="false">IF($Q$1,tblSalaries#this row;ppp factor*tblSalaries#this row;salary in usd,tblSalaries#this row;salary in usd)</f>
        <v>#VALUE!</v>
      </c>
    </row>
    <row r="396" customFormat="false" ht="15" hidden="false" customHeight="true" outlineLevel="0" collapsed="false">
      <c r="B396" s="0" t="s">
        <v>1485</v>
      </c>
      <c r="C396" s="54" t="n">
        <v>41055.086875</v>
      </c>
      <c r="D396" s="55" t="n">
        <v>85000</v>
      </c>
      <c r="E396" s="0" t="n">
        <v>85000</v>
      </c>
      <c r="F396" s="0" t="s">
        <v>71</v>
      </c>
      <c r="G396" s="0" t="e">
        <f aca="false">tblSalaries#this row;clean salary (in local currency)*VLOOKUP(tblSalaries#this row;currency,tblXrate,2,0)</f>
        <v>#VALUE!</v>
      </c>
      <c r="H396" s="0" t="s">
        <v>1486</v>
      </c>
      <c r="I396" s="0" t="s">
        <v>116</v>
      </c>
      <c r="J396" s="0" t="s">
        <v>74</v>
      </c>
      <c r="K396" s="0" t="e">
        <f aca="false">VLOOKUP(tblSalaries#this row;where do you work,tblCountriesactual:mapping,2,0)</f>
        <v>#VALUE!</v>
      </c>
      <c r="L396" s="0" t="s">
        <v>100</v>
      </c>
      <c r="N396" s="48" t="e">
        <f aca="false">VLOOKUP(K396,tblCountries,3,0)</f>
        <v>#VALUE!</v>
      </c>
      <c r="O396" s="48" t="e">
        <f aca="false">VLOOKUP(tblSalaries#this row;how many hours of a day you work on excel,tblHours,2,0)</f>
        <v>#VALUE!</v>
      </c>
      <c r="P396" s="48" t="e">
        <f aca="false">VLOOKUP(tblSalaries#this row;clean country,tblCountries,5,0)</f>
        <v>#VALUE!</v>
      </c>
      <c r="Q396" s="48" t="e">
        <f aca="false">IF($Q$1,tblSalaries#this row;ppp factor*tblSalaries#this row;salary in usd,tblSalaries#this row;salary in usd)</f>
        <v>#VALUE!</v>
      </c>
    </row>
    <row r="397" customFormat="false" ht="15" hidden="false" customHeight="true" outlineLevel="0" collapsed="false">
      <c r="B397" s="0" t="s">
        <v>1487</v>
      </c>
      <c r="C397" s="54" t="n">
        <v>41055.0873726852</v>
      </c>
      <c r="D397" s="55" t="n">
        <v>47000</v>
      </c>
      <c r="E397" s="0" t="n">
        <v>47000</v>
      </c>
      <c r="F397" s="0" t="s">
        <v>71</v>
      </c>
      <c r="G397" s="0" t="e">
        <f aca="false">tblSalaries#this row;clean salary (in local currency)*VLOOKUP(tblSalaries#this row;currency,tblXrate,2,0)</f>
        <v>#VALUE!</v>
      </c>
      <c r="H397" s="0" t="s">
        <v>1488</v>
      </c>
      <c r="I397" s="0" t="s">
        <v>124</v>
      </c>
      <c r="J397" s="0" t="s">
        <v>74</v>
      </c>
      <c r="K397" s="0" t="e">
        <f aca="false">VLOOKUP(tblSalaries#this row;where do you work,tblCountriesactual:mapping,2,0)</f>
        <v>#VALUE!</v>
      </c>
      <c r="L397" s="0" t="s">
        <v>110</v>
      </c>
      <c r="N397" s="48" t="e">
        <f aca="false">VLOOKUP(K397,tblCountries,3,0)</f>
        <v>#VALUE!</v>
      </c>
      <c r="O397" s="48" t="e">
        <f aca="false">VLOOKUP(tblSalaries#this row;how many hours of a day you work on excel,tblHours,2,0)</f>
        <v>#VALUE!</v>
      </c>
      <c r="P397" s="48" t="e">
        <f aca="false">VLOOKUP(tblSalaries#this row;clean country,tblCountries,5,0)</f>
        <v>#VALUE!</v>
      </c>
      <c r="Q397" s="48" t="e">
        <f aca="false">IF($Q$1,tblSalaries#this row;ppp factor*tblSalaries#this row;salary in usd,tblSalaries#this row;salary in usd)</f>
        <v>#VALUE!</v>
      </c>
    </row>
    <row r="398" customFormat="false" ht="15" hidden="false" customHeight="true" outlineLevel="0" collapsed="false">
      <c r="B398" s="0" t="s">
        <v>1489</v>
      </c>
      <c r="C398" s="54" t="n">
        <v>41055.0874768518</v>
      </c>
      <c r="D398" s="55" t="n">
        <v>40000</v>
      </c>
      <c r="E398" s="0" t="n">
        <v>40000</v>
      </c>
      <c r="F398" s="0" t="s">
        <v>71</v>
      </c>
      <c r="G398" s="0" t="e">
        <f aca="false">tblSalaries#this row;clean salary (in local currency)*VLOOKUP(tblSalaries#this row;currency,tblXrate,2,0)</f>
        <v>#VALUE!</v>
      </c>
      <c r="H398" s="0" t="s">
        <v>1490</v>
      </c>
      <c r="I398" s="0" t="s">
        <v>124</v>
      </c>
      <c r="J398" s="0" t="s">
        <v>74</v>
      </c>
      <c r="K398" s="0" t="e">
        <f aca="false">VLOOKUP(tblSalaries#this row;where do you work,tblCountriesactual:mapping,2,0)</f>
        <v>#VALUE!</v>
      </c>
      <c r="L398" s="0" t="s">
        <v>100</v>
      </c>
      <c r="N398" s="48" t="e">
        <f aca="false">VLOOKUP(K398,tblCountries,3,0)</f>
        <v>#VALUE!</v>
      </c>
      <c r="O398" s="48" t="e">
        <f aca="false">VLOOKUP(tblSalaries#this row;how many hours of a day you work on excel,tblHours,2,0)</f>
        <v>#VALUE!</v>
      </c>
      <c r="P398" s="48" t="e">
        <f aca="false">VLOOKUP(tblSalaries#this row;clean country,tblCountries,5,0)</f>
        <v>#VALUE!</v>
      </c>
      <c r="Q398" s="48" t="e">
        <f aca="false">IF($Q$1,tblSalaries#this row;ppp factor*tblSalaries#this row;salary in usd,tblSalaries#this row;salary in usd)</f>
        <v>#VALUE!</v>
      </c>
    </row>
    <row r="399" customFormat="false" ht="15" hidden="false" customHeight="true" outlineLevel="0" collapsed="false">
      <c r="B399" s="0" t="s">
        <v>1491</v>
      </c>
      <c r="C399" s="54" t="n">
        <v>41055.0879398148</v>
      </c>
      <c r="D399" s="55" t="n">
        <v>30000</v>
      </c>
      <c r="E399" s="0" t="n">
        <v>30000</v>
      </c>
      <c r="F399" s="0" t="s">
        <v>71</v>
      </c>
      <c r="G399" s="0" t="e">
        <f aca="false">tblSalaries#this row;clean salary (in local currency)*VLOOKUP(tblSalaries#this row;currency,tblXrate,2,0)</f>
        <v>#VALUE!</v>
      </c>
      <c r="H399" s="0" t="s">
        <v>1426</v>
      </c>
      <c r="I399" s="0" t="s">
        <v>107</v>
      </c>
      <c r="J399" s="0" t="s">
        <v>85</v>
      </c>
      <c r="K399" s="0" t="e">
        <f aca="false">VLOOKUP(tblSalaries#this row;where do you work,tblCountriesactual:mapping,2,0)</f>
        <v>#VALUE!</v>
      </c>
      <c r="L399" s="0" t="s">
        <v>100</v>
      </c>
      <c r="N399" s="48" t="e">
        <f aca="false">VLOOKUP(K399,tblCountries,3,0)</f>
        <v>#VALUE!</v>
      </c>
      <c r="O399" s="48" t="e">
        <f aca="false">VLOOKUP(tblSalaries#this row;how many hours of a day you work on excel,tblHours,2,0)</f>
        <v>#VALUE!</v>
      </c>
      <c r="P399" s="48" t="e">
        <f aca="false">VLOOKUP(tblSalaries#this row;clean country,tblCountries,5,0)</f>
        <v>#VALUE!</v>
      </c>
      <c r="Q399" s="48" t="e">
        <f aca="false">IF($Q$1,tblSalaries#this row;ppp factor*tblSalaries#this row;salary in usd,tblSalaries#this row;salary in usd)</f>
        <v>#VALUE!</v>
      </c>
    </row>
    <row r="400" customFormat="false" ht="15" hidden="false" customHeight="true" outlineLevel="0" collapsed="false">
      <c r="B400" s="0" t="s">
        <v>1492</v>
      </c>
      <c r="C400" s="54" t="n">
        <v>41055.0881481482</v>
      </c>
      <c r="D400" s="55" t="n">
        <v>72000</v>
      </c>
      <c r="E400" s="0" t="n">
        <v>72000</v>
      </c>
      <c r="F400" s="0" t="s">
        <v>125</v>
      </c>
      <c r="G400" s="0" t="e">
        <f aca="false">tblSalaries#this row;clean salary (in local currency)*VLOOKUP(tblSalaries#this row;currency,tblXrate,2,0)</f>
        <v>#VALUE!</v>
      </c>
      <c r="H400" s="0" t="s">
        <v>97</v>
      </c>
      <c r="I400" s="0" t="s">
        <v>97</v>
      </c>
      <c r="J400" s="0" t="s">
        <v>113</v>
      </c>
      <c r="K400" s="0" t="e">
        <f aca="false">VLOOKUP(tblSalaries#this row;where do you work,tblCountriesactual:mapping,2,0)</f>
        <v>#VALUE!</v>
      </c>
      <c r="L400" s="0" t="s">
        <v>110</v>
      </c>
      <c r="N400" s="48" t="e">
        <f aca="false">VLOOKUP(K400,tblCountries,3,0)</f>
        <v>#VALUE!</v>
      </c>
      <c r="O400" s="48" t="e">
        <f aca="false">VLOOKUP(tblSalaries#this row;how many hours of a day you work on excel,tblHours,2,0)</f>
        <v>#VALUE!</v>
      </c>
      <c r="P400" s="48" t="e">
        <f aca="false">VLOOKUP(tblSalaries#this row;clean country,tblCountries,5,0)</f>
        <v>#VALUE!</v>
      </c>
      <c r="Q400" s="48" t="e">
        <f aca="false">IF($Q$1,tblSalaries#this row;ppp factor*tblSalaries#this row;salary in usd,tblSalaries#this row;salary in usd)</f>
        <v>#VALUE!</v>
      </c>
    </row>
    <row r="401" customFormat="false" ht="15" hidden="false" customHeight="true" outlineLevel="0" collapsed="false">
      <c r="B401" s="0" t="s">
        <v>1493</v>
      </c>
      <c r="C401" s="54" t="n">
        <v>41055.0885185185</v>
      </c>
      <c r="D401" s="55" t="n">
        <v>34000</v>
      </c>
      <c r="E401" s="0" t="n">
        <v>34000</v>
      </c>
      <c r="F401" s="0" t="s">
        <v>71</v>
      </c>
      <c r="G401" s="0" t="e">
        <f aca="false">tblSalaries#this row;clean salary (in local currency)*VLOOKUP(tblSalaries#this row;currency,tblXrate,2,0)</f>
        <v>#VALUE!</v>
      </c>
      <c r="H401" s="0" t="s">
        <v>1494</v>
      </c>
      <c r="I401" s="0" t="s">
        <v>78</v>
      </c>
      <c r="J401" s="0" t="s">
        <v>74</v>
      </c>
      <c r="K401" s="0" t="e">
        <f aca="false">VLOOKUP(tblSalaries#this row;where do you work,tblCountriesactual:mapping,2,0)</f>
        <v>#VALUE!</v>
      </c>
      <c r="L401" s="0" t="s">
        <v>110</v>
      </c>
      <c r="N401" s="48" t="e">
        <f aca="false">VLOOKUP(K401,tblCountries,3,0)</f>
        <v>#VALUE!</v>
      </c>
      <c r="O401" s="48" t="e">
        <f aca="false">VLOOKUP(tblSalaries#this row;how many hours of a day you work on excel,tblHours,2,0)</f>
        <v>#VALUE!</v>
      </c>
      <c r="P401" s="48" t="e">
        <f aca="false">VLOOKUP(tblSalaries#this row;clean country,tblCountries,5,0)</f>
        <v>#VALUE!</v>
      </c>
      <c r="Q401" s="48" t="e">
        <f aca="false">IF($Q$1,tblSalaries#this row;ppp factor*tblSalaries#this row;salary in usd,tblSalaries#this row;salary in usd)</f>
        <v>#VALUE!</v>
      </c>
    </row>
    <row r="402" customFormat="false" ht="15" hidden="false" customHeight="true" outlineLevel="0" collapsed="false">
      <c r="B402" s="0" t="s">
        <v>1495</v>
      </c>
      <c r="C402" s="54" t="n">
        <v>41055.0887615741</v>
      </c>
      <c r="D402" s="55" t="n">
        <v>52000</v>
      </c>
      <c r="E402" s="0" t="n">
        <v>52000</v>
      </c>
      <c r="F402" s="0" t="s">
        <v>71</v>
      </c>
      <c r="G402" s="0" t="e">
        <f aca="false">tblSalaries#this row;clean salary (in local currency)*VLOOKUP(tblSalaries#this row;currency,tblXrate,2,0)</f>
        <v>#VALUE!</v>
      </c>
      <c r="H402" s="0" t="s">
        <v>877</v>
      </c>
      <c r="I402" s="0" t="s">
        <v>78</v>
      </c>
      <c r="J402" s="0" t="s">
        <v>74</v>
      </c>
      <c r="K402" s="0" t="e">
        <f aca="false">VLOOKUP(tblSalaries#this row;where do you work,tblCountriesactual:mapping,2,0)</f>
        <v>#VALUE!</v>
      </c>
      <c r="L402" s="0" t="s">
        <v>110</v>
      </c>
      <c r="N402" s="48" t="e">
        <f aca="false">VLOOKUP(K402,tblCountries,3,0)</f>
        <v>#VALUE!</v>
      </c>
      <c r="O402" s="48" t="e">
        <f aca="false">VLOOKUP(tblSalaries#this row;how many hours of a day you work on excel,tblHours,2,0)</f>
        <v>#VALUE!</v>
      </c>
      <c r="P402" s="48" t="e">
        <f aca="false">VLOOKUP(tblSalaries#this row;clean country,tblCountries,5,0)</f>
        <v>#VALUE!</v>
      </c>
      <c r="Q402" s="48" t="e">
        <f aca="false">IF($Q$1,tblSalaries#this row;ppp factor*tblSalaries#this row;salary in usd,tblSalaries#this row;salary in usd)</f>
        <v>#VALUE!</v>
      </c>
    </row>
    <row r="403" customFormat="false" ht="15" hidden="false" customHeight="true" outlineLevel="0" collapsed="false">
      <c r="B403" s="0" t="s">
        <v>1496</v>
      </c>
      <c r="C403" s="54" t="n">
        <v>41055.0890046296</v>
      </c>
      <c r="D403" s="55" t="n">
        <v>300000</v>
      </c>
      <c r="E403" s="0" t="n">
        <v>300000</v>
      </c>
      <c r="F403" s="0" t="s">
        <v>101</v>
      </c>
      <c r="G403" s="0" t="e">
        <f aca="false">tblSalaries#this row;clean salary (in local currency)*VLOOKUP(tblSalaries#this row;currency,tblXrate,2,0)</f>
        <v>#VALUE!</v>
      </c>
      <c r="H403" s="0" t="s">
        <v>1497</v>
      </c>
      <c r="I403" s="0" t="s">
        <v>116</v>
      </c>
      <c r="J403" s="0" t="s">
        <v>85</v>
      </c>
      <c r="K403" s="0" t="e">
        <f aca="false">VLOOKUP(tblSalaries#this row;where do you work,tblCountriesactual:mapping,2,0)</f>
        <v>#VALUE!</v>
      </c>
      <c r="L403" s="0" t="s">
        <v>90</v>
      </c>
      <c r="N403" s="48" t="e">
        <f aca="false">VLOOKUP(K403,tblCountries,3,0)</f>
        <v>#VALUE!</v>
      </c>
      <c r="O403" s="48" t="e">
        <f aca="false">VLOOKUP(tblSalaries#this row;how many hours of a day you work on excel,tblHours,2,0)</f>
        <v>#VALUE!</v>
      </c>
      <c r="P403" s="48" t="e">
        <f aca="false">VLOOKUP(tblSalaries#this row;clean country,tblCountries,5,0)</f>
        <v>#VALUE!</v>
      </c>
      <c r="Q403" s="48" t="e">
        <f aca="false">IF($Q$1,tblSalaries#this row;ppp factor*tblSalaries#this row;salary in usd,tblSalaries#this row;salary in usd)</f>
        <v>#VALUE!</v>
      </c>
    </row>
    <row r="404" customFormat="false" ht="15" hidden="false" customHeight="true" outlineLevel="0" collapsed="false">
      <c r="B404" s="0" t="s">
        <v>1498</v>
      </c>
      <c r="C404" s="54" t="n">
        <v>41055.0902430556</v>
      </c>
      <c r="D404" s="55" t="n">
        <v>400000</v>
      </c>
      <c r="E404" s="0" t="n">
        <v>400000</v>
      </c>
      <c r="F404" s="0" t="s">
        <v>101</v>
      </c>
      <c r="G404" s="0" t="e">
        <f aca="false">tblSalaries#this row;clean salary (in local currency)*VLOOKUP(tblSalaries#this row;currency,tblXrate,2,0)</f>
        <v>#VALUE!</v>
      </c>
      <c r="H404" s="0" t="s">
        <v>78</v>
      </c>
      <c r="I404" s="0" t="s">
        <v>78</v>
      </c>
      <c r="J404" s="0" t="s">
        <v>85</v>
      </c>
      <c r="K404" s="0" t="e">
        <f aca="false">VLOOKUP(tblSalaries#this row;where do you work,tblCountriesactual:mapping,2,0)</f>
        <v>#VALUE!</v>
      </c>
      <c r="L404" s="0" t="s">
        <v>110</v>
      </c>
      <c r="N404" s="48" t="e">
        <f aca="false">VLOOKUP(K404,tblCountries,3,0)</f>
        <v>#VALUE!</v>
      </c>
      <c r="O404" s="48" t="e">
        <f aca="false">VLOOKUP(tblSalaries#this row;how many hours of a day you work on excel,tblHours,2,0)</f>
        <v>#VALUE!</v>
      </c>
      <c r="P404" s="48" t="e">
        <f aca="false">VLOOKUP(tblSalaries#this row;clean country,tblCountries,5,0)</f>
        <v>#VALUE!</v>
      </c>
      <c r="Q404" s="48" t="e">
        <f aca="false">IF($Q$1,tblSalaries#this row;ppp factor*tblSalaries#this row;salary in usd,tblSalaries#this row;salary in usd)</f>
        <v>#VALUE!</v>
      </c>
    </row>
    <row r="405" customFormat="false" ht="15" hidden="false" customHeight="true" outlineLevel="0" collapsed="false">
      <c r="B405" s="0" t="s">
        <v>1499</v>
      </c>
      <c r="C405" s="54" t="n">
        <v>41055.0906828704</v>
      </c>
      <c r="D405" s="55" t="n">
        <v>63586.95</v>
      </c>
      <c r="E405" s="0" t="n">
        <v>63586</v>
      </c>
      <c r="F405" s="0" t="s">
        <v>71</v>
      </c>
      <c r="G405" s="0" t="e">
        <f aca="false">tblSalaries#this row;clean salary (in local currency)*VLOOKUP(tblSalaries#this row;currency,tblXrate,2,0)</f>
        <v>#VALUE!</v>
      </c>
      <c r="H405" s="0" t="s">
        <v>1500</v>
      </c>
      <c r="I405" s="0" t="s">
        <v>124</v>
      </c>
      <c r="J405" s="0" t="s">
        <v>562</v>
      </c>
      <c r="K405" s="0" t="e">
        <f aca="false">VLOOKUP(tblSalaries#this row;where do you work,tblCountriesactual:mapping,2,0)</f>
        <v>#VALUE!</v>
      </c>
      <c r="L405" s="0" t="s">
        <v>100</v>
      </c>
      <c r="N405" s="48" t="e">
        <f aca="false">VLOOKUP(K405,tblCountries,3,0)</f>
        <v>#VALUE!</v>
      </c>
      <c r="O405" s="48" t="e">
        <f aca="false">VLOOKUP(tblSalaries#this row;how many hours of a day you work on excel,tblHours,2,0)</f>
        <v>#VALUE!</v>
      </c>
      <c r="P405" s="48" t="e">
        <f aca="false">VLOOKUP(tblSalaries#this row;clean country,tblCountries,5,0)</f>
        <v>#VALUE!</v>
      </c>
      <c r="Q405" s="48" t="e">
        <f aca="false">IF($Q$1,tblSalaries#this row;ppp factor*tblSalaries#this row;salary in usd,tblSalaries#this row;salary in usd)</f>
        <v>#VALUE!</v>
      </c>
    </row>
    <row r="406" customFormat="false" ht="15" hidden="false" customHeight="true" outlineLevel="0" collapsed="false">
      <c r="B406" s="0" t="s">
        <v>1501</v>
      </c>
      <c r="C406" s="54" t="n">
        <v>41055.0914351852</v>
      </c>
      <c r="D406" s="55" t="s">
        <v>749</v>
      </c>
      <c r="E406" s="0" t="n">
        <v>35000</v>
      </c>
      <c r="F406" s="0" t="s">
        <v>111</v>
      </c>
      <c r="G406" s="0" t="e">
        <f aca="false">tblSalaries#this row;clean salary (in local currency)*VLOOKUP(tblSalaries#this row;currency,tblXrate,2,0)</f>
        <v>#VALUE!</v>
      </c>
      <c r="H406" s="0" t="s">
        <v>1502</v>
      </c>
      <c r="I406" s="0" t="s">
        <v>69</v>
      </c>
      <c r="J406" s="0" t="s">
        <v>94</v>
      </c>
      <c r="K406" s="0" t="e">
        <f aca="false">VLOOKUP(tblSalaries#this row;where do you work,tblCountriesactual:mapping,2,0)</f>
        <v>#VALUE!</v>
      </c>
      <c r="L406" s="0" t="s">
        <v>110</v>
      </c>
      <c r="N406" s="48" t="e">
        <f aca="false">VLOOKUP(K406,tblCountries,3,0)</f>
        <v>#VALUE!</v>
      </c>
      <c r="O406" s="48" t="e">
        <f aca="false">VLOOKUP(tblSalaries#this row;how many hours of a day you work on excel,tblHours,2,0)</f>
        <v>#VALUE!</v>
      </c>
      <c r="P406" s="48" t="e">
        <f aca="false">VLOOKUP(tblSalaries#this row;clean country,tblCountries,5,0)</f>
        <v>#VALUE!</v>
      </c>
      <c r="Q406" s="48" t="e">
        <f aca="false">IF($Q$1,tblSalaries#this row;ppp factor*tblSalaries#this row;salary in usd,tblSalaries#this row;salary in usd)</f>
        <v>#VALUE!</v>
      </c>
    </row>
    <row r="407" customFormat="false" ht="15" hidden="false" customHeight="true" outlineLevel="0" collapsed="false">
      <c r="B407" s="0" t="s">
        <v>1503</v>
      </c>
      <c r="C407" s="54" t="n">
        <v>41055.092337963</v>
      </c>
      <c r="D407" s="55" t="n">
        <v>60000</v>
      </c>
      <c r="E407" s="0" t="n">
        <v>60000</v>
      </c>
      <c r="F407" s="0" t="s">
        <v>71</v>
      </c>
      <c r="G407" s="0" t="e">
        <f aca="false">tblSalaries#this row;clean salary (in local currency)*VLOOKUP(tblSalaries#this row;currency,tblXrate,2,0)</f>
        <v>#VALUE!</v>
      </c>
      <c r="H407" s="0" t="s">
        <v>1504</v>
      </c>
      <c r="I407" s="0" t="s">
        <v>78</v>
      </c>
      <c r="J407" s="0" t="s">
        <v>74</v>
      </c>
      <c r="K407" s="0" t="e">
        <f aca="false">VLOOKUP(tblSalaries#this row;where do you work,tblCountriesactual:mapping,2,0)</f>
        <v>#VALUE!</v>
      </c>
      <c r="L407" s="0" t="s">
        <v>110</v>
      </c>
      <c r="N407" s="48" t="e">
        <f aca="false">VLOOKUP(K407,tblCountries,3,0)</f>
        <v>#VALUE!</v>
      </c>
      <c r="O407" s="48" t="e">
        <f aca="false">VLOOKUP(tblSalaries#this row;how many hours of a day you work on excel,tblHours,2,0)</f>
        <v>#VALUE!</v>
      </c>
      <c r="P407" s="48" t="e">
        <f aca="false">VLOOKUP(tblSalaries#this row;clean country,tblCountries,5,0)</f>
        <v>#VALUE!</v>
      </c>
      <c r="Q407" s="48" t="e">
        <f aca="false">IF($Q$1,tblSalaries#this row;ppp factor*tblSalaries#this row;salary in usd,tblSalaries#this row;salary in usd)</f>
        <v>#VALUE!</v>
      </c>
    </row>
    <row r="408" customFormat="false" ht="15" hidden="false" customHeight="true" outlineLevel="0" collapsed="false">
      <c r="B408" s="0" t="s">
        <v>1505</v>
      </c>
      <c r="C408" s="54" t="n">
        <v>41055.0930208333</v>
      </c>
      <c r="D408" s="55" t="n">
        <v>19200</v>
      </c>
      <c r="E408" s="0" t="n">
        <v>19200</v>
      </c>
      <c r="F408" s="0" t="s">
        <v>71</v>
      </c>
      <c r="G408" s="0" t="e">
        <f aca="false">tblSalaries#this row;clean salary (in local currency)*VLOOKUP(tblSalaries#this row;currency,tblXrate,2,0)</f>
        <v>#VALUE!</v>
      </c>
      <c r="H408" s="0" t="s">
        <v>1506</v>
      </c>
      <c r="I408" s="0" t="s">
        <v>124</v>
      </c>
      <c r="J408" s="0" t="s">
        <v>236</v>
      </c>
      <c r="K408" s="0" t="e">
        <f aca="false">VLOOKUP(tblSalaries#this row;where do you work,tblCountriesactual:mapping,2,0)</f>
        <v>#VALUE!</v>
      </c>
      <c r="L408" s="0" t="s">
        <v>118</v>
      </c>
      <c r="N408" s="48" t="e">
        <f aca="false">VLOOKUP(K408,tblCountries,3,0)</f>
        <v>#VALUE!</v>
      </c>
      <c r="O408" s="48" t="e">
        <f aca="false">VLOOKUP(tblSalaries#this row;how many hours of a day you work on excel,tblHours,2,0)</f>
        <v>#VALUE!</v>
      </c>
      <c r="P408" s="48" t="e">
        <f aca="false">VLOOKUP(tblSalaries#this row;clean country,tblCountries,5,0)</f>
        <v>#VALUE!</v>
      </c>
      <c r="Q408" s="48" t="e">
        <f aca="false">IF($Q$1,tblSalaries#this row;ppp factor*tblSalaries#this row;salary in usd,tblSalaries#this row;salary in usd)</f>
        <v>#VALUE!</v>
      </c>
    </row>
    <row r="409" customFormat="false" ht="15" hidden="false" customHeight="true" outlineLevel="0" collapsed="false">
      <c r="B409" s="0" t="s">
        <v>1507</v>
      </c>
      <c r="C409" s="54" t="n">
        <v>41055.0931134259</v>
      </c>
      <c r="D409" s="55" t="s">
        <v>1508</v>
      </c>
      <c r="E409" s="0" t="n">
        <v>14000000</v>
      </c>
      <c r="F409" s="0" t="s">
        <v>166</v>
      </c>
      <c r="G409" s="0" t="e">
        <f aca="false">tblSalaries#this row;clean salary (in local currency)*VLOOKUP(tblSalaries#this row;currency,tblXrate,2,0)</f>
        <v>#VALUE!</v>
      </c>
      <c r="H409" s="0" t="s">
        <v>1509</v>
      </c>
      <c r="I409" s="0" t="s">
        <v>78</v>
      </c>
      <c r="J409" s="0" t="s">
        <v>232</v>
      </c>
      <c r="K409" s="0" t="e">
        <f aca="false">VLOOKUP(tblSalaries#this row;where do you work,tblCountriesactual:mapping,2,0)</f>
        <v>#VALUE!</v>
      </c>
      <c r="L409" s="0" t="s">
        <v>118</v>
      </c>
      <c r="N409" s="48" t="e">
        <f aca="false">VLOOKUP(K409,tblCountries,3,0)</f>
        <v>#VALUE!</v>
      </c>
      <c r="O409" s="48" t="e">
        <f aca="false">VLOOKUP(tblSalaries#this row;how many hours of a day you work on excel,tblHours,2,0)</f>
        <v>#VALUE!</v>
      </c>
      <c r="P409" s="48" t="e">
        <f aca="false">VLOOKUP(tblSalaries#this row;clean country,tblCountries,5,0)</f>
        <v>#VALUE!</v>
      </c>
      <c r="Q409" s="48" t="e">
        <f aca="false">IF($Q$1,tblSalaries#this row;ppp factor*tblSalaries#this row;salary in usd,tblSalaries#this row;salary in usd)</f>
        <v>#VALUE!</v>
      </c>
    </row>
    <row r="410" customFormat="false" ht="15" hidden="false" customHeight="true" outlineLevel="0" collapsed="false">
      <c r="B410" s="0" t="s">
        <v>1510</v>
      </c>
      <c r="C410" s="54" t="n">
        <v>41055.0933912037</v>
      </c>
      <c r="D410" s="55" t="n">
        <v>56000</v>
      </c>
      <c r="E410" s="0" t="n">
        <v>56000</v>
      </c>
      <c r="F410" s="0" t="s">
        <v>71</v>
      </c>
      <c r="G410" s="0" t="e">
        <f aca="false">tblSalaries#this row;clean salary (in local currency)*VLOOKUP(tblSalaries#this row;currency,tblXrate,2,0)</f>
        <v>#VALUE!</v>
      </c>
      <c r="H410" s="0" t="s">
        <v>1511</v>
      </c>
      <c r="I410" s="0" t="s">
        <v>78</v>
      </c>
      <c r="J410" s="0" t="s">
        <v>74</v>
      </c>
      <c r="K410" s="0" t="e">
        <f aca="false">VLOOKUP(tblSalaries#this row;where do you work,tblCountriesactual:mapping,2,0)</f>
        <v>#VALUE!</v>
      </c>
      <c r="L410" s="0" t="s">
        <v>110</v>
      </c>
      <c r="N410" s="48" t="e">
        <f aca="false">VLOOKUP(K410,tblCountries,3,0)</f>
        <v>#VALUE!</v>
      </c>
      <c r="O410" s="48" t="e">
        <f aca="false">VLOOKUP(tblSalaries#this row;how many hours of a day you work on excel,tblHours,2,0)</f>
        <v>#VALUE!</v>
      </c>
      <c r="P410" s="48" t="e">
        <f aca="false">VLOOKUP(tblSalaries#this row;clean country,tblCountries,5,0)</f>
        <v>#VALUE!</v>
      </c>
      <c r="Q410" s="48" t="e">
        <f aca="false">IF($Q$1,tblSalaries#this row;ppp factor*tblSalaries#this row;salary in usd,tblSalaries#this row;salary in usd)</f>
        <v>#VALUE!</v>
      </c>
    </row>
    <row r="411" customFormat="false" ht="15" hidden="false" customHeight="true" outlineLevel="0" collapsed="false">
      <c r="B411" s="0" t="s">
        <v>1512</v>
      </c>
      <c r="C411" s="54" t="n">
        <v>41055.0936111111</v>
      </c>
      <c r="D411" s="55" t="n">
        <v>52000</v>
      </c>
      <c r="E411" s="0" t="n">
        <v>52000</v>
      </c>
      <c r="F411" s="0" t="s">
        <v>71</v>
      </c>
      <c r="G411" s="0" t="e">
        <f aca="false">tblSalaries#this row;clean salary (in local currency)*VLOOKUP(tblSalaries#this row;currency,tblXrate,2,0)</f>
        <v>#VALUE!</v>
      </c>
      <c r="H411" s="0" t="s">
        <v>1513</v>
      </c>
      <c r="I411" s="0" t="s">
        <v>69</v>
      </c>
      <c r="J411" s="0" t="s">
        <v>74</v>
      </c>
      <c r="K411" s="0" t="e">
        <f aca="false">VLOOKUP(tblSalaries#this row;where do you work,tblCountriesactual:mapping,2,0)</f>
        <v>#VALUE!</v>
      </c>
      <c r="L411" s="0" t="s">
        <v>110</v>
      </c>
      <c r="N411" s="48" t="e">
        <f aca="false">VLOOKUP(K411,tblCountries,3,0)</f>
        <v>#VALUE!</v>
      </c>
      <c r="O411" s="48" t="e">
        <f aca="false">VLOOKUP(tblSalaries#this row;how many hours of a day you work on excel,tblHours,2,0)</f>
        <v>#VALUE!</v>
      </c>
      <c r="P411" s="48" t="e">
        <f aca="false">VLOOKUP(tblSalaries#this row;clean country,tblCountries,5,0)</f>
        <v>#VALUE!</v>
      </c>
      <c r="Q411" s="48" t="e">
        <f aca="false">IF($Q$1,tblSalaries#this row;ppp factor*tblSalaries#this row;salary in usd,tblSalaries#this row;salary in usd)</f>
        <v>#VALUE!</v>
      </c>
    </row>
    <row r="412" customFormat="false" ht="15" hidden="false" customHeight="true" outlineLevel="0" collapsed="false">
      <c r="B412" s="0" t="s">
        <v>1514</v>
      </c>
      <c r="C412" s="54" t="n">
        <v>41055.0939699074</v>
      </c>
      <c r="D412" s="55" t="n">
        <v>51613</v>
      </c>
      <c r="E412" s="0" t="n">
        <v>51613</v>
      </c>
      <c r="F412" s="0" t="s">
        <v>71</v>
      </c>
      <c r="G412" s="0" t="e">
        <f aca="false">tblSalaries#this row;clean salary (in local currency)*VLOOKUP(tblSalaries#this row;currency,tblXrate,2,0)</f>
        <v>#VALUE!</v>
      </c>
      <c r="H412" s="0" t="s">
        <v>1515</v>
      </c>
      <c r="I412" s="0" t="s">
        <v>78</v>
      </c>
      <c r="J412" s="0" t="s">
        <v>74</v>
      </c>
      <c r="K412" s="0" t="e">
        <f aca="false">VLOOKUP(tblSalaries#this row;where do you work,tblCountriesactual:mapping,2,0)</f>
        <v>#VALUE!</v>
      </c>
      <c r="L412" s="0" t="s">
        <v>118</v>
      </c>
      <c r="N412" s="48" t="e">
        <f aca="false">VLOOKUP(K412,tblCountries,3,0)</f>
        <v>#VALUE!</v>
      </c>
      <c r="O412" s="48" t="e">
        <f aca="false">VLOOKUP(tblSalaries#this row;how many hours of a day you work on excel,tblHours,2,0)</f>
        <v>#VALUE!</v>
      </c>
      <c r="P412" s="48" t="e">
        <f aca="false">VLOOKUP(tblSalaries#this row;clean country,tblCountries,5,0)</f>
        <v>#VALUE!</v>
      </c>
      <c r="Q412" s="48" t="e">
        <f aca="false">IF($Q$1,tblSalaries#this row;ppp factor*tblSalaries#this row;salary in usd,tblSalaries#this row;salary in usd)</f>
        <v>#VALUE!</v>
      </c>
    </row>
    <row r="413" customFormat="false" ht="15" hidden="false" customHeight="true" outlineLevel="0" collapsed="false">
      <c r="B413" s="0" t="s">
        <v>1516</v>
      </c>
      <c r="C413" s="54" t="n">
        <v>41055.095150463</v>
      </c>
      <c r="D413" s="55" t="n">
        <v>35000</v>
      </c>
      <c r="E413" s="0" t="n">
        <v>35000</v>
      </c>
      <c r="F413" s="0" t="s">
        <v>71</v>
      </c>
      <c r="G413" s="0" t="e">
        <f aca="false">tblSalaries#this row;clean salary (in local currency)*VLOOKUP(tblSalaries#this row;currency,tblXrate,2,0)</f>
        <v>#VALUE!</v>
      </c>
      <c r="H413" s="0" t="s">
        <v>1517</v>
      </c>
      <c r="I413" s="0" t="s">
        <v>78</v>
      </c>
      <c r="J413" s="0" t="s">
        <v>194</v>
      </c>
      <c r="K413" s="0" t="e">
        <f aca="false">VLOOKUP(tblSalaries#this row;where do you work,tblCountriesactual:mapping,2,0)</f>
        <v>#VALUE!</v>
      </c>
      <c r="L413" s="0" t="s">
        <v>110</v>
      </c>
      <c r="N413" s="48" t="e">
        <f aca="false">VLOOKUP(K413,tblCountries,3,0)</f>
        <v>#VALUE!</v>
      </c>
      <c r="O413" s="48" t="e">
        <f aca="false">VLOOKUP(tblSalaries#this row;how many hours of a day you work on excel,tblHours,2,0)</f>
        <v>#VALUE!</v>
      </c>
      <c r="P413" s="48" t="e">
        <f aca="false">VLOOKUP(tblSalaries#this row;clean country,tblCountries,5,0)</f>
        <v>#VALUE!</v>
      </c>
      <c r="Q413" s="48" t="e">
        <f aca="false">IF($Q$1,tblSalaries#this row;ppp factor*tblSalaries#this row;salary in usd,tblSalaries#this row;salary in usd)</f>
        <v>#VALUE!</v>
      </c>
    </row>
    <row r="414" customFormat="false" ht="15" hidden="false" customHeight="true" outlineLevel="0" collapsed="false">
      <c r="B414" s="0" t="s">
        <v>1518</v>
      </c>
      <c r="C414" s="54" t="n">
        <v>41055.0953472222</v>
      </c>
      <c r="D414" s="55" t="n">
        <v>56000</v>
      </c>
      <c r="E414" s="0" t="n">
        <v>56000</v>
      </c>
      <c r="F414" s="0" t="s">
        <v>71</v>
      </c>
      <c r="G414" s="0" t="e">
        <f aca="false">tblSalaries#this row;clean salary (in local currency)*VLOOKUP(tblSalaries#this row;currency,tblXrate,2,0)</f>
        <v>#VALUE!</v>
      </c>
      <c r="H414" s="0" t="s">
        <v>1519</v>
      </c>
      <c r="I414" s="0" t="s">
        <v>124</v>
      </c>
      <c r="J414" s="0" t="s">
        <v>74</v>
      </c>
      <c r="K414" s="0" t="e">
        <f aca="false">VLOOKUP(tblSalaries#this row;where do you work,tblCountriesactual:mapping,2,0)</f>
        <v>#VALUE!</v>
      </c>
      <c r="L414" s="0" t="s">
        <v>118</v>
      </c>
      <c r="N414" s="48" t="e">
        <f aca="false">VLOOKUP(K414,tblCountries,3,0)</f>
        <v>#VALUE!</v>
      </c>
      <c r="O414" s="48" t="e">
        <f aca="false">VLOOKUP(tblSalaries#this row;how many hours of a day you work on excel,tblHours,2,0)</f>
        <v>#VALUE!</v>
      </c>
      <c r="P414" s="48" t="e">
        <f aca="false">VLOOKUP(tblSalaries#this row;clean country,tblCountries,5,0)</f>
        <v>#VALUE!</v>
      </c>
      <c r="Q414" s="48" t="e">
        <f aca="false">IF($Q$1,tblSalaries#this row;ppp factor*tblSalaries#this row;salary in usd,tblSalaries#this row;salary in usd)</f>
        <v>#VALUE!</v>
      </c>
    </row>
    <row r="415" customFormat="false" ht="15" hidden="false" customHeight="true" outlineLevel="0" collapsed="false">
      <c r="B415" s="0" t="s">
        <v>1520</v>
      </c>
      <c r="C415" s="54" t="n">
        <v>41055.0955787037</v>
      </c>
      <c r="D415" s="55" t="s">
        <v>1521</v>
      </c>
      <c r="E415" s="0" t="n">
        <v>115000</v>
      </c>
      <c r="F415" s="0" t="s">
        <v>71</v>
      </c>
      <c r="G415" s="0" t="e">
        <f aca="false">tblSalaries#this row;clean salary (in local currency)*VLOOKUP(tblSalaries#this row;currency,tblXrate,2,0)</f>
        <v>#VALUE!</v>
      </c>
      <c r="H415" s="0" t="s">
        <v>87</v>
      </c>
      <c r="I415" s="0" t="s">
        <v>87</v>
      </c>
      <c r="J415" s="0" t="s">
        <v>74</v>
      </c>
      <c r="K415" s="0" t="e">
        <f aca="false">VLOOKUP(tblSalaries#this row;where do you work,tblCountriesactual:mapping,2,0)</f>
        <v>#VALUE!</v>
      </c>
      <c r="L415" s="0" t="s">
        <v>100</v>
      </c>
      <c r="N415" s="48" t="e">
        <f aca="false">VLOOKUP(K415,tblCountries,3,0)</f>
        <v>#VALUE!</v>
      </c>
      <c r="O415" s="48" t="e">
        <f aca="false">VLOOKUP(tblSalaries#this row;how many hours of a day you work on excel,tblHours,2,0)</f>
        <v>#VALUE!</v>
      </c>
      <c r="P415" s="48" t="e">
        <f aca="false">VLOOKUP(tblSalaries#this row;clean country,tblCountries,5,0)</f>
        <v>#VALUE!</v>
      </c>
      <c r="Q415" s="48" t="e">
        <f aca="false">IF($Q$1,tblSalaries#this row;ppp factor*tblSalaries#this row;salary in usd,tblSalaries#this row;salary in usd)</f>
        <v>#VALUE!</v>
      </c>
    </row>
    <row r="416" customFormat="false" ht="15" hidden="false" customHeight="true" outlineLevel="0" collapsed="false">
      <c r="B416" s="0" t="s">
        <v>1522</v>
      </c>
      <c r="C416" s="54" t="n">
        <v>41055.0958680556</v>
      </c>
      <c r="D416" s="55" t="s">
        <v>1523</v>
      </c>
      <c r="E416" s="0" t="n">
        <v>66000</v>
      </c>
      <c r="F416" s="0" t="s">
        <v>111</v>
      </c>
      <c r="G416" s="0" t="e">
        <f aca="false">tblSalaries#this row;clean salary (in local currency)*VLOOKUP(tblSalaries#this row;currency,tblXrate,2,0)</f>
        <v>#VALUE!</v>
      </c>
      <c r="H416" s="0" t="s">
        <v>1524</v>
      </c>
      <c r="I416" s="0" t="s">
        <v>124</v>
      </c>
      <c r="J416" s="0" t="s">
        <v>94</v>
      </c>
      <c r="K416" s="0" t="e">
        <f aca="false">VLOOKUP(tblSalaries#this row;where do you work,tblCountriesactual:mapping,2,0)</f>
        <v>#VALUE!</v>
      </c>
      <c r="L416" s="0" t="s">
        <v>90</v>
      </c>
      <c r="N416" s="48" t="e">
        <f aca="false">VLOOKUP(K416,tblCountries,3,0)</f>
        <v>#VALUE!</v>
      </c>
      <c r="O416" s="48" t="e">
        <f aca="false">VLOOKUP(tblSalaries#this row;how many hours of a day you work on excel,tblHours,2,0)</f>
        <v>#VALUE!</v>
      </c>
      <c r="P416" s="48" t="e">
        <f aca="false">VLOOKUP(tblSalaries#this row;clean country,tblCountries,5,0)</f>
        <v>#VALUE!</v>
      </c>
      <c r="Q416" s="48" t="e">
        <f aca="false">IF($Q$1,tblSalaries#this row;ppp factor*tblSalaries#this row;salary in usd,tblSalaries#this row;salary in usd)</f>
        <v>#VALUE!</v>
      </c>
    </row>
    <row r="417" customFormat="false" ht="15" hidden="false" customHeight="true" outlineLevel="0" collapsed="false">
      <c r="B417" s="0" t="s">
        <v>1525</v>
      </c>
      <c r="C417" s="54" t="n">
        <v>41055.0966666667</v>
      </c>
      <c r="D417" s="55" t="s">
        <v>1526</v>
      </c>
      <c r="E417" s="0" t="n">
        <v>200000</v>
      </c>
      <c r="F417" s="0" t="s">
        <v>101</v>
      </c>
      <c r="G417" s="0" t="e">
        <f aca="false">tblSalaries#this row;clean salary (in local currency)*VLOOKUP(tblSalaries#this row;currency,tblXrate,2,0)</f>
        <v>#VALUE!</v>
      </c>
      <c r="H417" s="0" t="s">
        <v>87</v>
      </c>
      <c r="I417" s="0" t="s">
        <v>87</v>
      </c>
      <c r="J417" s="0" t="s">
        <v>85</v>
      </c>
      <c r="K417" s="0" t="e">
        <f aca="false">VLOOKUP(tblSalaries#this row;where do you work,tblCountriesactual:mapping,2,0)</f>
        <v>#VALUE!</v>
      </c>
      <c r="L417" s="0" t="s">
        <v>90</v>
      </c>
      <c r="N417" s="48" t="e">
        <f aca="false">VLOOKUP(K417,tblCountries,3,0)</f>
        <v>#VALUE!</v>
      </c>
      <c r="O417" s="48" t="e">
        <f aca="false">VLOOKUP(tblSalaries#this row;how many hours of a day you work on excel,tblHours,2,0)</f>
        <v>#VALUE!</v>
      </c>
      <c r="P417" s="48" t="e">
        <f aca="false">VLOOKUP(tblSalaries#this row;clean country,tblCountries,5,0)</f>
        <v>#VALUE!</v>
      </c>
      <c r="Q417" s="48" t="e">
        <f aca="false">IF($Q$1,tblSalaries#this row;ppp factor*tblSalaries#this row;salary in usd,tblSalaries#this row;salary in usd)</f>
        <v>#VALUE!</v>
      </c>
    </row>
    <row r="418" customFormat="false" ht="15" hidden="false" customHeight="true" outlineLevel="0" collapsed="false">
      <c r="B418" s="0" t="s">
        <v>1527</v>
      </c>
      <c r="C418" s="54" t="n">
        <v>41055.0970833333</v>
      </c>
      <c r="D418" s="55" t="n">
        <v>72000</v>
      </c>
      <c r="E418" s="0" t="n">
        <v>72000</v>
      </c>
      <c r="F418" s="0" t="s">
        <v>71</v>
      </c>
      <c r="G418" s="0" t="e">
        <f aca="false">tblSalaries#this row;clean salary (in local currency)*VLOOKUP(tblSalaries#this row;currency,tblXrate,2,0)</f>
        <v>#VALUE!</v>
      </c>
      <c r="H418" s="0" t="s">
        <v>1528</v>
      </c>
      <c r="I418" s="0" t="s">
        <v>107</v>
      </c>
      <c r="J418" s="0" t="s">
        <v>74</v>
      </c>
      <c r="K418" s="0" t="e">
        <f aca="false">VLOOKUP(tblSalaries#this row;where do you work,tblCountriesactual:mapping,2,0)</f>
        <v>#VALUE!</v>
      </c>
      <c r="L418" s="0" t="s">
        <v>110</v>
      </c>
      <c r="N418" s="48" t="e">
        <f aca="false">VLOOKUP(K418,tblCountries,3,0)</f>
        <v>#VALUE!</v>
      </c>
      <c r="O418" s="48" t="e">
        <f aca="false">VLOOKUP(tblSalaries#this row;how many hours of a day you work on excel,tblHours,2,0)</f>
        <v>#VALUE!</v>
      </c>
      <c r="P418" s="48" t="e">
        <f aca="false">VLOOKUP(tblSalaries#this row;clean country,tblCountries,5,0)</f>
        <v>#VALUE!</v>
      </c>
      <c r="Q418" s="48" t="e">
        <f aca="false">IF($Q$1,tblSalaries#this row;ppp factor*tblSalaries#this row;salary in usd,tblSalaries#this row;salary in usd)</f>
        <v>#VALUE!</v>
      </c>
    </row>
    <row r="419" customFormat="false" ht="15" hidden="false" customHeight="true" outlineLevel="0" collapsed="false">
      <c r="B419" s="0" t="s">
        <v>1529</v>
      </c>
      <c r="C419" s="54" t="n">
        <v>41055.0971296296</v>
      </c>
      <c r="D419" s="55" t="n">
        <v>90000</v>
      </c>
      <c r="E419" s="0" t="n">
        <v>90000</v>
      </c>
      <c r="F419" s="0" t="s">
        <v>71</v>
      </c>
      <c r="G419" s="0" t="e">
        <f aca="false">tblSalaries#this row;clean salary (in local currency)*VLOOKUP(tblSalaries#this row;currency,tblXrate,2,0)</f>
        <v>#VALUE!</v>
      </c>
      <c r="H419" s="0" t="s">
        <v>687</v>
      </c>
      <c r="I419" s="0" t="s">
        <v>78</v>
      </c>
      <c r="J419" s="0" t="s">
        <v>74</v>
      </c>
      <c r="K419" s="0" t="e">
        <f aca="false">VLOOKUP(tblSalaries#this row;where do you work,tblCountriesactual:mapping,2,0)</f>
        <v>#VALUE!</v>
      </c>
      <c r="L419" s="0" t="s">
        <v>118</v>
      </c>
      <c r="N419" s="48" t="e">
        <f aca="false">VLOOKUP(K419,tblCountries,3,0)</f>
        <v>#VALUE!</v>
      </c>
      <c r="O419" s="48" t="e">
        <f aca="false">VLOOKUP(tblSalaries#this row;how many hours of a day you work on excel,tblHours,2,0)</f>
        <v>#VALUE!</v>
      </c>
      <c r="P419" s="48" t="e">
        <f aca="false">VLOOKUP(tblSalaries#this row;clean country,tblCountries,5,0)</f>
        <v>#VALUE!</v>
      </c>
      <c r="Q419" s="48" t="e">
        <f aca="false">IF($Q$1,tblSalaries#this row;ppp factor*tblSalaries#this row;salary in usd,tblSalaries#this row;salary in usd)</f>
        <v>#VALUE!</v>
      </c>
    </row>
    <row r="420" customFormat="false" ht="15" hidden="false" customHeight="true" outlineLevel="0" collapsed="false">
      <c r="B420" s="0" t="s">
        <v>1530</v>
      </c>
      <c r="C420" s="54" t="n">
        <v>41055.0973958333</v>
      </c>
      <c r="D420" s="55" t="s">
        <v>1531</v>
      </c>
      <c r="E420" s="0" t="n">
        <v>8500</v>
      </c>
      <c r="F420" s="0" t="s">
        <v>71</v>
      </c>
      <c r="G420" s="0" t="e">
        <f aca="false">tblSalaries#this row;clean salary (in local currency)*VLOOKUP(tblSalaries#this row;currency,tblXrate,2,0)</f>
        <v>#VALUE!</v>
      </c>
      <c r="H420" s="0" t="s">
        <v>915</v>
      </c>
      <c r="I420" s="0" t="s">
        <v>69</v>
      </c>
      <c r="J420" s="0" t="s">
        <v>236</v>
      </c>
      <c r="K420" s="0" t="e">
        <f aca="false">VLOOKUP(tblSalaries#this row;where do you work,tblCountriesactual:mapping,2,0)</f>
        <v>#VALUE!</v>
      </c>
      <c r="L420" s="0" t="s">
        <v>100</v>
      </c>
      <c r="N420" s="48" t="e">
        <f aca="false">VLOOKUP(K420,tblCountries,3,0)</f>
        <v>#VALUE!</v>
      </c>
      <c r="O420" s="48" t="e">
        <f aca="false">VLOOKUP(tblSalaries#this row;how many hours of a day you work on excel,tblHours,2,0)</f>
        <v>#VALUE!</v>
      </c>
      <c r="P420" s="48" t="e">
        <f aca="false">VLOOKUP(tblSalaries#this row;clean country,tblCountries,5,0)</f>
        <v>#VALUE!</v>
      </c>
      <c r="Q420" s="48" t="e">
        <f aca="false">IF($Q$1,tblSalaries#this row;ppp factor*tblSalaries#this row;salary in usd,tblSalaries#this row;salary in usd)</f>
        <v>#VALUE!</v>
      </c>
    </row>
    <row r="421" customFormat="false" ht="15" hidden="false" customHeight="true" outlineLevel="0" collapsed="false">
      <c r="B421" s="0" t="s">
        <v>1532</v>
      </c>
      <c r="C421" s="54" t="n">
        <v>41055.0974768519</v>
      </c>
      <c r="D421" s="55" t="n">
        <v>12000</v>
      </c>
      <c r="E421" s="0" t="n">
        <v>12000</v>
      </c>
      <c r="F421" s="0" t="s">
        <v>71</v>
      </c>
      <c r="G421" s="0" t="e">
        <f aca="false">tblSalaries#this row;clean salary (in local currency)*VLOOKUP(tblSalaries#this row;currency,tblXrate,2,0)</f>
        <v>#VALUE!</v>
      </c>
      <c r="H421" s="0" t="s">
        <v>1533</v>
      </c>
      <c r="I421" s="0" t="s">
        <v>78</v>
      </c>
      <c r="J421" s="0" t="s">
        <v>317</v>
      </c>
      <c r="K421" s="0" t="e">
        <f aca="false">VLOOKUP(tblSalaries#this row;where do you work,tblCountriesactual:mapping,2,0)</f>
        <v>#VALUE!</v>
      </c>
      <c r="L421" s="0" t="s">
        <v>100</v>
      </c>
      <c r="N421" s="48" t="e">
        <f aca="false">VLOOKUP(K421,tblCountries,3,0)</f>
        <v>#VALUE!</v>
      </c>
      <c r="O421" s="48" t="e">
        <f aca="false">VLOOKUP(tblSalaries#this row;how many hours of a day you work on excel,tblHours,2,0)</f>
        <v>#VALUE!</v>
      </c>
      <c r="P421" s="48" t="e">
        <f aca="false">VLOOKUP(tblSalaries#this row;clean country,tblCountries,5,0)</f>
        <v>#VALUE!</v>
      </c>
      <c r="Q421" s="48" t="e">
        <f aca="false">IF($Q$1,tblSalaries#this row;ppp factor*tblSalaries#this row;salary in usd,tblSalaries#this row;salary in usd)</f>
        <v>#VALUE!</v>
      </c>
    </row>
    <row r="422" customFormat="false" ht="15" hidden="false" customHeight="true" outlineLevel="0" collapsed="false">
      <c r="B422" s="0" t="s">
        <v>1534</v>
      </c>
      <c r="C422" s="54" t="n">
        <v>41055.0988078704</v>
      </c>
      <c r="D422" s="55" t="s">
        <v>1535</v>
      </c>
      <c r="E422" s="0" t="n">
        <v>250000</v>
      </c>
      <c r="F422" s="0" t="s">
        <v>71</v>
      </c>
      <c r="G422" s="0" t="e">
        <f aca="false">tblSalaries#this row;clean salary (in local currency)*VLOOKUP(tblSalaries#this row;currency,tblXrate,2,0)</f>
        <v>#VALUE!</v>
      </c>
      <c r="H422" s="0" t="s">
        <v>765</v>
      </c>
      <c r="I422" s="0" t="s">
        <v>87</v>
      </c>
      <c r="J422" s="0" t="s">
        <v>74</v>
      </c>
      <c r="K422" s="0" t="e">
        <f aca="false">VLOOKUP(tblSalaries#this row;where do you work,tblCountriesactual:mapping,2,0)</f>
        <v>#VALUE!</v>
      </c>
      <c r="L422" s="0" t="s">
        <v>118</v>
      </c>
      <c r="N422" s="48" t="e">
        <f aca="false">VLOOKUP(K422,tblCountries,3,0)</f>
        <v>#VALUE!</v>
      </c>
      <c r="O422" s="48" t="e">
        <f aca="false">VLOOKUP(tblSalaries#this row;how many hours of a day you work on excel,tblHours,2,0)</f>
        <v>#VALUE!</v>
      </c>
      <c r="P422" s="48" t="e">
        <f aca="false">VLOOKUP(tblSalaries#this row;clean country,tblCountries,5,0)</f>
        <v>#VALUE!</v>
      </c>
      <c r="Q422" s="48" t="e">
        <f aca="false">IF($Q$1,tblSalaries#this row;ppp factor*tblSalaries#this row;salary in usd,tblSalaries#this row;salary in usd)</f>
        <v>#VALUE!</v>
      </c>
    </row>
    <row r="423" customFormat="false" ht="15" hidden="false" customHeight="true" outlineLevel="0" collapsed="false">
      <c r="B423" s="0" t="s">
        <v>1536</v>
      </c>
      <c r="C423" s="54" t="n">
        <v>41055.1002777778</v>
      </c>
      <c r="D423" s="55" t="n">
        <v>5900</v>
      </c>
      <c r="E423" s="0" t="n">
        <v>70800</v>
      </c>
      <c r="F423" s="0" t="s">
        <v>82</v>
      </c>
      <c r="G423" s="0" t="e">
        <f aca="false">tblSalaries#this row;clean salary (in local currency)*VLOOKUP(tblSalaries#this row;currency,tblXrate,2,0)</f>
        <v>#VALUE!</v>
      </c>
      <c r="H423" s="0" t="s">
        <v>1537</v>
      </c>
      <c r="I423" s="0" t="s">
        <v>78</v>
      </c>
      <c r="J423" s="0" t="s">
        <v>290</v>
      </c>
      <c r="K423" s="0" t="e">
        <f aca="false">VLOOKUP(tblSalaries#this row;where do you work,tblCountriesactual:mapping,2,0)</f>
        <v>#VALUE!</v>
      </c>
      <c r="L423" s="0" t="s">
        <v>118</v>
      </c>
      <c r="N423" s="48" t="e">
        <f aca="false">VLOOKUP(K423,tblCountries,3,0)</f>
        <v>#VALUE!</v>
      </c>
      <c r="O423" s="48" t="e">
        <f aca="false">VLOOKUP(tblSalaries#this row;how many hours of a day you work on excel,tblHours,2,0)</f>
        <v>#VALUE!</v>
      </c>
      <c r="P423" s="48" t="e">
        <f aca="false">VLOOKUP(tblSalaries#this row;clean country,tblCountries,5,0)</f>
        <v>#VALUE!</v>
      </c>
      <c r="Q423" s="48" t="e">
        <f aca="false">IF($Q$1,tblSalaries#this row;ppp factor*tblSalaries#this row;salary in usd,tblSalaries#this row;salary in usd)</f>
        <v>#VALUE!</v>
      </c>
    </row>
    <row r="424" customFormat="false" ht="15" hidden="false" customHeight="true" outlineLevel="0" collapsed="false">
      <c r="B424" s="0" t="s">
        <v>1538</v>
      </c>
      <c r="C424" s="54" t="n">
        <v>41055.1008101852</v>
      </c>
      <c r="D424" s="55" t="s">
        <v>1539</v>
      </c>
      <c r="E424" s="0" t="n">
        <v>240000</v>
      </c>
      <c r="F424" s="0" t="s">
        <v>101</v>
      </c>
      <c r="G424" s="0" t="e">
        <f aca="false">tblSalaries#this row;clean salary (in local currency)*VLOOKUP(tblSalaries#this row;currency,tblXrate,2,0)</f>
        <v>#VALUE!</v>
      </c>
      <c r="H424" s="0" t="s">
        <v>1540</v>
      </c>
      <c r="I424" s="0" t="s">
        <v>124</v>
      </c>
      <c r="J424" s="0" t="s">
        <v>85</v>
      </c>
      <c r="K424" s="0" t="e">
        <f aca="false">VLOOKUP(tblSalaries#this row;where do you work,tblCountriesactual:mapping,2,0)</f>
        <v>#VALUE!</v>
      </c>
      <c r="L424" s="0" t="s">
        <v>118</v>
      </c>
      <c r="N424" s="48" t="e">
        <f aca="false">VLOOKUP(K424,tblCountries,3,0)</f>
        <v>#VALUE!</v>
      </c>
      <c r="O424" s="48" t="e">
        <f aca="false">VLOOKUP(tblSalaries#this row;how many hours of a day you work on excel,tblHours,2,0)</f>
        <v>#VALUE!</v>
      </c>
      <c r="P424" s="48" t="e">
        <f aca="false">VLOOKUP(tblSalaries#this row;clean country,tblCountries,5,0)</f>
        <v>#VALUE!</v>
      </c>
      <c r="Q424" s="48" t="e">
        <f aca="false">IF($Q$1,tblSalaries#this row;ppp factor*tblSalaries#this row;salary in usd,tblSalaries#this row;salary in usd)</f>
        <v>#VALUE!</v>
      </c>
    </row>
    <row r="425" customFormat="false" ht="15" hidden="false" customHeight="true" outlineLevel="0" collapsed="false">
      <c r="B425" s="0" t="s">
        <v>1541</v>
      </c>
      <c r="C425" s="54" t="n">
        <v>41055.102662037</v>
      </c>
      <c r="D425" s="55" t="s">
        <v>1542</v>
      </c>
      <c r="E425" s="0" t="n">
        <v>30000</v>
      </c>
      <c r="F425" s="0" t="s">
        <v>71</v>
      </c>
      <c r="G425" s="0" t="e">
        <f aca="false">tblSalaries#this row;clean salary (in local currency)*VLOOKUP(tblSalaries#this row;currency,tblXrate,2,0)</f>
        <v>#VALUE!</v>
      </c>
      <c r="H425" s="0" t="s">
        <v>1543</v>
      </c>
      <c r="I425" s="0" t="s">
        <v>124</v>
      </c>
      <c r="J425" s="0" t="s">
        <v>74</v>
      </c>
      <c r="K425" s="0" t="e">
        <f aca="false">VLOOKUP(tblSalaries#this row;where do you work,tblCountriesactual:mapping,2,0)</f>
        <v>#VALUE!</v>
      </c>
      <c r="L425" s="0" t="s">
        <v>100</v>
      </c>
      <c r="N425" s="48" t="e">
        <f aca="false">VLOOKUP(K425,tblCountries,3,0)</f>
        <v>#VALUE!</v>
      </c>
      <c r="O425" s="48" t="e">
        <f aca="false">VLOOKUP(tblSalaries#this row;how many hours of a day you work on excel,tblHours,2,0)</f>
        <v>#VALUE!</v>
      </c>
      <c r="P425" s="48" t="e">
        <f aca="false">VLOOKUP(tblSalaries#this row;clean country,tblCountries,5,0)</f>
        <v>#VALUE!</v>
      </c>
      <c r="Q425" s="48" t="e">
        <f aca="false">IF($Q$1,tblSalaries#this row;ppp factor*tblSalaries#this row;salary in usd,tblSalaries#this row;salary in usd)</f>
        <v>#VALUE!</v>
      </c>
    </row>
    <row r="426" customFormat="false" ht="15" hidden="false" customHeight="true" outlineLevel="0" collapsed="false">
      <c r="B426" s="0" t="s">
        <v>1544</v>
      </c>
      <c r="C426" s="54" t="n">
        <v>41055.103900463</v>
      </c>
      <c r="D426" s="55" t="s">
        <v>1545</v>
      </c>
      <c r="E426" s="0" t="n">
        <v>30000</v>
      </c>
      <c r="F426" s="0" t="s">
        <v>71</v>
      </c>
      <c r="G426" s="0" t="e">
        <f aca="false">tblSalaries#this row;clean salary (in local currency)*VLOOKUP(tblSalaries#this row;currency,tblXrate,2,0)</f>
        <v>#VALUE!</v>
      </c>
      <c r="H426" s="0" t="s">
        <v>1546</v>
      </c>
      <c r="I426" s="0" t="s">
        <v>136</v>
      </c>
      <c r="J426" s="0" t="s">
        <v>236</v>
      </c>
      <c r="K426" s="0" t="e">
        <f aca="false">VLOOKUP(tblSalaries#this row;where do you work,tblCountriesactual:mapping,2,0)</f>
        <v>#VALUE!</v>
      </c>
      <c r="L426" s="0" t="s">
        <v>90</v>
      </c>
      <c r="N426" s="48" t="e">
        <f aca="false">VLOOKUP(K426,tblCountries,3,0)</f>
        <v>#VALUE!</v>
      </c>
      <c r="O426" s="48" t="e">
        <f aca="false">VLOOKUP(tblSalaries#this row;how many hours of a day you work on excel,tblHours,2,0)</f>
        <v>#VALUE!</v>
      </c>
      <c r="P426" s="48" t="e">
        <f aca="false">VLOOKUP(tblSalaries#this row;clean country,tblCountries,5,0)</f>
        <v>#VALUE!</v>
      </c>
      <c r="Q426" s="48" t="e">
        <f aca="false">IF($Q$1,tblSalaries#this row;ppp factor*tblSalaries#this row;salary in usd,tblSalaries#this row;salary in usd)</f>
        <v>#VALUE!</v>
      </c>
    </row>
    <row r="427" customFormat="false" ht="15" hidden="false" customHeight="true" outlineLevel="0" collapsed="false">
      <c r="B427" s="0" t="s">
        <v>1547</v>
      </c>
      <c r="C427" s="54" t="n">
        <v>41055.1051388889</v>
      </c>
      <c r="D427" s="55" t="n">
        <v>24</v>
      </c>
      <c r="E427" s="0" t="n">
        <v>24000</v>
      </c>
      <c r="F427" s="0" t="s">
        <v>71</v>
      </c>
      <c r="G427" s="0" t="e">
        <f aca="false">tblSalaries#this row;clean salary (in local currency)*VLOOKUP(tblSalaries#this row;currency,tblXrate,2,0)</f>
        <v>#VALUE!</v>
      </c>
      <c r="H427" s="0" t="s">
        <v>1548</v>
      </c>
      <c r="I427" s="0" t="s">
        <v>116</v>
      </c>
      <c r="J427" s="0" t="s">
        <v>74</v>
      </c>
      <c r="K427" s="0" t="e">
        <f aca="false">VLOOKUP(tblSalaries#this row;where do you work,tblCountriesactual:mapping,2,0)</f>
        <v>#VALUE!</v>
      </c>
      <c r="L427" s="0" t="s">
        <v>90</v>
      </c>
      <c r="N427" s="48" t="e">
        <f aca="false">VLOOKUP(K427,tblCountries,3,0)</f>
        <v>#VALUE!</v>
      </c>
      <c r="O427" s="48" t="e">
        <f aca="false">VLOOKUP(tblSalaries#this row;how many hours of a day you work on excel,tblHours,2,0)</f>
        <v>#VALUE!</v>
      </c>
      <c r="P427" s="48" t="e">
        <f aca="false">VLOOKUP(tblSalaries#this row;clean country,tblCountries,5,0)</f>
        <v>#VALUE!</v>
      </c>
      <c r="Q427" s="48" t="e">
        <f aca="false">IF($Q$1,tblSalaries#this row;ppp factor*tblSalaries#this row;salary in usd,tblSalaries#this row;salary in usd)</f>
        <v>#VALUE!</v>
      </c>
    </row>
    <row r="428" customFormat="false" ht="15" hidden="false" customHeight="true" outlineLevel="0" collapsed="false">
      <c r="B428" s="0" t="s">
        <v>1549</v>
      </c>
      <c r="C428" s="54" t="n">
        <v>41055.10625</v>
      </c>
      <c r="D428" s="55" t="n">
        <v>60000</v>
      </c>
      <c r="E428" s="0" t="n">
        <v>60000</v>
      </c>
      <c r="F428" s="0" t="s">
        <v>71</v>
      </c>
      <c r="G428" s="0" t="e">
        <f aca="false">tblSalaries#this row;clean salary (in local currency)*VLOOKUP(tblSalaries#this row;currency,tblXrate,2,0)</f>
        <v>#VALUE!</v>
      </c>
      <c r="H428" s="0" t="s">
        <v>1550</v>
      </c>
      <c r="I428" s="0" t="s">
        <v>124</v>
      </c>
      <c r="J428" s="0" t="s">
        <v>74</v>
      </c>
      <c r="K428" s="0" t="e">
        <f aca="false">VLOOKUP(tblSalaries#this row;where do you work,tblCountriesactual:mapping,2,0)</f>
        <v>#VALUE!</v>
      </c>
      <c r="L428" s="0" t="s">
        <v>110</v>
      </c>
      <c r="N428" s="48" t="e">
        <f aca="false">VLOOKUP(K428,tblCountries,3,0)</f>
        <v>#VALUE!</v>
      </c>
      <c r="O428" s="48" t="e">
        <f aca="false">VLOOKUP(tblSalaries#this row;how many hours of a day you work on excel,tblHours,2,0)</f>
        <v>#VALUE!</v>
      </c>
      <c r="P428" s="48" t="e">
        <f aca="false">VLOOKUP(tblSalaries#this row;clean country,tblCountries,5,0)</f>
        <v>#VALUE!</v>
      </c>
      <c r="Q428" s="48" t="e">
        <f aca="false">IF($Q$1,tblSalaries#this row;ppp factor*tblSalaries#this row;salary in usd,tblSalaries#this row;salary in usd)</f>
        <v>#VALUE!</v>
      </c>
    </row>
    <row r="429" customFormat="false" ht="15" hidden="false" customHeight="true" outlineLevel="0" collapsed="false">
      <c r="B429" s="0" t="s">
        <v>1551</v>
      </c>
      <c r="C429" s="54" t="n">
        <v>41055.1063194445</v>
      </c>
      <c r="D429" s="55" t="n">
        <v>76600</v>
      </c>
      <c r="E429" s="0" t="n">
        <v>76600</v>
      </c>
      <c r="F429" s="0" t="s">
        <v>71</v>
      </c>
      <c r="G429" s="0" t="e">
        <f aca="false">tblSalaries#this row;clean salary (in local currency)*VLOOKUP(tblSalaries#this row;currency,tblXrate,2,0)</f>
        <v>#VALUE!</v>
      </c>
      <c r="H429" s="0" t="s">
        <v>78</v>
      </c>
      <c r="I429" s="0" t="s">
        <v>78</v>
      </c>
      <c r="J429" s="0" t="s">
        <v>74</v>
      </c>
      <c r="K429" s="0" t="e">
        <f aca="false">VLOOKUP(tblSalaries#this row;where do you work,tblCountriesactual:mapping,2,0)</f>
        <v>#VALUE!</v>
      </c>
      <c r="L429" s="0" t="s">
        <v>100</v>
      </c>
      <c r="N429" s="48" t="e">
        <f aca="false">VLOOKUP(K429,tblCountries,3,0)</f>
        <v>#VALUE!</v>
      </c>
      <c r="O429" s="48" t="e">
        <f aca="false">VLOOKUP(tblSalaries#this row;how many hours of a day you work on excel,tblHours,2,0)</f>
        <v>#VALUE!</v>
      </c>
      <c r="P429" s="48" t="e">
        <f aca="false">VLOOKUP(tblSalaries#this row;clean country,tblCountries,5,0)</f>
        <v>#VALUE!</v>
      </c>
      <c r="Q429" s="48" t="e">
        <f aca="false">IF($Q$1,tblSalaries#this row;ppp factor*tblSalaries#this row;salary in usd,tblSalaries#this row;salary in usd)</f>
        <v>#VALUE!</v>
      </c>
    </row>
    <row r="430" customFormat="false" ht="15" hidden="false" customHeight="true" outlineLevel="0" collapsed="false">
      <c r="B430" s="0" t="s">
        <v>1552</v>
      </c>
      <c r="C430" s="54" t="n">
        <v>41055.1063657407</v>
      </c>
      <c r="D430" s="55" t="s">
        <v>1553</v>
      </c>
      <c r="E430" s="0" t="n">
        <v>65000</v>
      </c>
      <c r="F430" s="0" t="s">
        <v>111</v>
      </c>
      <c r="G430" s="0" t="e">
        <f aca="false">tblSalaries#this row;clean salary (in local currency)*VLOOKUP(tblSalaries#this row;currency,tblXrate,2,0)</f>
        <v>#VALUE!</v>
      </c>
      <c r="H430" s="0" t="s">
        <v>921</v>
      </c>
      <c r="I430" s="0" t="s">
        <v>97</v>
      </c>
      <c r="J430" s="0" t="s">
        <v>94</v>
      </c>
      <c r="K430" s="0" t="e">
        <f aca="false">VLOOKUP(tblSalaries#this row;where do you work,tblCountriesactual:mapping,2,0)</f>
        <v>#VALUE!</v>
      </c>
      <c r="L430" s="0" t="s">
        <v>100</v>
      </c>
      <c r="N430" s="48" t="e">
        <f aca="false">VLOOKUP(K430,tblCountries,3,0)</f>
        <v>#VALUE!</v>
      </c>
      <c r="O430" s="48" t="e">
        <f aca="false">VLOOKUP(tblSalaries#this row;how many hours of a day you work on excel,tblHours,2,0)</f>
        <v>#VALUE!</v>
      </c>
      <c r="P430" s="48" t="e">
        <f aca="false">VLOOKUP(tblSalaries#this row;clean country,tblCountries,5,0)</f>
        <v>#VALUE!</v>
      </c>
      <c r="Q430" s="48" t="e">
        <f aca="false">IF($Q$1,tblSalaries#this row;ppp factor*tblSalaries#this row;salary in usd,tblSalaries#this row;salary in usd)</f>
        <v>#VALUE!</v>
      </c>
    </row>
    <row r="431" customFormat="false" ht="15" hidden="false" customHeight="true" outlineLevel="0" collapsed="false">
      <c r="B431" s="0" t="s">
        <v>1554</v>
      </c>
      <c r="C431" s="54" t="n">
        <v>41055.1069444444</v>
      </c>
      <c r="D431" s="55" t="s">
        <v>1555</v>
      </c>
      <c r="E431" s="0" t="n">
        <v>6629</v>
      </c>
      <c r="F431" s="0" t="s">
        <v>71</v>
      </c>
      <c r="G431" s="0" t="e">
        <f aca="false">tblSalaries#this row;clean salary (in local currency)*VLOOKUP(tblSalaries#this row;currency,tblXrate,2,0)</f>
        <v>#VALUE!</v>
      </c>
      <c r="H431" s="0" t="s">
        <v>116</v>
      </c>
      <c r="I431" s="0" t="s">
        <v>116</v>
      </c>
      <c r="J431" s="0" t="s">
        <v>257</v>
      </c>
      <c r="K431" s="0" t="e">
        <f aca="false">VLOOKUP(tblSalaries#this row;where do you work,tblCountriesactual:mapping,2,0)</f>
        <v>#VALUE!</v>
      </c>
      <c r="L431" s="0" t="s">
        <v>118</v>
      </c>
      <c r="N431" s="48" t="e">
        <f aca="false">VLOOKUP(K431,tblCountries,3,0)</f>
        <v>#VALUE!</v>
      </c>
      <c r="O431" s="48" t="e">
        <f aca="false">VLOOKUP(tblSalaries#this row;how many hours of a day you work on excel,tblHours,2,0)</f>
        <v>#VALUE!</v>
      </c>
      <c r="P431" s="48" t="e">
        <f aca="false">VLOOKUP(tblSalaries#this row;clean country,tblCountries,5,0)</f>
        <v>#VALUE!</v>
      </c>
      <c r="Q431" s="48" t="e">
        <f aca="false">IF($Q$1,tblSalaries#this row;ppp factor*tblSalaries#this row;salary in usd,tblSalaries#this row;salary in usd)</f>
        <v>#VALUE!</v>
      </c>
    </row>
    <row r="432" customFormat="false" ht="15" hidden="false" customHeight="true" outlineLevel="0" collapsed="false">
      <c r="B432" s="0" t="s">
        <v>1556</v>
      </c>
      <c r="C432" s="54" t="n">
        <v>41055.1073726852</v>
      </c>
      <c r="D432" s="55" t="n">
        <v>90000</v>
      </c>
      <c r="E432" s="0" t="n">
        <v>90000</v>
      </c>
      <c r="F432" s="0" t="s">
        <v>71</v>
      </c>
      <c r="G432" s="0" t="e">
        <f aca="false">tblSalaries#this row;clean salary (in local currency)*VLOOKUP(tblSalaries#this row;currency,tblXrate,2,0)</f>
        <v>#VALUE!</v>
      </c>
      <c r="H432" s="0" t="s">
        <v>1557</v>
      </c>
      <c r="I432" s="0" t="s">
        <v>78</v>
      </c>
      <c r="J432" s="0" t="s">
        <v>74</v>
      </c>
      <c r="K432" s="0" t="e">
        <f aca="false">VLOOKUP(tblSalaries#this row;where do you work,tblCountriesactual:mapping,2,0)</f>
        <v>#VALUE!</v>
      </c>
      <c r="L432" s="0" t="s">
        <v>90</v>
      </c>
      <c r="N432" s="48" t="e">
        <f aca="false">VLOOKUP(K432,tblCountries,3,0)</f>
        <v>#VALUE!</v>
      </c>
      <c r="O432" s="48" t="e">
        <f aca="false">VLOOKUP(tblSalaries#this row;how many hours of a day you work on excel,tblHours,2,0)</f>
        <v>#VALUE!</v>
      </c>
      <c r="P432" s="48" t="e">
        <f aca="false">VLOOKUP(tblSalaries#this row;clean country,tblCountries,5,0)</f>
        <v>#VALUE!</v>
      </c>
      <c r="Q432" s="48" t="e">
        <f aca="false">IF($Q$1,tblSalaries#this row;ppp factor*tblSalaries#this row;salary in usd,tblSalaries#this row;salary in usd)</f>
        <v>#VALUE!</v>
      </c>
    </row>
    <row r="433" customFormat="false" ht="15" hidden="false" customHeight="true" outlineLevel="0" collapsed="false">
      <c r="B433" s="0" t="s">
        <v>1558</v>
      </c>
      <c r="C433" s="54" t="n">
        <v>41055.1077546296</v>
      </c>
      <c r="D433" s="55" t="n">
        <v>8500</v>
      </c>
      <c r="E433" s="0" t="n">
        <v>8500</v>
      </c>
      <c r="F433" s="0" t="s">
        <v>71</v>
      </c>
      <c r="G433" s="0" t="e">
        <f aca="false">tblSalaries#this row;clean salary (in local currency)*VLOOKUP(tblSalaries#this row;currency,tblXrate,2,0)</f>
        <v>#VALUE!</v>
      </c>
      <c r="H433" s="0" t="s">
        <v>1559</v>
      </c>
      <c r="I433" s="0" t="s">
        <v>78</v>
      </c>
      <c r="J433" s="0" t="s">
        <v>225</v>
      </c>
      <c r="K433" s="0" t="e">
        <f aca="false">VLOOKUP(tblSalaries#this row;where do you work,tblCountriesactual:mapping,2,0)</f>
        <v>#VALUE!</v>
      </c>
      <c r="L433" s="0" t="s">
        <v>90</v>
      </c>
      <c r="N433" s="48" t="e">
        <f aca="false">VLOOKUP(K433,tblCountries,3,0)</f>
        <v>#VALUE!</v>
      </c>
      <c r="O433" s="48" t="e">
        <f aca="false">VLOOKUP(tblSalaries#this row;how many hours of a day you work on excel,tblHours,2,0)</f>
        <v>#VALUE!</v>
      </c>
      <c r="P433" s="48" t="e">
        <f aca="false">VLOOKUP(tblSalaries#this row;clean country,tblCountries,5,0)</f>
        <v>#VALUE!</v>
      </c>
      <c r="Q433" s="48" t="e">
        <f aca="false">IF($Q$1,tblSalaries#this row;ppp factor*tblSalaries#this row;salary in usd,tblSalaries#this row;salary in usd)</f>
        <v>#VALUE!</v>
      </c>
    </row>
    <row r="434" customFormat="false" ht="15" hidden="false" customHeight="true" outlineLevel="0" collapsed="false">
      <c r="B434" s="0" t="s">
        <v>1560</v>
      </c>
      <c r="C434" s="54" t="n">
        <v>41055.1077662037</v>
      </c>
      <c r="D434" s="55" t="n">
        <v>75000</v>
      </c>
      <c r="E434" s="0" t="n">
        <v>75000</v>
      </c>
      <c r="F434" s="0" t="s">
        <v>71</v>
      </c>
      <c r="G434" s="0" t="e">
        <f aca="false">tblSalaries#this row;clean salary (in local currency)*VLOOKUP(tblSalaries#this row;currency,tblXrate,2,0)</f>
        <v>#VALUE!</v>
      </c>
      <c r="H434" s="0" t="s">
        <v>1561</v>
      </c>
      <c r="I434" s="0" t="s">
        <v>78</v>
      </c>
      <c r="J434" s="0" t="s">
        <v>74</v>
      </c>
      <c r="K434" s="0" t="e">
        <f aca="false">VLOOKUP(tblSalaries#this row;where do you work,tblCountriesactual:mapping,2,0)</f>
        <v>#VALUE!</v>
      </c>
      <c r="L434" s="0" t="s">
        <v>110</v>
      </c>
      <c r="N434" s="48" t="e">
        <f aca="false">VLOOKUP(K434,tblCountries,3,0)</f>
        <v>#VALUE!</v>
      </c>
      <c r="O434" s="48" t="e">
        <f aca="false">VLOOKUP(tblSalaries#this row;how many hours of a day you work on excel,tblHours,2,0)</f>
        <v>#VALUE!</v>
      </c>
      <c r="P434" s="48" t="e">
        <f aca="false">VLOOKUP(tblSalaries#this row;clean country,tblCountries,5,0)</f>
        <v>#VALUE!</v>
      </c>
      <c r="Q434" s="48" t="e">
        <f aca="false">IF($Q$1,tblSalaries#this row;ppp factor*tblSalaries#this row;salary in usd,tblSalaries#this row;salary in usd)</f>
        <v>#VALUE!</v>
      </c>
    </row>
    <row r="435" customFormat="false" ht="15" hidden="false" customHeight="true" outlineLevel="0" collapsed="false">
      <c r="B435" s="0" t="s">
        <v>1562</v>
      </c>
      <c r="C435" s="54" t="n">
        <v>41055.1096064815</v>
      </c>
      <c r="D435" s="55" t="n">
        <v>72000</v>
      </c>
      <c r="E435" s="0" t="n">
        <v>72000</v>
      </c>
      <c r="F435" s="0" t="s">
        <v>71</v>
      </c>
      <c r="G435" s="0" t="e">
        <f aca="false">tblSalaries#this row;clean salary (in local currency)*VLOOKUP(tblSalaries#this row;currency,tblXrate,2,0)</f>
        <v>#VALUE!</v>
      </c>
      <c r="H435" s="0" t="s">
        <v>1563</v>
      </c>
      <c r="I435" s="0" t="s">
        <v>78</v>
      </c>
      <c r="J435" s="0" t="s">
        <v>74</v>
      </c>
      <c r="K435" s="0" t="e">
        <f aca="false">VLOOKUP(tblSalaries#this row;where do you work,tblCountriesactual:mapping,2,0)</f>
        <v>#VALUE!</v>
      </c>
      <c r="L435" s="0" t="s">
        <v>100</v>
      </c>
      <c r="N435" s="48" t="e">
        <f aca="false">VLOOKUP(K435,tblCountries,3,0)</f>
        <v>#VALUE!</v>
      </c>
      <c r="O435" s="48" t="e">
        <f aca="false">VLOOKUP(tblSalaries#this row;how many hours of a day you work on excel,tblHours,2,0)</f>
        <v>#VALUE!</v>
      </c>
      <c r="P435" s="48" t="e">
        <f aca="false">VLOOKUP(tblSalaries#this row;clean country,tblCountries,5,0)</f>
        <v>#VALUE!</v>
      </c>
      <c r="Q435" s="48" t="e">
        <f aca="false">IF($Q$1,tblSalaries#this row;ppp factor*tblSalaries#this row;salary in usd,tblSalaries#this row;salary in usd)</f>
        <v>#VALUE!</v>
      </c>
    </row>
    <row r="436" customFormat="false" ht="15" hidden="false" customHeight="true" outlineLevel="0" collapsed="false">
      <c r="B436" s="0" t="s">
        <v>1564</v>
      </c>
      <c r="C436" s="54" t="n">
        <v>41055.1101157407</v>
      </c>
      <c r="D436" s="55" t="n">
        <v>65000</v>
      </c>
      <c r="E436" s="0" t="n">
        <v>65000</v>
      </c>
      <c r="F436" s="0" t="s">
        <v>71</v>
      </c>
      <c r="G436" s="0" t="e">
        <f aca="false">tblSalaries#this row;clean salary (in local currency)*VLOOKUP(tblSalaries#this row;currency,tblXrate,2,0)</f>
        <v>#VALUE!</v>
      </c>
      <c r="H436" s="0" t="s">
        <v>1565</v>
      </c>
      <c r="I436" s="0" t="s">
        <v>78</v>
      </c>
      <c r="J436" s="0" t="s">
        <v>74</v>
      </c>
      <c r="K436" s="0" t="e">
        <f aca="false">VLOOKUP(tblSalaries#this row;where do you work,tblCountriesactual:mapping,2,0)</f>
        <v>#VALUE!</v>
      </c>
      <c r="L436" s="0" t="s">
        <v>110</v>
      </c>
      <c r="N436" s="48" t="e">
        <f aca="false">VLOOKUP(K436,tblCountries,3,0)</f>
        <v>#VALUE!</v>
      </c>
      <c r="O436" s="48" t="e">
        <f aca="false">VLOOKUP(tblSalaries#this row;how many hours of a day you work on excel,tblHours,2,0)</f>
        <v>#VALUE!</v>
      </c>
      <c r="P436" s="48" t="e">
        <f aca="false">VLOOKUP(tblSalaries#this row;clean country,tblCountries,5,0)</f>
        <v>#VALUE!</v>
      </c>
      <c r="Q436" s="48" t="e">
        <f aca="false">IF($Q$1,tblSalaries#this row;ppp factor*tblSalaries#this row;salary in usd,tblSalaries#this row;salary in usd)</f>
        <v>#VALUE!</v>
      </c>
    </row>
    <row r="437" customFormat="false" ht="15" hidden="false" customHeight="true" outlineLevel="0" collapsed="false">
      <c r="B437" s="0" t="s">
        <v>1566</v>
      </c>
      <c r="C437" s="54" t="n">
        <v>41055.1110648148</v>
      </c>
      <c r="D437" s="55" t="n">
        <v>120000</v>
      </c>
      <c r="E437" s="0" t="n">
        <v>120000</v>
      </c>
      <c r="F437" s="0" t="s">
        <v>71</v>
      </c>
      <c r="G437" s="0" t="e">
        <f aca="false">tblSalaries#this row;clean salary (in local currency)*VLOOKUP(tblSalaries#this row;currency,tblXrate,2,0)</f>
        <v>#VALUE!</v>
      </c>
      <c r="H437" s="0" t="s">
        <v>853</v>
      </c>
      <c r="I437" s="0" t="s">
        <v>107</v>
      </c>
      <c r="J437" s="0" t="s">
        <v>74</v>
      </c>
      <c r="K437" s="0" t="e">
        <f aca="false">VLOOKUP(tblSalaries#this row;where do you work,tblCountriesactual:mapping,2,0)</f>
        <v>#VALUE!</v>
      </c>
      <c r="L437" s="0" t="s">
        <v>90</v>
      </c>
      <c r="N437" s="48" t="e">
        <f aca="false">VLOOKUP(K437,tblCountries,3,0)</f>
        <v>#VALUE!</v>
      </c>
      <c r="O437" s="48" t="e">
        <f aca="false">VLOOKUP(tblSalaries#this row;how many hours of a day you work on excel,tblHours,2,0)</f>
        <v>#VALUE!</v>
      </c>
      <c r="P437" s="48" t="e">
        <f aca="false">VLOOKUP(tblSalaries#this row;clean country,tblCountries,5,0)</f>
        <v>#VALUE!</v>
      </c>
      <c r="Q437" s="48" t="e">
        <f aca="false">IF($Q$1,tblSalaries#this row;ppp factor*tblSalaries#this row;salary in usd,tblSalaries#this row;salary in usd)</f>
        <v>#VALUE!</v>
      </c>
    </row>
    <row r="438" customFormat="false" ht="15" hidden="false" customHeight="true" outlineLevel="0" collapsed="false">
      <c r="B438" s="0" t="s">
        <v>1567</v>
      </c>
      <c r="C438" s="54" t="n">
        <v>41055.1115625</v>
      </c>
      <c r="D438" s="55" t="s">
        <v>1568</v>
      </c>
      <c r="E438" s="0" t="n">
        <v>4000000</v>
      </c>
      <c r="F438" s="0" t="s">
        <v>101</v>
      </c>
      <c r="G438" s="0" t="e">
        <f aca="false">tblSalaries#this row;clean salary (in local currency)*VLOOKUP(tblSalaries#this row;currency,tblXrate,2,0)</f>
        <v>#VALUE!</v>
      </c>
      <c r="H438" s="0" t="s">
        <v>1569</v>
      </c>
      <c r="I438" s="0" t="s">
        <v>69</v>
      </c>
      <c r="J438" s="0" t="s">
        <v>85</v>
      </c>
      <c r="K438" s="0" t="e">
        <f aca="false">VLOOKUP(tblSalaries#this row;where do you work,tblCountriesactual:mapping,2,0)</f>
        <v>#VALUE!</v>
      </c>
      <c r="L438" s="0" t="s">
        <v>118</v>
      </c>
      <c r="N438" s="48" t="e">
        <f aca="false">VLOOKUP(K438,tblCountries,3,0)</f>
        <v>#VALUE!</v>
      </c>
      <c r="O438" s="48" t="e">
        <f aca="false">VLOOKUP(tblSalaries#this row;how many hours of a day you work on excel,tblHours,2,0)</f>
        <v>#VALUE!</v>
      </c>
      <c r="P438" s="48" t="e">
        <f aca="false">VLOOKUP(tblSalaries#this row;clean country,tblCountries,5,0)</f>
        <v>#VALUE!</v>
      </c>
      <c r="Q438" s="48" t="e">
        <f aca="false">IF($Q$1,tblSalaries#this row;ppp factor*tblSalaries#this row;salary in usd,tblSalaries#this row;salary in usd)</f>
        <v>#VALUE!</v>
      </c>
    </row>
    <row r="439" customFormat="false" ht="15" hidden="false" customHeight="true" outlineLevel="0" collapsed="false">
      <c r="B439" s="0" t="s">
        <v>1570</v>
      </c>
      <c r="C439" s="54" t="n">
        <v>41055.1127314815</v>
      </c>
      <c r="D439" s="55" t="s">
        <v>1571</v>
      </c>
      <c r="E439" s="0" t="n">
        <v>300000</v>
      </c>
      <c r="F439" s="0" t="s">
        <v>101</v>
      </c>
      <c r="G439" s="0" t="e">
        <f aca="false">tblSalaries#this row;clean salary (in local currency)*VLOOKUP(tblSalaries#this row;currency,tblXrate,2,0)</f>
        <v>#VALUE!</v>
      </c>
      <c r="H439" s="0" t="s">
        <v>1572</v>
      </c>
      <c r="I439" s="0" t="s">
        <v>124</v>
      </c>
      <c r="J439" s="0" t="s">
        <v>85</v>
      </c>
      <c r="K439" s="0" t="e">
        <f aca="false">VLOOKUP(tblSalaries#this row;where do you work,tblCountriesactual:mapping,2,0)</f>
        <v>#VALUE!</v>
      </c>
      <c r="L439" s="0" t="s">
        <v>110</v>
      </c>
      <c r="N439" s="48" t="e">
        <f aca="false">VLOOKUP(K439,tblCountries,3,0)</f>
        <v>#VALUE!</v>
      </c>
      <c r="O439" s="48" t="e">
        <f aca="false">VLOOKUP(tblSalaries#this row;how many hours of a day you work on excel,tblHours,2,0)</f>
        <v>#VALUE!</v>
      </c>
      <c r="P439" s="48" t="e">
        <f aca="false">VLOOKUP(tblSalaries#this row;clean country,tblCountries,5,0)</f>
        <v>#VALUE!</v>
      </c>
      <c r="Q439" s="48" t="e">
        <f aca="false">IF($Q$1,tblSalaries#this row;ppp factor*tblSalaries#this row;salary in usd,tblSalaries#this row;salary in usd)</f>
        <v>#VALUE!</v>
      </c>
    </row>
    <row r="440" customFormat="false" ht="15" hidden="false" customHeight="true" outlineLevel="0" collapsed="false">
      <c r="B440" s="0" t="s">
        <v>1573</v>
      </c>
      <c r="C440" s="54" t="n">
        <v>41055.1134375</v>
      </c>
      <c r="D440" s="55" t="n">
        <v>1100000</v>
      </c>
      <c r="E440" s="0" t="n">
        <v>1100000</v>
      </c>
      <c r="F440" s="0" t="s">
        <v>101</v>
      </c>
      <c r="G440" s="0" t="e">
        <f aca="false">tblSalaries#this row;clean salary (in local currency)*VLOOKUP(tblSalaries#this row;currency,tblXrate,2,0)</f>
        <v>#VALUE!</v>
      </c>
      <c r="H440" s="0" t="s">
        <v>1574</v>
      </c>
      <c r="I440" s="0" t="s">
        <v>124</v>
      </c>
      <c r="J440" s="0" t="s">
        <v>85</v>
      </c>
      <c r="K440" s="0" t="e">
        <f aca="false">VLOOKUP(tblSalaries#this row;where do you work,tblCountriesactual:mapping,2,0)</f>
        <v>#VALUE!</v>
      </c>
      <c r="L440" s="0" t="s">
        <v>110</v>
      </c>
      <c r="N440" s="48" t="e">
        <f aca="false">VLOOKUP(K440,tblCountries,3,0)</f>
        <v>#VALUE!</v>
      </c>
      <c r="O440" s="48" t="e">
        <f aca="false">VLOOKUP(tblSalaries#this row;how many hours of a day you work on excel,tblHours,2,0)</f>
        <v>#VALUE!</v>
      </c>
      <c r="P440" s="48" t="e">
        <f aca="false">VLOOKUP(tblSalaries#this row;clean country,tblCountries,5,0)</f>
        <v>#VALUE!</v>
      </c>
      <c r="Q440" s="48" t="e">
        <f aca="false">IF($Q$1,tblSalaries#this row;ppp factor*tblSalaries#this row;salary in usd,tblSalaries#this row;salary in usd)</f>
        <v>#VALUE!</v>
      </c>
    </row>
    <row r="441" customFormat="false" ht="15" hidden="false" customHeight="true" outlineLevel="0" collapsed="false">
      <c r="B441" s="0" t="s">
        <v>1575</v>
      </c>
      <c r="C441" s="54" t="n">
        <v>41055.1154861111</v>
      </c>
      <c r="D441" s="55" t="n">
        <v>80000</v>
      </c>
      <c r="E441" s="0" t="n">
        <v>80000</v>
      </c>
      <c r="F441" s="0" t="s">
        <v>71</v>
      </c>
      <c r="G441" s="0" t="e">
        <f aca="false">tblSalaries#this row;clean salary (in local currency)*VLOOKUP(tblSalaries#this row;currency,tblXrate,2,0)</f>
        <v>#VALUE!</v>
      </c>
      <c r="H441" s="0" t="s">
        <v>1576</v>
      </c>
      <c r="I441" s="0" t="s">
        <v>78</v>
      </c>
      <c r="J441" s="0" t="s">
        <v>74</v>
      </c>
      <c r="K441" s="0" t="e">
        <f aca="false">VLOOKUP(tblSalaries#this row;where do you work,tblCountriesactual:mapping,2,0)</f>
        <v>#VALUE!</v>
      </c>
      <c r="L441" s="0" t="s">
        <v>110</v>
      </c>
      <c r="N441" s="48" t="e">
        <f aca="false">VLOOKUP(K441,tblCountries,3,0)</f>
        <v>#VALUE!</v>
      </c>
      <c r="O441" s="48" t="e">
        <f aca="false">VLOOKUP(tblSalaries#this row;how many hours of a day you work on excel,tblHours,2,0)</f>
        <v>#VALUE!</v>
      </c>
      <c r="P441" s="48" t="e">
        <f aca="false">VLOOKUP(tblSalaries#this row;clean country,tblCountries,5,0)</f>
        <v>#VALUE!</v>
      </c>
      <c r="Q441" s="48" t="e">
        <f aca="false">IF($Q$1,tblSalaries#this row;ppp factor*tblSalaries#this row;salary in usd,tblSalaries#this row;salary in usd)</f>
        <v>#VALUE!</v>
      </c>
    </row>
    <row r="442" customFormat="false" ht="15" hidden="false" customHeight="true" outlineLevel="0" collapsed="false">
      <c r="B442" s="0" t="s">
        <v>1577</v>
      </c>
      <c r="C442" s="54" t="n">
        <v>41055.1159259259</v>
      </c>
      <c r="D442" s="55" t="s">
        <v>1578</v>
      </c>
      <c r="E442" s="0" t="n">
        <v>3000000</v>
      </c>
      <c r="F442" s="0" t="s">
        <v>101</v>
      </c>
      <c r="G442" s="0" t="e">
        <f aca="false">tblSalaries#this row;clean salary (in local currency)*VLOOKUP(tblSalaries#this row;currency,tblXrate,2,0)</f>
        <v>#VALUE!</v>
      </c>
      <c r="H442" s="0" t="s">
        <v>1579</v>
      </c>
      <c r="I442" s="0" t="s">
        <v>124</v>
      </c>
      <c r="J442" s="0" t="s">
        <v>85</v>
      </c>
      <c r="K442" s="0" t="e">
        <f aca="false">VLOOKUP(tblSalaries#this row;where do you work,tblCountriesactual:mapping,2,0)</f>
        <v>#VALUE!</v>
      </c>
      <c r="L442" s="0" t="s">
        <v>110</v>
      </c>
      <c r="N442" s="48" t="e">
        <f aca="false">VLOOKUP(K442,tblCountries,3,0)</f>
        <v>#VALUE!</v>
      </c>
      <c r="O442" s="48" t="e">
        <f aca="false">VLOOKUP(tblSalaries#this row;how many hours of a day you work on excel,tblHours,2,0)</f>
        <v>#VALUE!</v>
      </c>
      <c r="P442" s="48" t="e">
        <f aca="false">VLOOKUP(tblSalaries#this row;clean country,tblCountries,5,0)</f>
        <v>#VALUE!</v>
      </c>
      <c r="Q442" s="48" t="e">
        <f aca="false">IF($Q$1,tblSalaries#this row;ppp factor*tblSalaries#this row;salary in usd,tblSalaries#this row;salary in usd)</f>
        <v>#VALUE!</v>
      </c>
    </row>
    <row r="443" customFormat="false" ht="15" hidden="false" customHeight="true" outlineLevel="0" collapsed="false">
      <c r="B443" s="0" t="s">
        <v>1580</v>
      </c>
      <c r="C443" s="54" t="n">
        <v>41055.117037037</v>
      </c>
      <c r="D443" s="55" t="n">
        <v>110000</v>
      </c>
      <c r="E443" s="0" t="n">
        <v>110000</v>
      </c>
      <c r="F443" s="0" t="s">
        <v>125</v>
      </c>
      <c r="G443" s="0" t="e">
        <f aca="false">tblSalaries#this row;clean salary (in local currency)*VLOOKUP(tblSalaries#this row;currency,tblXrate,2,0)</f>
        <v>#VALUE!</v>
      </c>
      <c r="H443" s="0" t="s">
        <v>1581</v>
      </c>
      <c r="I443" s="0" t="s">
        <v>97</v>
      </c>
      <c r="J443" s="0" t="s">
        <v>566</v>
      </c>
      <c r="K443" s="0" t="e">
        <f aca="false">VLOOKUP(tblSalaries#this row;where do you work,tblCountriesactual:mapping,2,0)</f>
        <v>#VALUE!</v>
      </c>
      <c r="L443" s="0" t="s">
        <v>100</v>
      </c>
      <c r="N443" s="48" t="e">
        <f aca="false">VLOOKUP(K443,tblCountries,3,0)</f>
        <v>#VALUE!</v>
      </c>
      <c r="O443" s="48" t="e">
        <f aca="false">VLOOKUP(tblSalaries#this row;how many hours of a day you work on excel,tblHours,2,0)</f>
        <v>#VALUE!</v>
      </c>
      <c r="P443" s="48" t="e">
        <f aca="false">VLOOKUP(tblSalaries#this row;clean country,tblCountries,5,0)</f>
        <v>#VALUE!</v>
      </c>
      <c r="Q443" s="48" t="e">
        <f aca="false">IF($Q$1,tblSalaries#this row;ppp factor*tblSalaries#this row;salary in usd,tblSalaries#this row;salary in usd)</f>
        <v>#VALUE!</v>
      </c>
    </row>
    <row r="444" customFormat="false" ht="15" hidden="false" customHeight="true" outlineLevel="0" collapsed="false">
      <c r="B444" s="0" t="s">
        <v>1582</v>
      </c>
      <c r="C444" s="54" t="n">
        <v>41055.1176388889</v>
      </c>
      <c r="D444" s="55" t="n">
        <v>51000</v>
      </c>
      <c r="E444" s="0" t="n">
        <v>51000</v>
      </c>
      <c r="F444" s="0" t="s">
        <v>71</v>
      </c>
      <c r="G444" s="0" t="e">
        <f aca="false">tblSalaries#this row;clean salary (in local currency)*VLOOKUP(tblSalaries#this row;currency,tblXrate,2,0)</f>
        <v>#VALUE!</v>
      </c>
      <c r="H444" s="0" t="s">
        <v>1583</v>
      </c>
      <c r="I444" s="0" t="s">
        <v>124</v>
      </c>
      <c r="J444" s="0" t="s">
        <v>74</v>
      </c>
      <c r="K444" s="0" t="e">
        <f aca="false">VLOOKUP(tblSalaries#this row;where do you work,tblCountriesactual:mapping,2,0)</f>
        <v>#VALUE!</v>
      </c>
      <c r="L444" s="0" t="s">
        <v>100</v>
      </c>
      <c r="N444" s="48" t="e">
        <f aca="false">VLOOKUP(K444,tblCountries,3,0)</f>
        <v>#VALUE!</v>
      </c>
      <c r="O444" s="48" t="e">
        <f aca="false">VLOOKUP(tblSalaries#this row;how many hours of a day you work on excel,tblHours,2,0)</f>
        <v>#VALUE!</v>
      </c>
      <c r="P444" s="48" t="e">
        <f aca="false">VLOOKUP(tblSalaries#this row;clean country,tblCountries,5,0)</f>
        <v>#VALUE!</v>
      </c>
      <c r="Q444" s="48" t="e">
        <f aca="false">IF($Q$1,tblSalaries#this row;ppp factor*tblSalaries#this row;salary in usd,tblSalaries#this row;salary in usd)</f>
        <v>#VALUE!</v>
      </c>
    </row>
    <row r="445" customFormat="false" ht="15" hidden="false" customHeight="true" outlineLevel="0" collapsed="false">
      <c r="B445" s="0" t="s">
        <v>1584</v>
      </c>
      <c r="C445" s="54" t="n">
        <v>41055.1182407407</v>
      </c>
      <c r="D445" s="55" t="s">
        <v>1585</v>
      </c>
      <c r="E445" s="0" t="n">
        <v>5000</v>
      </c>
      <c r="F445" s="0" t="s">
        <v>71</v>
      </c>
      <c r="G445" s="0" t="e">
        <f aca="false">tblSalaries#this row;clean salary (in local currency)*VLOOKUP(tblSalaries#this row;currency,tblXrate,2,0)</f>
        <v>#VALUE!</v>
      </c>
      <c r="H445" s="0" t="s">
        <v>1586</v>
      </c>
      <c r="I445" s="0" t="s">
        <v>136</v>
      </c>
      <c r="J445" s="0" t="s">
        <v>85</v>
      </c>
      <c r="K445" s="0" t="e">
        <f aca="false">VLOOKUP(tblSalaries#this row;where do you work,tblCountriesactual:mapping,2,0)</f>
        <v>#VALUE!</v>
      </c>
      <c r="L445" s="0" t="s">
        <v>110</v>
      </c>
      <c r="N445" s="48" t="e">
        <f aca="false">VLOOKUP(K445,tblCountries,3,0)</f>
        <v>#VALUE!</v>
      </c>
      <c r="O445" s="48" t="e">
        <f aca="false">VLOOKUP(tblSalaries#this row;how many hours of a day you work on excel,tblHours,2,0)</f>
        <v>#VALUE!</v>
      </c>
      <c r="P445" s="48" t="e">
        <f aca="false">VLOOKUP(tblSalaries#this row;clean country,tblCountries,5,0)</f>
        <v>#VALUE!</v>
      </c>
      <c r="Q445" s="48" t="e">
        <f aca="false">IF($Q$1,tblSalaries#this row;ppp factor*tblSalaries#this row;salary in usd,tblSalaries#this row;salary in usd)</f>
        <v>#VALUE!</v>
      </c>
    </row>
    <row r="446" customFormat="false" ht="15" hidden="false" customHeight="true" outlineLevel="0" collapsed="false">
      <c r="B446" s="0" t="s">
        <v>1587</v>
      </c>
      <c r="C446" s="54" t="n">
        <v>41055.120474537</v>
      </c>
      <c r="D446" s="55" t="n">
        <v>74000</v>
      </c>
      <c r="E446" s="0" t="n">
        <v>74000</v>
      </c>
      <c r="F446" s="0" t="s">
        <v>71</v>
      </c>
      <c r="G446" s="0" t="e">
        <f aca="false">tblSalaries#this row;clean salary (in local currency)*VLOOKUP(tblSalaries#this row;currency,tblXrate,2,0)</f>
        <v>#VALUE!</v>
      </c>
      <c r="H446" s="0" t="s">
        <v>116</v>
      </c>
      <c r="I446" s="0" t="s">
        <v>116</v>
      </c>
      <c r="J446" s="0" t="s">
        <v>74</v>
      </c>
      <c r="K446" s="0" t="e">
        <f aca="false">VLOOKUP(tblSalaries#this row;where do you work,tblCountriesactual:mapping,2,0)</f>
        <v>#VALUE!</v>
      </c>
      <c r="L446" s="0" t="s">
        <v>110</v>
      </c>
      <c r="N446" s="48" t="e">
        <f aca="false">VLOOKUP(K446,tblCountries,3,0)</f>
        <v>#VALUE!</v>
      </c>
      <c r="O446" s="48" t="e">
        <f aca="false">VLOOKUP(tblSalaries#this row;how many hours of a day you work on excel,tblHours,2,0)</f>
        <v>#VALUE!</v>
      </c>
      <c r="P446" s="48" t="e">
        <f aca="false">VLOOKUP(tblSalaries#this row;clean country,tblCountries,5,0)</f>
        <v>#VALUE!</v>
      </c>
      <c r="Q446" s="48" t="e">
        <f aca="false">IF($Q$1,tblSalaries#this row;ppp factor*tblSalaries#this row;salary in usd,tblSalaries#this row;salary in usd)</f>
        <v>#VALUE!</v>
      </c>
    </row>
    <row r="447" customFormat="false" ht="15" hidden="false" customHeight="true" outlineLevel="0" collapsed="false">
      <c r="B447" s="0" t="s">
        <v>1588</v>
      </c>
      <c r="C447" s="54" t="n">
        <v>41055.1206944445</v>
      </c>
      <c r="D447" s="55" t="s">
        <v>1203</v>
      </c>
      <c r="E447" s="0" t="n">
        <v>60000</v>
      </c>
      <c r="F447" s="0" t="s">
        <v>111</v>
      </c>
      <c r="G447" s="0" t="e">
        <f aca="false">tblSalaries#this row;clean salary (in local currency)*VLOOKUP(tblSalaries#this row;currency,tblXrate,2,0)</f>
        <v>#VALUE!</v>
      </c>
      <c r="H447" s="0" t="s">
        <v>1194</v>
      </c>
      <c r="I447" s="0" t="s">
        <v>87</v>
      </c>
      <c r="J447" s="0" t="s">
        <v>94</v>
      </c>
      <c r="K447" s="0" t="e">
        <f aca="false">VLOOKUP(tblSalaries#this row;where do you work,tblCountriesactual:mapping,2,0)</f>
        <v>#VALUE!</v>
      </c>
      <c r="L447" s="0" t="s">
        <v>110</v>
      </c>
      <c r="N447" s="48" t="e">
        <f aca="false">VLOOKUP(K447,tblCountries,3,0)</f>
        <v>#VALUE!</v>
      </c>
      <c r="O447" s="48" t="e">
        <f aca="false">VLOOKUP(tblSalaries#this row;how many hours of a day you work on excel,tblHours,2,0)</f>
        <v>#VALUE!</v>
      </c>
      <c r="P447" s="48" t="e">
        <f aca="false">VLOOKUP(tblSalaries#this row;clean country,tblCountries,5,0)</f>
        <v>#VALUE!</v>
      </c>
      <c r="Q447" s="48" t="e">
        <f aca="false">IF($Q$1,tblSalaries#this row;ppp factor*tblSalaries#this row;salary in usd,tblSalaries#this row;salary in usd)</f>
        <v>#VALUE!</v>
      </c>
    </row>
    <row r="448" customFormat="false" ht="15" hidden="false" customHeight="true" outlineLevel="0" collapsed="false">
      <c r="B448" s="0" t="s">
        <v>1589</v>
      </c>
      <c r="C448" s="54" t="n">
        <v>41055.1218402778</v>
      </c>
      <c r="D448" s="55" t="n">
        <v>50000</v>
      </c>
      <c r="E448" s="0" t="n">
        <v>50000</v>
      </c>
      <c r="F448" s="0" t="s">
        <v>71</v>
      </c>
      <c r="G448" s="0" t="e">
        <f aca="false">tblSalaries#this row;clean salary (in local currency)*VLOOKUP(tblSalaries#this row;currency,tblXrate,2,0)</f>
        <v>#VALUE!</v>
      </c>
      <c r="H448" s="0" t="s">
        <v>1590</v>
      </c>
      <c r="I448" s="0" t="s">
        <v>78</v>
      </c>
      <c r="J448" s="0" t="s">
        <v>74</v>
      </c>
      <c r="K448" s="0" t="e">
        <f aca="false">VLOOKUP(tblSalaries#this row;where do you work,tblCountriesactual:mapping,2,0)</f>
        <v>#VALUE!</v>
      </c>
      <c r="L448" s="0" t="s">
        <v>110</v>
      </c>
      <c r="N448" s="48" t="e">
        <f aca="false">VLOOKUP(K448,tblCountries,3,0)</f>
        <v>#VALUE!</v>
      </c>
      <c r="O448" s="48" t="e">
        <f aca="false">VLOOKUP(tblSalaries#this row;how many hours of a day you work on excel,tblHours,2,0)</f>
        <v>#VALUE!</v>
      </c>
      <c r="P448" s="48" t="e">
        <f aca="false">VLOOKUP(tblSalaries#this row;clean country,tblCountries,5,0)</f>
        <v>#VALUE!</v>
      </c>
      <c r="Q448" s="48" t="e">
        <f aca="false">IF($Q$1,tblSalaries#this row;ppp factor*tblSalaries#this row;salary in usd,tblSalaries#this row;salary in usd)</f>
        <v>#VALUE!</v>
      </c>
    </row>
    <row r="449" customFormat="false" ht="15" hidden="false" customHeight="true" outlineLevel="0" collapsed="false">
      <c r="B449" s="0" t="s">
        <v>1591</v>
      </c>
      <c r="C449" s="54" t="n">
        <v>41055.1218634259</v>
      </c>
      <c r="D449" s="55" t="s">
        <v>1592</v>
      </c>
      <c r="E449" s="0" t="n">
        <v>500000</v>
      </c>
      <c r="F449" s="0" t="s">
        <v>101</v>
      </c>
      <c r="G449" s="0" t="e">
        <f aca="false">tblSalaries#this row;clean salary (in local currency)*VLOOKUP(tblSalaries#this row;currency,tblXrate,2,0)</f>
        <v>#VALUE!</v>
      </c>
      <c r="H449" s="0" t="s">
        <v>966</v>
      </c>
      <c r="I449" s="0" t="s">
        <v>78</v>
      </c>
      <c r="J449" s="0" t="s">
        <v>85</v>
      </c>
      <c r="K449" s="0" t="e">
        <f aca="false">VLOOKUP(tblSalaries#this row;where do you work,tblCountriesactual:mapping,2,0)</f>
        <v>#VALUE!</v>
      </c>
      <c r="L449" s="0" t="s">
        <v>110</v>
      </c>
      <c r="N449" s="48" t="e">
        <f aca="false">VLOOKUP(K449,tblCountries,3,0)</f>
        <v>#VALUE!</v>
      </c>
      <c r="O449" s="48" t="e">
        <f aca="false">VLOOKUP(tblSalaries#this row;how many hours of a day you work on excel,tblHours,2,0)</f>
        <v>#VALUE!</v>
      </c>
      <c r="P449" s="48" t="e">
        <f aca="false">VLOOKUP(tblSalaries#this row;clean country,tblCountries,5,0)</f>
        <v>#VALUE!</v>
      </c>
      <c r="Q449" s="48" t="e">
        <f aca="false">IF($Q$1,tblSalaries#this row;ppp factor*tblSalaries#this row;salary in usd,tblSalaries#this row;salary in usd)</f>
        <v>#VALUE!</v>
      </c>
    </row>
    <row r="450" customFormat="false" ht="15" hidden="false" customHeight="true" outlineLevel="0" collapsed="false">
      <c r="B450" s="0" t="s">
        <v>1593</v>
      </c>
      <c r="C450" s="54" t="n">
        <v>41055.123287037</v>
      </c>
      <c r="D450" s="55" t="n">
        <v>78000</v>
      </c>
      <c r="E450" s="0" t="n">
        <v>78000</v>
      </c>
      <c r="F450" s="0" t="s">
        <v>71</v>
      </c>
      <c r="G450" s="0" t="e">
        <f aca="false">tblSalaries#this row;clean salary (in local currency)*VLOOKUP(tblSalaries#this row;currency,tblXrate,2,0)</f>
        <v>#VALUE!</v>
      </c>
      <c r="H450" s="0" t="s">
        <v>1594</v>
      </c>
      <c r="I450" s="0" t="s">
        <v>124</v>
      </c>
      <c r="J450" s="0" t="s">
        <v>464</v>
      </c>
      <c r="K450" s="0" t="e">
        <f aca="false">VLOOKUP(tblSalaries#this row;where do you work,tblCountriesactual:mapping,2,0)</f>
        <v>#VALUE!</v>
      </c>
      <c r="L450" s="0" t="s">
        <v>110</v>
      </c>
      <c r="N450" s="48" t="e">
        <f aca="false">VLOOKUP(K450,tblCountries,3,0)</f>
        <v>#VALUE!</v>
      </c>
      <c r="O450" s="48" t="e">
        <f aca="false">VLOOKUP(tblSalaries#this row;how many hours of a day you work on excel,tblHours,2,0)</f>
        <v>#VALUE!</v>
      </c>
      <c r="P450" s="48" t="e">
        <f aca="false">VLOOKUP(tblSalaries#this row;clean country,tblCountries,5,0)</f>
        <v>#VALUE!</v>
      </c>
      <c r="Q450" s="48" t="e">
        <f aca="false">IF($Q$1,tblSalaries#this row;ppp factor*tblSalaries#this row;salary in usd,tblSalaries#this row;salary in usd)</f>
        <v>#VALUE!</v>
      </c>
    </row>
    <row r="451" customFormat="false" ht="15" hidden="false" customHeight="true" outlineLevel="0" collapsed="false">
      <c r="B451" s="0" t="s">
        <v>1595</v>
      </c>
      <c r="C451" s="54" t="n">
        <v>41055.1234606482</v>
      </c>
      <c r="D451" s="55" t="n">
        <v>900000</v>
      </c>
      <c r="E451" s="0" t="n">
        <v>900000</v>
      </c>
      <c r="F451" s="0" t="s">
        <v>101</v>
      </c>
      <c r="G451" s="0" t="e">
        <f aca="false">tblSalaries#this row;clean salary (in local currency)*VLOOKUP(tblSalaries#this row;currency,tblXrate,2,0)</f>
        <v>#VALUE!</v>
      </c>
      <c r="H451" s="0" t="s">
        <v>1596</v>
      </c>
      <c r="I451" s="0" t="s">
        <v>124</v>
      </c>
      <c r="J451" s="0" t="s">
        <v>85</v>
      </c>
      <c r="K451" s="0" t="e">
        <f aca="false">VLOOKUP(tblSalaries#this row;where do you work,tblCountriesactual:mapping,2,0)</f>
        <v>#VALUE!</v>
      </c>
      <c r="L451" s="0" t="s">
        <v>90</v>
      </c>
      <c r="N451" s="48" t="e">
        <f aca="false">VLOOKUP(K451,tblCountries,3,0)</f>
        <v>#VALUE!</v>
      </c>
      <c r="O451" s="48" t="e">
        <f aca="false">VLOOKUP(tblSalaries#this row;how many hours of a day you work on excel,tblHours,2,0)</f>
        <v>#VALUE!</v>
      </c>
      <c r="P451" s="48" t="e">
        <f aca="false">VLOOKUP(tblSalaries#this row;clean country,tblCountries,5,0)</f>
        <v>#VALUE!</v>
      </c>
      <c r="Q451" s="48" t="e">
        <f aca="false">IF($Q$1,tblSalaries#this row;ppp factor*tblSalaries#this row;salary in usd,tblSalaries#this row;salary in usd)</f>
        <v>#VALUE!</v>
      </c>
    </row>
    <row r="452" customFormat="false" ht="15" hidden="false" customHeight="true" outlineLevel="0" collapsed="false">
      <c r="B452" s="0" t="s">
        <v>1597</v>
      </c>
      <c r="C452" s="54" t="n">
        <v>41055.1260532407</v>
      </c>
      <c r="D452" s="55" t="s">
        <v>1598</v>
      </c>
      <c r="E452" s="0" t="n">
        <v>7500</v>
      </c>
      <c r="F452" s="0" t="s">
        <v>71</v>
      </c>
      <c r="G452" s="0" t="e">
        <f aca="false">tblSalaries#this row;clean salary (in local currency)*VLOOKUP(tblSalaries#this row;currency,tblXrate,2,0)</f>
        <v>#VALUE!</v>
      </c>
      <c r="H452" s="0" t="s">
        <v>1599</v>
      </c>
      <c r="I452" s="0" t="s">
        <v>78</v>
      </c>
      <c r="J452" s="0" t="s">
        <v>236</v>
      </c>
      <c r="K452" s="0" t="e">
        <f aca="false">VLOOKUP(tblSalaries#this row;where do you work,tblCountriesactual:mapping,2,0)</f>
        <v>#VALUE!</v>
      </c>
      <c r="L452" s="0" t="s">
        <v>118</v>
      </c>
      <c r="N452" s="48" t="e">
        <f aca="false">VLOOKUP(K452,tblCountries,3,0)</f>
        <v>#VALUE!</v>
      </c>
      <c r="O452" s="48" t="e">
        <f aca="false">VLOOKUP(tblSalaries#this row;how many hours of a day you work on excel,tblHours,2,0)</f>
        <v>#VALUE!</v>
      </c>
      <c r="P452" s="48" t="e">
        <f aca="false">VLOOKUP(tblSalaries#this row;clean country,tblCountries,5,0)</f>
        <v>#VALUE!</v>
      </c>
      <c r="Q452" s="48" t="e">
        <f aca="false">IF($Q$1,tblSalaries#this row;ppp factor*tblSalaries#this row;salary in usd,tblSalaries#this row;salary in usd)</f>
        <v>#VALUE!</v>
      </c>
    </row>
    <row r="453" customFormat="false" ht="15" hidden="false" customHeight="true" outlineLevel="0" collapsed="false">
      <c r="B453" s="0" t="s">
        <v>1600</v>
      </c>
      <c r="C453" s="54" t="n">
        <v>41055.1261805556</v>
      </c>
      <c r="D453" s="55" t="n">
        <v>60000</v>
      </c>
      <c r="E453" s="0" t="n">
        <v>60000</v>
      </c>
      <c r="F453" s="0" t="s">
        <v>71</v>
      </c>
      <c r="G453" s="0" t="e">
        <f aca="false">tblSalaries#this row;clean salary (in local currency)*VLOOKUP(tblSalaries#this row;currency,tblXrate,2,0)</f>
        <v>#VALUE!</v>
      </c>
      <c r="H453" s="0" t="s">
        <v>1601</v>
      </c>
      <c r="I453" s="0" t="s">
        <v>78</v>
      </c>
      <c r="J453" s="0" t="s">
        <v>74</v>
      </c>
      <c r="K453" s="0" t="e">
        <f aca="false">VLOOKUP(tblSalaries#this row;where do you work,tblCountriesactual:mapping,2,0)</f>
        <v>#VALUE!</v>
      </c>
      <c r="L453" s="0" t="s">
        <v>118</v>
      </c>
      <c r="N453" s="48" t="e">
        <f aca="false">VLOOKUP(K453,tblCountries,3,0)</f>
        <v>#VALUE!</v>
      </c>
      <c r="O453" s="48" t="e">
        <f aca="false">VLOOKUP(tblSalaries#this row;how many hours of a day you work on excel,tblHours,2,0)</f>
        <v>#VALUE!</v>
      </c>
      <c r="P453" s="48" t="e">
        <f aca="false">VLOOKUP(tblSalaries#this row;clean country,tblCountries,5,0)</f>
        <v>#VALUE!</v>
      </c>
      <c r="Q453" s="48" t="e">
        <f aca="false">IF($Q$1,tblSalaries#this row;ppp factor*tblSalaries#this row;salary in usd,tblSalaries#this row;salary in usd)</f>
        <v>#VALUE!</v>
      </c>
    </row>
    <row r="454" customFormat="false" ht="15" hidden="false" customHeight="true" outlineLevel="0" collapsed="false">
      <c r="B454" s="0" t="s">
        <v>1602</v>
      </c>
      <c r="C454" s="54" t="n">
        <v>41055.126875</v>
      </c>
      <c r="D454" s="55" t="s">
        <v>1603</v>
      </c>
      <c r="E454" s="0" t="n">
        <v>800000</v>
      </c>
      <c r="F454" s="0" t="s">
        <v>101</v>
      </c>
      <c r="G454" s="0" t="e">
        <f aca="false">tblSalaries#this row;clean salary (in local currency)*VLOOKUP(tblSalaries#this row;currency,tblXrate,2,0)</f>
        <v>#VALUE!</v>
      </c>
      <c r="H454" s="0" t="s">
        <v>1604</v>
      </c>
      <c r="I454" s="0" t="s">
        <v>107</v>
      </c>
      <c r="J454" s="0" t="s">
        <v>85</v>
      </c>
      <c r="K454" s="0" t="e">
        <f aca="false">VLOOKUP(tblSalaries#this row;where do you work,tblCountriesactual:mapping,2,0)</f>
        <v>#VALUE!</v>
      </c>
      <c r="L454" s="0" t="s">
        <v>118</v>
      </c>
      <c r="N454" s="48" t="e">
        <f aca="false">VLOOKUP(K454,tblCountries,3,0)</f>
        <v>#VALUE!</v>
      </c>
      <c r="O454" s="48" t="e">
        <f aca="false">VLOOKUP(tblSalaries#this row;how many hours of a day you work on excel,tblHours,2,0)</f>
        <v>#VALUE!</v>
      </c>
      <c r="P454" s="48" t="e">
        <f aca="false">VLOOKUP(tblSalaries#this row;clean country,tblCountries,5,0)</f>
        <v>#VALUE!</v>
      </c>
      <c r="Q454" s="48" t="e">
        <f aca="false">IF($Q$1,tblSalaries#this row;ppp factor*tblSalaries#this row;salary in usd,tblSalaries#this row;salary in usd)</f>
        <v>#VALUE!</v>
      </c>
    </row>
    <row r="455" customFormat="false" ht="15" hidden="false" customHeight="true" outlineLevel="0" collapsed="false">
      <c r="B455" s="0" t="s">
        <v>1605</v>
      </c>
      <c r="C455" s="54" t="n">
        <v>41055.1271875</v>
      </c>
      <c r="D455" s="55" t="n">
        <v>80000</v>
      </c>
      <c r="E455" s="0" t="n">
        <v>80000</v>
      </c>
      <c r="F455" s="0" t="s">
        <v>71</v>
      </c>
      <c r="G455" s="0" t="e">
        <f aca="false">tblSalaries#this row;clean salary (in local currency)*VLOOKUP(tblSalaries#this row;currency,tblXrate,2,0)</f>
        <v>#VALUE!</v>
      </c>
      <c r="H455" s="0" t="s">
        <v>1606</v>
      </c>
      <c r="I455" s="0" t="s">
        <v>124</v>
      </c>
      <c r="J455" s="0" t="s">
        <v>74</v>
      </c>
      <c r="K455" s="0" t="e">
        <f aca="false">VLOOKUP(tblSalaries#this row;where do you work,tblCountriesactual:mapping,2,0)</f>
        <v>#VALUE!</v>
      </c>
      <c r="L455" s="0" t="s">
        <v>90</v>
      </c>
      <c r="N455" s="48" t="e">
        <f aca="false">VLOOKUP(K455,tblCountries,3,0)</f>
        <v>#VALUE!</v>
      </c>
      <c r="O455" s="48" t="e">
        <f aca="false">VLOOKUP(tblSalaries#this row;how many hours of a day you work on excel,tblHours,2,0)</f>
        <v>#VALUE!</v>
      </c>
      <c r="P455" s="48" t="e">
        <f aca="false">VLOOKUP(tblSalaries#this row;clean country,tblCountries,5,0)</f>
        <v>#VALUE!</v>
      </c>
      <c r="Q455" s="48" t="e">
        <f aca="false">IF($Q$1,tblSalaries#this row;ppp factor*tblSalaries#this row;salary in usd,tblSalaries#this row;salary in usd)</f>
        <v>#VALUE!</v>
      </c>
    </row>
    <row r="456" customFormat="false" ht="15" hidden="false" customHeight="true" outlineLevel="0" collapsed="false">
      <c r="B456" s="0" t="s">
        <v>1607</v>
      </c>
      <c r="C456" s="54" t="n">
        <v>41055.1274189815</v>
      </c>
      <c r="D456" s="55" t="s">
        <v>1608</v>
      </c>
      <c r="E456" s="0" t="n">
        <v>38000</v>
      </c>
      <c r="F456" s="0" t="s">
        <v>111</v>
      </c>
      <c r="G456" s="0" t="e">
        <f aca="false">tblSalaries#this row;clean salary (in local currency)*VLOOKUP(tblSalaries#this row;currency,tblXrate,2,0)</f>
        <v>#VALUE!</v>
      </c>
      <c r="H456" s="0" t="s">
        <v>1609</v>
      </c>
      <c r="I456" s="0" t="s">
        <v>69</v>
      </c>
      <c r="J456" s="0" t="s">
        <v>94</v>
      </c>
      <c r="K456" s="0" t="e">
        <f aca="false">VLOOKUP(tblSalaries#this row;where do you work,tblCountriesactual:mapping,2,0)</f>
        <v>#VALUE!</v>
      </c>
      <c r="L456" s="0" t="s">
        <v>110</v>
      </c>
      <c r="N456" s="48" t="e">
        <f aca="false">VLOOKUP(K456,tblCountries,3,0)</f>
        <v>#VALUE!</v>
      </c>
      <c r="O456" s="48" t="e">
        <f aca="false">VLOOKUP(tblSalaries#this row;how many hours of a day you work on excel,tblHours,2,0)</f>
        <v>#VALUE!</v>
      </c>
      <c r="P456" s="48" t="e">
        <f aca="false">VLOOKUP(tblSalaries#this row;clean country,tblCountries,5,0)</f>
        <v>#VALUE!</v>
      </c>
      <c r="Q456" s="48" t="e">
        <f aca="false">IF($Q$1,tblSalaries#this row;ppp factor*tblSalaries#this row;salary in usd,tblSalaries#this row;salary in usd)</f>
        <v>#VALUE!</v>
      </c>
    </row>
    <row r="457" customFormat="false" ht="15" hidden="false" customHeight="true" outlineLevel="0" collapsed="false">
      <c r="B457" s="0" t="s">
        <v>1610</v>
      </c>
      <c r="C457" s="54" t="n">
        <v>41055.1278472222</v>
      </c>
      <c r="D457" s="55" t="s">
        <v>1611</v>
      </c>
      <c r="E457" s="0" t="n">
        <v>52000</v>
      </c>
      <c r="F457" s="0" t="s">
        <v>125</v>
      </c>
      <c r="G457" s="0" t="e">
        <f aca="false">tblSalaries#this row;clean salary (in local currency)*VLOOKUP(tblSalaries#this row;currency,tblXrate,2,0)</f>
        <v>#VALUE!</v>
      </c>
      <c r="H457" s="0" t="s">
        <v>1612</v>
      </c>
      <c r="I457" s="0" t="s">
        <v>124</v>
      </c>
      <c r="J457" s="0" t="s">
        <v>113</v>
      </c>
      <c r="K457" s="0" t="e">
        <f aca="false">VLOOKUP(tblSalaries#this row;where do you work,tblCountriesactual:mapping,2,0)</f>
        <v>#VALUE!</v>
      </c>
      <c r="L457" s="0" t="s">
        <v>110</v>
      </c>
      <c r="N457" s="48" t="e">
        <f aca="false">VLOOKUP(K457,tblCountries,3,0)</f>
        <v>#VALUE!</v>
      </c>
      <c r="O457" s="48" t="e">
        <f aca="false">VLOOKUP(tblSalaries#this row;how many hours of a day you work on excel,tblHours,2,0)</f>
        <v>#VALUE!</v>
      </c>
      <c r="P457" s="48" t="e">
        <f aca="false">VLOOKUP(tblSalaries#this row;clean country,tblCountries,5,0)</f>
        <v>#VALUE!</v>
      </c>
      <c r="Q457" s="48" t="e">
        <f aca="false">IF($Q$1,tblSalaries#this row;ppp factor*tblSalaries#this row;salary in usd,tblSalaries#this row;salary in usd)</f>
        <v>#VALUE!</v>
      </c>
    </row>
    <row r="458" customFormat="false" ht="15" hidden="false" customHeight="true" outlineLevel="0" collapsed="false">
      <c r="B458" s="0" t="s">
        <v>1613</v>
      </c>
      <c r="C458" s="54" t="n">
        <v>41055.1293518519</v>
      </c>
      <c r="D458" s="55" t="n">
        <v>125000</v>
      </c>
      <c r="E458" s="0" t="n">
        <v>125000</v>
      </c>
      <c r="F458" s="0" t="s">
        <v>71</v>
      </c>
      <c r="G458" s="0" t="e">
        <f aca="false">tblSalaries#this row;clean salary (in local currency)*VLOOKUP(tblSalaries#this row;currency,tblXrate,2,0)</f>
        <v>#VALUE!</v>
      </c>
      <c r="H458" s="0" t="s">
        <v>1614</v>
      </c>
      <c r="I458" s="0" t="s">
        <v>124</v>
      </c>
      <c r="J458" s="0" t="s">
        <v>74</v>
      </c>
      <c r="K458" s="0" t="e">
        <f aca="false">VLOOKUP(tblSalaries#this row;where do you work,tblCountriesactual:mapping,2,0)</f>
        <v>#VALUE!</v>
      </c>
      <c r="L458" s="0" t="s">
        <v>100</v>
      </c>
      <c r="N458" s="48" t="e">
        <f aca="false">VLOOKUP(K458,tblCountries,3,0)</f>
        <v>#VALUE!</v>
      </c>
      <c r="O458" s="48" t="e">
        <f aca="false">VLOOKUP(tblSalaries#this row;how many hours of a day you work on excel,tblHours,2,0)</f>
        <v>#VALUE!</v>
      </c>
      <c r="P458" s="48" t="e">
        <f aca="false">VLOOKUP(tblSalaries#this row;clean country,tblCountries,5,0)</f>
        <v>#VALUE!</v>
      </c>
      <c r="Q458" s="48" t="e">
        <f aca="false">IF($Q$1,tblSalaries#this row;ppp factor*tblSalaries#this row;salary in usd,tblSalaries#this row;salary in usd)</f>
        <v>#VALUE!</v>
      </c>
    </row>
    <row r="459" customFormat="false" ht="15" hidden="false" customHeight="true" outlineLevel="0" collapsed="false">
      <c r="B459" s="0" t="s">
        <v>1615</v>
      </c>
      <c r="C459" s="54" t="n">
        <v>41055.1295949074</v>
      </c>
      <c r="D459" s="55" t="n">
        <v>52000</v>
      </c>
      <c r="E459" s="0" t="n">
        <v>52000</v>
      </c>
      <c r="F459" s="0" t="s">
        <v>71</v>
      </c>
      <c r="G459" s="0" t="e">
        <f aca="false">tblSalaries#this row;clean salary (in local currency)*VLOOKUP(tblSalaries#this row;currency,tblXrate,2,0)</f>
        <v>#VALUE!</v>
      </c>
      <c r="H459" s="0" t="s">
        <v>1616</v>
      </c>
      <c r="I459" s="0" t="s">
        <v>78</v>
      </c>
      <c r="J459" s="0" t="s">
        <v>74</v>
      </c>
      <c r="K459" s="0" t="e">
        <f aca="false">VLOOKUP(tblSalaries#this row;where do you work,tblCountriesactual:mapping,2,0)</f>
        <v>#VALUE!</v>
      </c>
      <c r="L459" s="0" t="s">
        <v>100</v>
      </c>
      <c r="N459" s="48" t="e">
        <f aca="false">VLOOKUP(K459,tblCountries,3,0)</f>
        <v>#VALUE!</v>
      </c>
      <c r="O459" s="48" t="e">
        <f aca="false">VLOOKUP(tblSalaries#this row;how many hours of a day you work on excel,tblHours,2,0)</f>
        <v>#VALUE!</v>
      </c>
      <c r="P459" s="48" t="e">
        <f aca="false">VLOOKUP(tblSalaries#this row;clean country,tblCountries,5,0)</f>
        <v>#VALUE!</v>
      </c>
      <c r="Q459" s="48" t="e">
        <f aca="false">IF($Q$1,tblSalaries#this row;ppp factor*tblSalaries#this row;salary in usd,tblSalaries#this row;salary in usd)</f>
        <v>#VALUE!</v>
      </c>
    </row>
    <row r="460" customFormat="false" ht="15" hidden="false" customHeight="true" outlineLevel="0" collapsed="false">
      <c r="B460" s="0" t="s">
        <v>1617</v>
      </c>
      <c r="C460" s="54" t="n">
        <v>41055.1303935185</v>
      </c>
      <c r="D460" s="55" t="n">
        <v>45000</v>
      </c>
      <c r="E460" s="0" t="n">
        <v>45000</v>
      </c>
      <c r="F460" s="0" t="s">
        <v>71</v>
      </c>
      <c r="G460" s="0" t="e">
        <f aca="false">tblSalaries#this row;clean salary (in local currency)*VLOOKUP(tblSalaries#this row;currency,tblXrate,2,0)</f>
        <v>#VALUE!</v>
      </c>
      <c r="H460" s="0" t="s">
        <v>78</v>
      </c>
      <c r="I460" s="0" t="s">
        <v>78</v>
      </c>
      <c r="J460" s="0" t="s">
        <v>74</v>
      </c>
      <c r="K460" s="0" t="e">
        <f aca="false">VLOOKUP(tblSalaries#this row;where do you work,tblCountriesactual:mapping,2,0)</f>
        <v>#VALUE!</v>
      </c>
      <c r="L460" s="0" t="s">
        <v>110</v>
      </c>
      <c r="N460" s="48" t="e">
        <f aca="false">VLOOKUP(K460,tblCountries,3,0)</f>
        <v>#VALUE!</v>
      </c>
      <c r="O460" s="48" t="e">
        <f aca="false">VLOOKUP(tblSalaries#this row;how many hours of a day you work on excel,tblHours,2,0)</f>
        <v>#VALUE!</v>
      </c>
      <c r="P460" s="48" t="e">
        <f aca="false">VLOOKUP(tblSalaries#this row;clean country,tblCountries,5,0)</f>
        <v>#VALUE!</v>
      </c>
      <c r="Q460" s="48" t="e">
        <f aca="false">IF($Q$1,tblSalaries#this row;ppp factor*tblSalaries#this row;salary in usd,tblSalaries#this row;salary in usd)</f>
        <v>#VALUE!</v>
      </c>
    </row>
    <row r="461" customFormat="false" ht="15" hidden="false" customHeight="true" outlineLevel="0" collapsed="false">
      <c r="B461" s="0" t="s">
        <v>1618</v>
      </c>
      <c r="C461" s="54" t="n">
        <v>41055.1308796297</v>
      </c>
      <c r="D461" s="55" t="n">
        <v>25000</v>
      </c>
      <c r="E461" s="0" t="n">
        <v>25000</v>
      </c>
      <c r="F461" s="0" t="s">
        <v>111</v>
      </c>
      <c r="G461" s="0" t="e">
        <f aca="false">tblSalaries#this row;clean salary (in local currency)*VLOOKUP(tblSalaries#this row;currency,tblXrate,2,0)</f>
        <v>#VALUE!</v>
      </c>
      <c r="H461" s="0" t="s">
        <v>78</v>
      </c>
      <c r="I461" s="0" t="s">
        <v>78</v>
      </c>
      <c r="J461" s="0" t="s">
        <v>94</v>
      </c>
      <c r="K461" s="0" t="e">
        <f aca="false">VLOOKUP(tblSalaries#this row;where do you work,tblCountriesactual:mapping,2,0)</f>
        <v>#VALUE!</v>
      </c>
      <c r="L461" s="0" t="s">
        <v>110</v>
      </c>
      <c r="N461" s="48" t="e">
        <f aca="false">VLOOKUP(K461,tblCountries,3,0)</f>
        <v>#VALUE!</v>
      </c>
      <c r="O461" s="48" t="e">
        <f aca="false">VLOOKUP(tblSalaries#this row;how many hours of a day you work on excel,tblHours,2,0)</f>
        <v>#VALUE!</v>
      </c>
      <c r="P461" s="48" t="e">
        <f aca="false">VLOOKUP(tblSalaries#this row;clean country,tblCountries,5,0)</f>
        <v>#VALUE!</v>
      </c>
      <c r="Q461" s="48" t="e">
        <f aca="false">IF($Q$1,tblSalaries#this row;ppp factor*tblSalaries#this row;salary in usd,tblSalaries#this row;salary in usd)</f>
        <v>#VALUE!</v>
      </c>
    </row>
    <row r="462" customFormat="false" ht="15" hidden="false" customHeight="true" outlineLevel="0" collapsed="false">
      <c r="B462" s="0" t="s">
        <v>1619</v>
      </c>
      <c r="C462" s="54" t="n">
        <v>41055.1317476852</v>
      </c>
      <c r="D462" s="55" t="n">
        <v>60000</v>
      </c>
      <c r="E462" s="0" t="n">
        <v>60000</v>
      </c>
      <c r="F462" s="0" t="s">
        <v>71</v>
      </c>
      <c r="G462" s="0" t="e">
        <f aca="false">tblSalaries#this row;clean salary (in local currency)*VLOOKUP(tblSalaries#this row;currency,tblXrate,2,0)</f>
        <v>#VALUE!</v>
      </c>
      <c r="H462" s="0" t="s">
        <v>1620</v>
      </c>
      <c r="I462" s="0" t="s">
        <v>124</v>
      </c>
      <c r="J462" s="0" t="s">
        <v>74</v>
      </c>
      <c r="K462" s="0" t="e">
        <f aca="false">VLOOKUP(tblSalaries#this row;where do you work,tblCountriesactual:mapping,2,0)</f>
        <v>#VALUE!</v>
      </c>
      <c r="L462" s="0" t="s">
        <v>118</v>
      </c>
      <c r="N462" s="48" t="e">
        <f aca="false">VLOOKUP(K462,tblCountries,3,0)</f>
        <v>#VALUE!</v>
      </c>
      <c r="O462" s="48" t="e">
        <f aca="false">VLOOKUP(tblSalaries#this row;how many hours of a day you work on excel,tblHours,2,0)</f>
        <v>#VALUE!</v>
      </c>
      <c r="P462" s="48" t="e">
        <f aca="false">VLOOKUP(tblSalaries#this row;clean country,tblCountries,5,0)</f>
        <v>#VALUE!</v>
      </c>
      <c r="Q462" s="48" t="e">
        <f aca="false">IF($Q$1,tblSalaries#this row;ppp factor*tblSalaries#this row;salary in usd,tblSalaries#this row;salary in usd)</f>
        <v>#VALUE!</v>
      </c>
    </row>
    <row r="463" customFormat="false" ht="15" hidden="false" customHeight="true" outlineLevel="0" collapsed="false">
      <c r="B463" s="0" t="s">
        <v>1621</v>
      </c>
      <c r="C463" s="54" t="n">
        <v>41055.1318171296</v>
      </c>
      <c r="D463" s="55" t="s">
        <v>1622</v>
      </c>
      <c r="E463" s="0" t="n">
        <v>70000</v>
      </c>
      <c r="F463" s="0" t="s">
        <v>125</v>
      </c>
      <c r="G463" s="0" t="e">
        <f aca="false">tblSalaries#this row;clean salary (in local currency)*VLOOKUP(tblSalaries#this row;currency,tblXrate,2,0)</f>
        <v>#VALUE!</v>
      </c>
      <c r="H463" s="0" t="s">
        <v>1623</v>
      </c>
      <c r="I463" s="0" t="s">
        <v>124</v>
      </c>
      <c r="J463" s="0" t="s">
        <v>113</v>
      </c>
      <c r="K463" s="0" t="e">
        <f aca="false">VLOOKUP(tblSalaries#this row;where do you work,tblCountriesactual:mapping,2,0)</f>
        <v>#VALUE!</v>
      </c>
      <c r="L463" s="0" t="s">
        <v>90</v>
      </c>
      <c r="N463" s="48" t="e">
        <f aca="false">VLOOKUP(K463,tblCountries,3,0)</f>
        <v>#VALUE!</v>
      </c>
      <c r="O463" s="48" t="e">
        <f aca="false">VLOOKUP(tblSalaries#this row;how many hours of a day you work on excel,tblHours,2,0)</f>
        <v>#VALUE!</v>
      </c>
      <c r="P463" s="48" t="e">
        <f aca="false">VLOOKUP(tblSalaries#this row;clean country,tblCountries,5,0)</f>
        <v>#VALUE!</v>
      </c>
      <c r="Q463" s="48" t="e">
        <f aca="false">IF($Q$1,tblSalaries#this row;ppp factor*tblSalaries#this row;salary in usd,tblSalaries#this row;salary in usd)</f>
        <v>#VALUE!</v>
      </c>
    </row>
    <row r="464" customFormat="false" ht="15" hidden="false" customHeight="true" outlineLevel="0" collapsed="false">
      <c r="B464" s="0" t="s">
        <v>1624</v>
      </c>
      <c r="C464" s="54" t="n">
        <v>41055.1328819444</v>
      </c>
      <c r="D464" s="55" t="s">
        <v>1625</v>
      </c>
      <c r="E464" s="0" t="n">
        <v>5250</v>
      </c>
      <c r="F464" s="0" t="s">
        <v>71</v>
      </c>
      <c r="G464" s="0" t="e">
        <f aca="false">tblSalaries#this row;clean salary (in local currency)*VLOOKUP(tblSalaries#this row;currency,tblXrate,2,0)</f>
        <v>#VALUE!</v>
      </c>
      <c r="H464" s="0" t="s">
        <v>1626</v>
      </c>
      <c r="I464" s="0" t="s">
        <v>143</v>
      </c>
      <c r="J464" s="0" t="s">
        <v>456</v>
      </c>
      <c r="K464" s="0" t="e">
        <f aca="false">VLOOKUP(tblSalaries#this row;where do you work,tblCountriesactual:mapping,2,0)</f>
        <v>#VALUE!</v>
      </c>
      <c r="L464" s="0" t="s">
        <v>110</v>
      </c>
      <c r="N464" s="48" t="e">
        <f aca="false">VLOOKUP(K464,tblCountries,3,0)</f>
        <v>#VALUE!</v>
      </c>
      <c r="O464" s="48" t="e">
        <f aca="false">VLOOKUP(tblSalaries#this row;how many hours of a day you work on excel,tblHours,2,0)</f>
        <v>#VALUE!</v>
      </c>
      <c r="P464" s="48" t="e">
        <f aca="false">VLOOKUP(tblSalaries#this row;clean country,tblCountries,5,0)</f>
        <v>#VALUE!</v>
      </c>
      <c r="Q464" s="48" t="e">
        <f aca="false">IF($Q$1,tblSalaries#this row;ppp factor*tblSalaries#this row;salary in usd,tblSalaries#this row;salary in usd)</f>
        <v>#VALUE!</v>
      </c>
    </row>
    <row r="465" customFormat="false" ht="15" hidden="false" customHeight="true" outlineLevel="0" collapsed="false">
      <c r="B465" s="0" t="s">
        <v>1627</v>
      </c>
      <c r="C465" s="54" t="n">
        <v>41055.1331481482</v>
      </c>
      <c r="D465" s="55" t="n">
        <v>87000</v>
      </c>
      <c r="E465" s="0" t="n">
        <v>87000</v>
      </c>
      <c r="F465" s="0" t="s">
        <v>125</v>
      </c>
      <c r="G465" s="0" t="e">
        <f aca="false">tblSalaries#this row;clean salary (in local currency)*VLOOKUP(tblSalaries#this row;currency,tblXrate,2,0)</f>
        <v>#VALUE!</v>
      </c>
      <c r="H465" s="0" t="s">
        <v>1628</v>
      </c>
      <c r="I465" s="0" t="s">
        <v>124</v>
      </c>
      <c r="J465" s="0" t="s">
        <v>113</v>
      </c>
      <c r="K465" s="0" t="e">
        <f aca="false">VLOOKUP(tblSalaries#this row;where do you work,tblCountriesactual:mapping,2,0)</f>
        <v>#VALUE!</v>
      </c>
      <c r="L465" s="0" t="s">
        <v>110</v>
      </c>
      <c r="N465" s="48" t="e">
        <f aca="false">VLOOKUP(K465,tblCountries,3,0)</f>
        <v>#VALUE!</v>
      </c>
      <c r="O465" s="48" t="e">
        <f aca="false">VLOOKUP(tblSalaries#this row;how many hours of a day you work on excel,tblHours,2,0)</f>
        <v>#VALUE!</v>
      </c>
      <c r="P465" s="48" t="e">
        <f aca="false">VLOOKUP(tblSalaries#this row;clean country,tblCountries,5,0)</f>
        <v>#VALUE!</v>
      </c>
      <c r="Q465" s="48" t="e">
        <f aca="false">IF($Q$1,tblSalaries#this row;ppp factor*tblSalaries#this row;salary in usd,tblSalaries#this row;salary in usd)</f>
        <v>#VALUE!</v>
      </c>
    </row>
    <row r="466" customFormat="false" ht="15" hidden="false" customHeight="true" outlineLevel="0" collapsed="false">
      <c r="B466" s="0" t="s">
        <v>1629</v>
      </c>
      <c r="C466" s="54" t="n">
        <v>41055.1341782407</v>
      </c>
      <c r="D466" s="55" t="n">
        <v>125000</v>
      </c>
      <c r="E466" s="0" t="n">
        <v>125000</v>
      </c>
      <c r="F466" s="0" t="s">
        <v>101</v>
      </c>
      <c r="G466" s="0" t="e">
        <f aca="false">tblSalaries#this row;clean salary (in local currency)*VLOOKUP(tblSalaries#this row;currency,tblXrate,2,0)</f>
        <v>#VALUE!</v>
      </c>
      <c r="H466" s="0" t="s">
        <v>1630</v>
      </c>
      <c r="I466" s="0" t="s">
        <v>78</v>
      </c>
      <c r="J466" s="0" t="s">
        <v>85</v>
      </c>
      <c r="K466" s="0" t="e">
        <f aca="false">VLOOKUP(tblSalaries#this row;where do you work,tblCountriesactual:mapping,2,0)</f>
        <v>#VALUE!</v>
      </c>
      <c r="L466" s="0" t="s">
        <v>110</v>
      </c>
      <c r="N466" s="48" t="e">
        <f aca="false">VLOOKUP(K466,tblCountries,3,0)</f>
        <v>#VALUE!</v>
      </c>
      <c r="O466" s="48" t="e">
        <f aca="false">VLOOKUP(tblSalaries#this row;how many hours of a day you work on excel,tblHours,2,0)</f>
        <v>#VALUE!</v>
      </c>
      <c r="P466" s="48" t="e">
        <f aca="false">VLOOKUP(tblSalaries#this row;clean country,tblCountries,5,0)</f>
        <v>#VALUE!</v>
      </c>
      <c r="Q466" s="48" t="e">
        <f aca="false">IF($Q$1,tblSalaries#this row;ppp factor*tblSalaries#this row;salary in usd,tblSalaries#this row;salary in usd)</f>
        <v>#VALUE!</v>
      </c>
    </row>
    <row r="467" customFormat="false" ht="15" hidden="false" customHeight="true" outlineLevel="0" collapsed="false">
      <c r="B467" s="0" t="s">
        <v>1631</v>
      </c>
      <c r="C467" s="54" t="n">
        <v>41055.1352314815</v>
      </c>
      <c r="D467" s="55" t="n">
        <v>150000</v>
      </c>
      <c r="E467" s="0" t="n">
        <v>150000</v>
      </c>
      <c r="F467" s="0" t="s">
        <v>71</v>
      </c>
      <c r="G467" s="0" t="e">
        <f aca="false">tblSalaries#this row;clean salary (in local currency)*VLOOKUP(tblSalaries#this row;currency,tblXrate,2,0)</f>
        <v>#VALUE!</v>
      </c>
      <c r="H467" s="0" t="s">
        <v>699</v>
      </c>
      <c r="I467" s="0" t="s">
        <v>107</v>
      </c>
      <c r="J467" s="0" t="s">
        <v>74</v>
      </c>
      <c r="K467" s="0" t="e">
        <f aca="false">VLOOKUP(tblSalaries#this row;where do you work,tblCountriesactual:mapping,2,0)</f>
        <v>#VALUE!</v>
      </c>
      <c r="L467" s="0" t="s">
        <v>100</v>
      </c>
      <c r="N467" s="48" t="e">
        <f aca="false">VLOOKUP(K467,tblCountries,3,0)</f>
        <v>#VALUE!</v>
      </c>
      <c r="O467" s="48" t="e">
        <f aca="false">VLOOKUP(tblSalaries#this row;how many hours of a day you work on excel,tblHours,2,0)</f>
        <v>#VALUE!</v>
      </c>
      <c r="P467" s="48" t="e">
        <f aca="false">VLOOKUP(tblSalaries#this row;clean country,tblCountries,5,0)</f>
        <v>#VALUE!</v>
      </c>
      <c r="Q467" s="48" t="e">
        <f aca="false">IF($Q$1,tblSalaries#this row;ppp factor*tblSalaries#this row;salary in usd,tblSalaries#this row;salary in usd)</f>
        <v>#VALUE!</v>
      </c>
    </row>
    <row r="468" customFormat="false" ht="15" hidden="false" customHeight="true" outlineLevel="0" collapsed="false">
      <c r="B468" s="0" t="s">
        <v>1632</v>
      </c>
      <c r="C468" s="54" t="n">
        <v>41055.1354282407</v>
      </c>
      <c r="D468" s="55" t="n">
        <v>50000</v>
      </c>
      <c r="E468" s="0" t="n">
        <v>50000</v>
      </c>
      <c r="F468" s="0" t="s">
        <v>71</v>
      </c>
      <c r="G468" s="0" t="e">
        <f aca="false">tblSalaries#this row;clean salary (in local currency)*VLOOKUP(tblSalaries#this row;currency,tblXrate,2,0)</f>
        <v>#VALUE!</v>
      </c>
      <c r="H468" s="0" t="s">
        <v>1633</v>
      </c>
      <c r="I468" s="0" t="s">
        <v>78</v>
      </c>
      <c r="J468" s="0" t="s">
        <v>74</v>
      </c>
      <c r="K468" s="0" t="e">
        <f aca="false">VLOOKUP(tblSalaries#this row;where do you work,tblCountriesactual:mapping,2,0)</f>
        <v>#VALUE!</v>
      </c>
      <c r="L468" s="0" t="s">
        <v>110</v>
      </c>
      <c r="N468" s="48" t="e">
        <f aca="false">VLOOKUP(K468,tblCountries,3,0)</f>
        <v>#VALUE!</v>
      </c>
      <c r="O468" s="48" t="e">
        <f aca="false">VLOOKUP(tblSalaries#this row;how many hours of a day you work on excel,tblHours,2,0)</f>
        <v>#VALUE!</v>
      </c>
      <c r="P468" s="48" t="e">
        <f aca="false">VLOOKUP(tblSalaries#this row;clean country,tblCountries,5,0)</f>
        <v>#VALUE!</v>
      </c>
      <c r="Q468" s="48" t="e">
        <f aca="false">IF($Q$1,tblSalaries#this row;ppp factor*tblSalaries#this row;salary in usd,tblSalaries#this row;salary in usd)</f>
        <v>#VALUE!</v>
      </c>
    </row>
    <row r="469" customFormat="false" ht="15" hidden="false" customHeight="true" outlineLevel="0" collapsed="false">
      <c r="B469" s="0" t="s">
        <v>1634</v>
      </c>
      <c r="C469" s="54" t="n">
        <v>41055.135462963</v>
      </c>
      <c r="D469" s="55" t="n">
        <v>70000</v>
      </c>
      <c r="E469" s="0" t="n">
        <v>70000</v>
      </c>
      <c r="F469" s="0" t="s">
        <v>71</v>
      </c>
      <c r="G469" s="0" t="e">
        <f aca="false">tblSalaries#this row;clean salary (in local currency)*VLOOKUP(tblSalaries#this row;currency,tblXrate,2,0)</f>
        <v>#VALUE!</v>
      </c>
      <c r="H469" s="0" t="s">
        <v>78</v>
      </c>
      <c r="I469" s="0" t="s">
        <v>78</v>
      </c>
      <c r="J469" s="0" t="s">
        <v>74</v>
      </c>
      <c r="K469" s="0" t="e">
        <f aca="false">VLOOKUP(tblSalaries#this row;where do you work,tblCountriesactual:mapping,2,0)</f>
        <v>#VALUE!</v>
      </c>
      <c r="L469" s="0" t="s">
        <v>110</v>
      </c>
      <c r="N469" s="48" t="e">
        <f aca="false">VLOOKUP(K469,tblCountries,3,0)</f>
        <v>#VALUE!</v>
      </c>
      <c r="O469" s="48" t="e">
        <f aca="false">VLOOKUP(tblSalaries#this row;how many hours of a day you work on excel,tblHours,2,0)</f>
        <v>#VALUE!</v>
      </c>
      <c r="P469" s="48" t="e">
        <f aca="false">VLOOKUP(tblSalaries#this row;clean country,tblCountries,5,0)</f>
        <v>#VALUE!</v>
      </c>
      <c r="Q469" s="48" t="e">
        <f aca="false">IF($Q$1,tblSalaries#this row;ppp factor*tblSalaries#this row;salary in usd,tblSalaries#this row;salary in usd)</f>
        <v>#VALUE!</v>
      </c>
    </row>
    <row r="470" customFormat="false" ht="15" hidden="false" customHeight="true" outlineLevel="0" collapsed="false">
      <c r="B470" s="0" t="s">
        <v>1635</v>
      </c>
      <c r="C470" s="54" t="n">
        <v>41055.1357638889</v>
      </c>
      <c r="D470" s="55" t="s">
        <v>1636</v>
      </c>
      <c r="E470" s="0" t="n">
        <v>28500</v>
      </c>
      <c r="F470" s="0" t="s">
        <v>111</v>
      </c>
      <c r="G470" s="0" t="e">
        <f aca="false">tblSalaries#this row;clean salary (in local currency)*VLOOKUP(tblSalaries#this row;currency,tblXrate,2,0)</f>
        <v>#VALUE!</v>
      </c>
      <c r="H470" s="0" t="s">
        <v>1637</v>
      </c>
      <c r="I470" s="0" t="s">
        <v>124</v>
      </c>
      <c r="J470" s="0" t="s">
        <v>94</v>
      </c>
      <c r="K470" s="0" t="e">
        <f aca="false">VLOOKUP(tblSalaries#this row;where do you work,tblCountriesactual:mapping,2,0)</f>
        <v>#VALUE!</v>
      </c>
      <c r="L470" s="0" t="s">
        <v>100</v>
      </c>
      <c r="N470" s="48" t="e">
        <f aca="false">VLOOKUP(K470,tblCountries,3,0)</f>
        <v>#VALUE!</v>
      </c>
      <c r="O470" s="48" t="e">
        <f aca="false">VLOOKUP(tblSalaries#this row;how many hours of a day you work on excel,tblHours,2,0)</f>
        <v>#VALUE!</v>
      </c>
      <c r="P470" s="48" t="e">
        <f aca="false">VLOOKUP(tblSalaries#this row;clean country,tblCountries,5,0)</f>
        <v>#VALUE!</v>
      </c>
      <c r="Q470" s="48" t="e">
        <f aca="false">IF($Q$1,tblSalaries#this row;ppp factor*tblSalaries#this row;salary in usd,tblSalaries#this row;salary in usd)</f>
        <v>#VALUE!</v>
      </c>
    </row>
    <row r="471" customFormat="false" ht="15" hidden="false" customHeight="true" outlineLevel="0" collapsed="false">
      <c r="B471" s="0" t="s">
        <v>1638</v>
      </c>
      <c r="C471" s="54" t="n">
        <v>41055.1359953704</v>
      </c>
      <c r="D471" s="55" t="n">
        <v>20000</v>
      </c>
      <c r="E471" s="0" t="n">
        <v>20000</v>
      </c>
      <c r="F471" s="0" t="s">
        <v>71</v>
      </c>
      <c r="G471" s="0" t="e">
        <f aca="false">tblSalaries#this row;clean salary (in local currency)*VLOOKUP(tblSalaries#this row;currency,tblXrate,2,0)</f>
        <v>#VALUE!</v>
      </c>
      <c r="H471" s="0" t="s">
        <v>143</v>
      </c>
      <c r="I471" s="0" t="s">
        <v>143</v>
      </c>
      <c r="J471" s="0" t="s">
        <v>85</v>
      </c>
      <c r="K471" s="0" t="e">
        <f aca="false">VLOOKUP(tblSalaries#this row;where do you work,tblCountriesactual:mapping,2,0)</f>
        <v>#VALUE!</v>
      </c>
      <c r="L471" s="0" t="s">
        <v>110</v>
      </c>
      <c r="N471" s="48" t="e">
        <f aca="false">VLOOKUP(K471,tblCountries,3,0)</f>
        <v>#VALUE!</v>
      </c>
      <c r="O471" s="48" t="e">
        <f aca="false">VLOOKUP(tblSalaries#this row;how many hours of a day you work on excel,tblHours,2,0)</f>
        <v>#VALUE!</v>
      </c>
      <c r="P471" s="48" t="e">
        <f aca="false">VLOOKUP(tblSalaries#this row;clean country,tblCountries,5,0)</f>
        <v>#VALUE!</v>
      </c>
      <c r="Q471" s="48" t="e">
        <f aca="false">IF($Q$1,tblSalaries#this row;ppp factor*tblSalaries#this row;salary in usd,tblSalaries#this row;salary in usd)</f>
        <v>#VALUE!</v>
      </c>
    </row>
    <row r="472" customFormat="false" ht="15" hidden="false" customHeight="true" outlineLevel="0" collapsed="false">
      <c r="B472" s="0" t="s">
        <v>1639</v>
      </c>
      <c r="C472" s="54" t="n">
        <v>41055.1367824074</v>
      </c>
      <c r="D472" s="55" t="n">
        <v>12000</v>
      </c>
      <c r="E472" s="0" t="n">
        <v>12000</v>
      </c>
      <c r="F472" s="0" t="s">
        <v>71</v>
      </c>
      <c r="G472" s="0" t="e">
        <f aca="false">tblSalaries#this row;clean salary (in local currency)*VLOOKUP(tblSalaries#this row;currency,tblXrate,2,0)</f>
        <v>#VALUE!</v>
      </c>
      <c r="H472" s="0" t="s">
        <v>1640</v>
      </c>
      <c r="I472" s="0" t="s">
        <v>78</v>
      </c>
      <c r="J472" s="0" t="s">
        <v>275</v>
      </c>
      <c r="K472" s="0" t="e">
        <f aca="false">VLOOKUP(tblSalaries#this row;where do you work,tblCountriesactual:mapping,2,0)</f>
        <v>#VALUE!</v>
      </c>
      <c r="L472" s="0" t="s">
        <v>118</v>
      </c>
      <c r="N472" s="48" t="e">
        <f aca="false">VLOOKUP(K472,tblCountries,3,0)</f>
        <v>#VALUE!</v>
      </c>
      <c r="O472" s="48" t="e">
        <f aca="false">VLOOKUP(tblSalaries#this row;how many hours of a day you work on excel,tblHours,2,0)</f>
        <v>#VALUE!</v>
      </c>
      <c r="P472" s="48" t="e">
        <f aca="false">VLOOKUP(tblSalaries#this row;clean country,tblCountries,5,0)</f>
        <v>#VALUE!</v>
      </c>
      <c r="Q472" s="48" t="e">
        <f aca="false">IF($Q$1,tblSalaries#this row;ppp factor*tblSalaries#this row;salary in usd,tblSalaries#this row;salary in usd)</f>
        <v>#VALUE!</v>
      </c>
    </row>
    <row r="473" customFormat="false" ht="15" hidden="false" customHeight="true" outlineLevel="0" collapsed="false">
      <c r="B473" s="0" t="s">
        <v>1641</v>
      </c>
      <c r="C473" s="54" t="n">
        <v>41055.137025463</v>
      </c>
      <c r="D473" s="55" t="n">
        <v>1250000</v>
      </c>
      <c r="E473" s="0" t="n">
        <v>1250000</v>
      </c>
      <c r="F473" s="0" t="s">
        <v>125</v>
      </c>
      <c r="G473" s="0" t="e">
        <f aca="false">tblSalaries#this row;clean salary (in local currency)*VLOOKUP(tblSalaries#this row;currency,tblXrate,2,0)</f>
        <v>#VALUE!</v>
      </c>
      <c r="H473" s="0" t="s">
        <v>1642</v>
      </c>
      <c r="I473" s="0" t="s">
        <v>69</v>
      </c>
      <c r="J473" s="0" t="s">
        <v>113</v>
      </c>
      <c r="K473" s="0" t="e">
        <f aca="false">VLOOKUP(tblSalaries#this row;where do you work,tblCountriesactual:mapping,2,0)</f>
        <v>#VALUE!</v>
      </c>
      <c r="L473" s="0" t="s">
        <v>110</v>
      </c>
      <c r="N473" s="48" t="e">
        <f aca="false">VLOOKUP(K473,tblCountries,3,0)</f>
        <v>#VALUE!</v>
      </c>
      <c r="O473" s="48" t="e">
        <f aca="false">VLOOKUP(tblSalaries#this row;how many hours of a day you work on excel,tblHours,2,0)</f>
        <v>#VALUE!</v>
      </c>
      <c r="P473" s="48" t="e">
        <f aca="false">VLOOKUP(tblSalaries#this row;clean country,tblCountries,5,0)</f>
        <v>#VALUE!</v>
      </c>
      <c r="Q473" s="48" t="e">
        <f aca="false">IF($Q$1,tblSalaries#this row;ppp factor*tblSalaries#this row;salary in usd,tblSalaries#this row;salary in usd)</f>
        <v>#VALUE!</v>
      </c>
    </row>
    <row r="474" customFormat="false" ht="15" hidden="false" customHeight="true" outlineLevel="0" collapsed="false">
      <c r="B474" s="0" t="s">
        <v>1643</v>
      </c>
      <c r="C474" s="54" t="n">
        <v>41055.1381944444</v>
      </c>
      <c r="D474" s="55" t="n">
        <v>30000</v>
      </c>
      <c r="E474" s="0" t="n">
        <v>30000</v>
      </c>
      <c r="F474" s="0" t="s">
        <v>71</v>
      </c>
      <c r="G474" s="0" t="e">
        <f aca="false">tblSalaries#this row;clean salary (in local currency)*VLOOKUP(tblSalaries#this row;currency,tblXrate,2,0)</f>
        <v>#VALUE!</v>
      </c>
      <c r="H474" s="0" t="s">
        <v>1644</v>
      </c>
      <c r="I474" s="0" t="s">
        <v>78</v>
      </c>
      <c r="J474" s="0" t="s">
        <v>74</v>
      </c>
      <c r="K474" s="0" t="e">
        <f aca="false">VLOOKUP(tblSalaries#this row;where do you work,tblCountriesactual:mapping,2,0)</f>
        <v>#VALUE!</v>
      </c>
      <c r="L474" s="0" t="s">
        <v>81</v>
      </c>
      <c r="N474" s="48" t="e">
        <f aca="false">VLOOKUP(K474,tblCountries,3,0)</f>
        <v>#VALUE!</v>
      </c>
      <c r="O474" s="48" t="e">
        <f aca="false">VLOOKUP(tblSalaries#this row;how many hours of a day you work on excel,tblHours,2,0)</f>
        <v>#VALUE!</v>
      </c>
      <c r="P474" s="48" t="e">
        <f aca="false">VLOOKUP(tblSalaries#this row;clean country,tblCountries,5,0)</f>
        <v>#VALUE!</v>
      </c>
      <c r="Q474" s="48" t="e">
        <f aca="false">IF($Q$1,tblSalaries#this row;ppp factor*tblSalaries#this row;salary in usd,tblSalaries#this row;salary in usd)</f>
        <v>#VALUE!</v>
      </c>
    </row>
    <row r="475" customFormat="false" ht="15" hidden="false" customHeight="true" outlineLevel="0" collapsed="false">
      <c r="B475" s="0" t="s">
        <v>1645</v>
      </c>
      <c r="C475" s="54" t="n">
        <v>41055.1398842592</v>
      </c>
      <c r="D475" s="55" t="n">
        <v>2000</v>
      </c>
      <c r="E475" s="0" t="n">
        <v>24000</v>
      </c>
      <c r="F475" s="0" t="s">
        <v>71</v>
      </c>
      <c r="G475" s="0" t="e">
        <f aca="false">tblSalaries#this row;clean salary (in local currency)*VLOOKUP(tblSalaries#this row;currency,tblXrate,2,0)</f>
        <v>#VALUE!</v>
      </c>
      <c r="H475" s="0" t="s">
        <v>1548</v>
      </c>
      <c r="I475" s="0" t="s">
        <v>116</v>
      </c>
      <c r="J475" s="0" t="s">
        <v>420</v>
      </c>
      <c r="K475" s="0" t="e">
        <f aca="false">VLOOKUP(tblSalaries#this row;where do you work,tblCountriesactual:mapping,2,0)</f>
        <v>#VALUE!</v>
      </c>
      <c r="L475" s="0" t="s">
        <v>100</v>
      </c>
      <c r="N475" s="48" t="e">
        <f aca="false">VLOOKUP(K475,tblCountries,3,0)</f>
        <v>#VALUE!</v>
      </c>
      <c r="O475" s="48" t="e">
        <f aca="false">VLOOKUP(tblSalaries#this row;how many hours of a day you work on excel,tblHours,2,0)</f>
        <v>#VALUE!</v>
      </c>
      <c r="P475" s="48" t="e">
        <f aca="false">VLOOKUP(tblSalaries#this row;clean country,tblCountries,5,0)</f>
        <v>#VALUE!</v>
      </c>
      <c r="Q475" s="48" t="e">
        <f aca="false">IF($Q$1,tblSalaries#this row;ppp factor*tblSalaries#this row;salary in usd,tblSalaries#this row;salary in usd)</f>
        <v>#VALUE!</v>
      </c>
    </row>
    <row r="476" customFormat="false" ht="15" hidden="false" customHeight="true" outlineLevel="0" collapsed="false">
      <c r="B476" s="0" t="s">
        <v>1646</v>
      </c>
      <c r="C476" s="54" t="n">
        <v>41055.1402199074</v>
      </c>
      <c r="D476" s="55" t="n">
        <v>92000</v>
      </c>
      <c r="E476" s="0" t="n">
        <v>92000</v>
      </c>
      <c r="F476" s="0" t="s">
        <v>71</v>
      </c>
      <c r="G476" s="0" t="e">
        <f aca="false">tblSalaries#this row;clean salary (in local currency)*VLOOKUP(tblSalaries#this row;currency,tblXrate,2,0)</f>
        <v>#VALUE!</v>
      </c>
      <c r="H476" s="0" t="s">
        <v>1647</v>
      </c>
      <c r="I476" s="0" t="s">
        <v>116</v>
      </c>
      <c r="J476" s="0" t="s">
        <v>74</v>
      </c>
      <c r="K476" s="0" t="e">
        <f aca="false">VLOOKUP(tblSalaries#this row;where do you work,tblCountriesactual:mapping,2,0)</f>
        <v>#VALUE!</v>
      </c>
      <c r="L476" s="0" t="s">
        <v>90</v>
      </c>
      <c r="N476" s="48" t="e">
        <f aca="false">VLOOKUP(K476,tblCountries,3,0)</f>
        <v>#VALUE!</v>
      </c>
      <c r="O476" s="48" t="e">
        <f aca="false">VLOOKUP(tblSalaries#this row;how many hours of a day you work on excel,tblHours,2,0)</f>
        <v>#VALUE!</v>
      </c>
      <c r="P476" s="48" t="e">
        <f aca="false">VLOOKUP(tblSalaries#this row;clean country,tblCountries,5,0)</f>
        <v>#VALUE!</v>
      </c>
      <c r="Q476" s="48" t="e">
        <f aca="false">IF($Q$1,tblSalaries#this row;ppp factor*tblSalaries#this row;salary in usd,tblSalaries#this row;salary in usd)</f>
        <v>#VALUE!</v>
      </c>
    </row>
    <row r="477" customFormat="false" ht="15" hidden="false" customHeight="true" outlineLevel="0" collapsed="false">
      <c r="B477" s="0" t="s">
        <v>1648</v>
      </c>
      <c r="C477" s="54" t="n">
        <v>41055.1406597222</v>
      </c>
      <c r="D477" s="55" t="n">
        <v>52000</v>
      </c>
      <c r="E477" s="0" t="n">
        <v>52000</v>
      </c>
      <c r="F477" s="0" t="s">
        <v>71</v>
      </c>
      <c r="G477" s="0" t="e">
        <f aca="false">tblSalaries#this row;clean salary (in local currency)*VLOOKUP(tblSalaries#this row;currency,tblXrate,2,0)</f>
        <v>#VALUE!</v>
      </c>
      <c r="H477" s="0" t="s">
        <v>1649</v>
      </c>
      <c r="I477" s="0" t="s">
        <v>78</v>
      </c>
      <c r="J477" s="0" t="s">
        <v>74</v>
      </c>
      <c r="K477" s="0" t="e">
        <f aca="false">VLOOKUP(tblSalaries#this row;where do you work,tblCountriesactual:mapping,2,0)</f>
        <v>#VALUE!</v>
      </c>
      <c r="L477" s="0" t="s">
        <v>110</v>
      </c>
      <c r="N477" s="48" t="e">
        <f aca="false">VLOOKUP(K477,tblCountries,3,0)</f>
        <v>#VALUE!</v>
      </c>
      <c r="O477" s="48" t="e">
        <f aca="false">VLOOKUP(tblSalaries#this row;how many hours of a day you work on excel,tblHours,2,0)</f>
        <v>#VALUE!</v>
      </c>
      <c r="P477" s="48" t="e">
        <f aca="false">VLOOKUP(tblSalaries#this row;clean country,tblCountries,5,0)</f>
        <v>#VALUE!</v>
      </c>
      <c r="Q477" s="48" t="e">
        <f aca="false">IF($Q$1,tblSalaries#this row;ppp factor*tblSalaries#this row;salary in usd,tblSalaries#this row;salary in usd)</f>
        <v>#VALUE!</v>
      </c>
    </row>
    <row r="478" customFormat="false" ht="15" hidden="false" customHeight="true" outlineLevel="0" collapsed="false">
      <c r="B478" s="0" t="s">
        <v>1650</v>
      </c>
      <c r="C478" s="54" t="n">
        <v>41055.1415625</v>
      </c>
      <c r="D478" s="55" t="s">
        <v>1651</v>
      </c>
      <c r="E478" s="0" t="n">
        <v>169000</v>
      </c>
      <c r="F478" s="0" t="s">
        <v>71</v>
      </c>
      <c r="G478" s="0" t="e">
        <f aca="false">tblSalaries#this row;clean salary (in local currency)*VLOOKUP(tblSalaries#this row;currency,tblXrate,2,0)</f>
        <v>#VALUE!</v>
      </c>
      <c r="H478" s="0" t="s">
        <v>1652</v>
      </c>
      <c r="I478" s="0" t="s">
        <v>107</v>
      </c>
      <c r="J478" s="0" t="s">
        <v>74</v>
      </c>
      <c r="K478" s="0" t="e">
        <f aca="false">VLOOKUP(tblSalaries#this row;where do you work,tblCountriesactual:mapping,2,0)</f>
        <v>#VALUE!</v>
      </c>
      <c r="L478" s="0" t="s">
        <v>100</v>
      </c>
      <c r="N478" s="48" t="e">
        <f aca="false">VLOOKUP(K478,tblCountries,3,0)</f>
        <v>#VALUE!</v>
      </c>
      <c r="O478" s="48" t="e">
        <f aca="false">VLOOKUP(tblSalaries#this row;how many hours of a day you work on excel,tblHours,2,0)</f>
        <v>#VALUE!</v>
      </c>
      <c r="P478" s="48" t="e">
        <f aca="false">VLOOKUP(tblSalaries#this row;clean country,tblCountries,5,0)</f>
        <v>#VALUE!</v>
      </c>
      <c r="Q478" s="48" t="e">
        <f aca="false">IF($Q$1,tblSalaries#this row;ppp factor*tblSalaries#this row;salary in usd,tblSalaries#this row;salary in usd)</f>
        <v>#VALUE!</v>
      </c>
    </row>
    <row r="479" customFormat="false" ht="15" hidden="false" customHeight="true" outlineLevel="0" collapsed="false">
      <c r="B479" s="0" t="s">
        <v>1653</v>
      </c>
      <c r="C479" s="54" t="n">
        <v>41055.1430208333</v>
      </c>
      <c r="D479" s="55" t="n">
        <v>110000</v>
      </c>
      <c r="E479" s="0" t="n">
        <v>110000</v>
      </c>
      <c r="F479" s="0" t="s">
        <v>71</v>
      </c>
      <c r="G479" s="0" t="e">
        <f aca="false">tblSalaries#this row;clean salary (in local currency)*VLOOKUP(tblSalaries#this row;currency,tblXrate,2,0)</f>
        <v>#VALUE!</v>
      </c>
      <c r="H479" s="0" t="s">
        <v>1654</v>
      </c>
      <c r="I479" s="0" t="s">
        <v>69</v>
      </c>
      <c r="J479" s="0" t="s">
        <v>216</v>
      </c>
      <c r="K479" s="0" t="e">
        <f aca="false">VLOOKUP(tblSalaries#this row;where do you work,tblCountriesactual:mapping,2,0)</f>
        <v>#VALUE!</v>
      </c>
      <c r="L479" s="0" t="s">
        <v>100</v>
      </c>
      <c r="N479" s="48" t="e">
        <f aca="false">VLOOKUP(K479,tblCountries,3,0)</f>
        <v>#VALUE!</v>
      </c>
      <c r="O479" s="48" t="e">
        <f aca="false">VLOOKUP(tblSalaries#this row;how many hours of a day you work on excel,tblHours,2,0)</f>
        <v>#VALUE!</v>
      </c>
      <c r="P479" s="48" t="e">
        <f aca="false">VLOOKUP(tblSalaries#this row;clean country,tblCountries,5,0)</f>
        <v>#VALUE!</v>
      </c>
      <c r="Q479" s="48" t="e">
        <f aca="false">IF($Q$1,tblSalaries#this row;ppp factor*tblSalaries#this row;salary in usd,tblSalaries#this row;salary in usd)</f>
        <v>#VALUE!</v>
      </c>
    </row>
    <row r="480" customFormat="false" ht="15" hidden="false" customHeight="true" outlineLevel="0" collapsed="false">
      <c r="B480" s="0" t="s">
        <v>1655</v>
      </c>
      <c r="C480" s="54" t="n">
        <v>41055.1443981482</v>
      </c>
      <c r="D480" s="55" t="s">
        <v>1656</v>
      </c>
      <c r="E480" s="0" t="n">
        <v>1080000</v>
      </c>
      <c r="F480" s="0" t="s">
        <v>173</v>
      </c>
      <c r="G480" s="0" t="e">
        <f aca="false">tblSalaries#this row;clean salary (in local currency)*VLOOKUP(tblSalaries#this row;currency,tblXrate,2,0)</f>
        <v>#VALUE!</v>
      </c>
      <c r="H480" s="0" t="s">
        <v>1657</v>
      </c>
      <c r="I480" s="0" t="s">
        <v>124</v>
      </c>
      <c r="J480" s="0" t="s">
        <v>1658</v>
      </c>
      <c r="K480" s="0" t="e">
        <f aca="false">VLOOKUP(tblSalaries#this row;where do you work,tblCountriesactual:mapping,2,0)</f>
        <v>#VALUE!</v>
      </c>
      <c r="L480" s="0" t="s">
        <v>100</v>
      </c>
      <c r="N480" s="48" t="e">
        <f aca="false">VLOOKUP(K480,tblCountries,3,0)</f>
        <v>#VALUE!</v>
      </c>
      <c r="O480" s="48" t="e">
        <f aca="false">VLOOKUP(tblSalaries#this row;how many hours of a day you work on excel,tblHours,2,0)</f>
        <v>#VALUE!</v>
      </c>
      <c r="P480" s="48" t="e">
        <f aca="false">VLOOKUP(tblSalaries#this row;clean country,tblCountries,5,0)</f>
        <v>#VALUE!</v>
      </c>
      <c r="Q480" s="48" t="e">
        <f aca="false">IF($Q$1,tblSalaries#this row;ppp factor*tblSalaries#this row;salary in usd,tblSalaries#this row;salary in usd)</f>
        <v>#VALUE!</v>
      </c>
    </row>
    <row r="481" customFormat="false" ht="15" hidden="false" customHeight="true" outlineLevel="0" collapsed="false">
      <c r="B481" s="0" t="s">
        <v>1659</v>
      </c>
      <c r="C481" s="54" t="n">
        <v>41055.1463194444</v>
      </c>
      <c r="D481" s="55" t="s">
        <v>1660</v>
      </c>
      <c r="E481" s="0" t="n">
        <v>59000</v>
      </c>
      <c r="F481" s="0" t="s">
        <v>111</v>
      </c>
      <c r="G481" s="0" t="e">
        <f aca="false">tblSalaries#this row;clean salary (in local currency)*VLOOKUP(tblSalaries#this row;currency,tblXrate,2,0)</f>
        <v>#VALUE!</v>
      </c>
      <c r="H481" s="0" t="s">
        <v>1661</v>
      </c>
      <c r="I481" s="0" t="s">
        <v>87</v>
      </c>
      <c r="J481" s="0" t="s">
        <v>94</v>
      </c>
      <c r="K481" s="0" t="e">
        <f aca="false">VLOOKUP(tblSalaries#this row;where do you work,tblCountriesactual:mapping,2,0)</f>
        <v>#VALUE!</v>
      </c>
      <c r="L481" s="0" t="s">
        <v>100</v>
      </c>
      <c r="N481" s="48" t="e">
        <f aca="false">VLOOKUP(K481,tblCountries,3,0)</f>
        <v>#VALUE!</v>
      </c>
      <c r="O481" s="48" t="e">
        <f aca="false">VLOOKUP(tblSalaries#this row;how many hours of a day you work on excel,tblHours,2,0)</f>
        <v>#VALUE!</v>
      </c>
      <c r="P481" s="48" t="e">
        <f aca="false">VLOOKUP(tblSalaries#this row;clean country,tblCountries,5,0)</f>
        <v>#VALUE!</v>
      </c>
      <c r="Q481" s="48" t="e">
        <f aca="false">IF($Q$1,tblSalaries#this row;ppp factor*tblSalaries#this row;salary in usd,tblSalaries#this row;salary in usd)</f>
        <v>#VALUE!</v>
      </c>
    </row>
    <row r="482" customFormat="false" ht="15" hidden="false" customHeight="true" outlineLevel="0" collapsed="false">
      <c r="B482" s="0" t="s">
        <v>1662</v>
      </c>
      <c r="C482" s="54" t="n">
        <v>41055.1469212963</v>
      </c>
      <c r="D482" s="55" t="n">
        <v>50000</v>
      </c>
      <c r="E482" s="0" t="n">
        <v>50000</v>
      </c>
      <c r="F482" s="0" t="s">
        <v>71</v>
      </c>
      <c r="G482" s="0" t="e">
        <f aca="false">tblSalaries#this row;clean salary (in local currency)*VLOOKUP(tblSalaries#this row;currency,tblXrate,2,0)</f>
        <v>#VALUE!</v>
      </c>
      <c r="H482" s="0" t="s">
        <v>1663</v>
      </c>
      <c r="I482" s="0" t="s">
        <v>78</v>
      </c>
      <c r="J482" s="0" t="s">
        <v>74</v>
      </c>
      <c r="K482" s="0" t="e">
        <f aca="false">VLOOKUP(tblSalaries#this row;where do you work,tblCountriesactual:mapping,2,0)</f>
        <v>#VALUE!</v>
      </c>
      <c r="L482" s="0" t="s">
        <v>110</v>
      </c>
      <c r="N482" s="48" t="e">
        <f aca="false">VLOOKUP(K482,tblCountries,3,0)</f>
        <v>#VALUE!</v>
      </c>
      <c r="O482" s="48" t="e">
        <f aca="false">VLOOKUP(tblSalaries#this row;how many hours of a day you work on excel,tblHours,2,0)</f>
        <v>#VALUE!</v>
      </c>
      <c r="P482" s="48" t="e">
        <f aca="false">VLOOKUP(tblSalaries#this row;clean country,tblCountries,5,0)</f>
        <v>#VALUE!</v>
      </c>
      <c r="Q482" s="48" t="e">
        <f aca="false">IF($Q$1,tblSalaries#this row;ppp factor*tblSalaries#this row;salary in usd,tblSalaries#this row;salary in usd)</f>
        <v>#VALUE!</v>
      </c>
    </row>
    <row r="483" customFormat="false" ht="15" hidden="false" customHeight="true" outlineLevel="0" collapsed="false">
      <c r="B483" s="0" t="s">
        <v>1664</v>
      </c>
      <c r="C483" s="54" t="n">
        <v>41055.1473726852</v>
      </c>
      <c r="D483" s="55" t="n">
        <v>65000</v>
      </c>
      <c r="E483" s="0" t="n">
        <v>65000</v>
      </c>
      <c r="F483" s="0" t="s">
        <v>71</v>
      </c>
      <c r="G483" s="0" t="e">
        <f aca="false">tblSalaries#this row;clean salary (in local currency)*VLOOKUP(tblSalaries#this row;currency,tblXrate,2,0)</f>
        <v>#VALUE!</v>
      </c>
      <c r="H483" s="0" t="s">
        <v>820</v>
      </c>
      <c r="I483" s="0" t="s">
        <v>78</v>
      </c>
      <c r="J483" s="0" t="s">
        <v>74</v>
      </c>
      <c r="K483" s="0" t="e">
        <f aca="false">VLOOKUP(tblSalaries#this row;where do you work,tblCountriesactual:mapping,2,0)</f>
        <v>#VALUE!</v>
      </c>
      <c r="L483" s="0" t="s">
        <v>100</v>
      </c>
      <c r="N483" s="48" t="e">
        <f aca="false">VLOOKUP(K483,tblCountries,3,0)</f>
        <v>#VALUE!</v>
      </c>
      <c r="O483" s="48" t="e">
        <f aca="false">VLOOKUP(tblSalaries#this row;how many hours of a day you work on excel,tblHours,2,0)</f>
        <v>#VALUE!</v>
      </c>
      <c r="P483" s="48" t="e">
        <f aca="false">VLOOKUP(tblSalaries#this row;clean country,tblCountries,5,0)</f>
        <v>#VALUE!</v>
      </c>
      <c r="Q483" s="48" t="e">
        <f aca="false">IF($Q$1,tblSalaries#this row;ppp factor*tblSalaries#this row;salary in usd,tblSalaries#this row;salary in usd)</f>
        <v>#VALUE!</v>
      </c>
    </row>
    <row r="484" customFormat="false" ht="15" hidden="false" customHeight="true" outlineLevel="0" collapsed="false">
      <c r="B484" s="0" t="s">
        <v>1665</v>
      </c>
      <c r="C484" s="54" t="n">
        <v>41055.1478356481</v>
      </c>
      <c r="D484" s="55" t="n">
        <v>46000</v>
      </c>
      <c r="E484" s="0" t="n">
        <v>46000</v>
      </c>
      <c r="F484" s="0" t="s">
        <v>125</v>
      </c>
      <c r="G484" s="0" t="e">
        <f aca="false">tblSalaries#this row;clean salary (in local currency)*VLOOKUP(tblSalaries#this row;currency,tblXrate,2,0)</f>
        <v>#VALUE!</v>
      </c>
      <c r="H484" s="0" t="s">
        <v>1666</v>
      </c>
      <c r="I484" s="0" t="s">
        <v>78</v>
      </c>
      <c r="J484" s="0" t="s">
        <v>113</v>
      </c>
      <c r="K484" s="0" t="e">
        <f aca="false">VLOOKUP(tblSalaries#this row;where do you work,tblCountriesactual:mapping,2,0)</f>
        <v>#VALUE!</v>
      </c>
      <c r="L484" s="0" t="s">
        <v>118</v>
      </c>
      <c r="N484" s="48" t="e">
        <f aca="false">VLOOKUP(K484,tblCountries,3,0)</f>
        <v>#VALUE!</v>
      </c>
      <c r="O484" s="48" t="e">
        <f aca="false">VLOOKUP(tblSalaries#this row;how many hours of a day you work on excel,tblHours,2,0)</f>
        <v>#VALUE!</v>
      </c>
      <c r="P484" s="48" t="e">
        <f aca="false">VLOOKUP(tblSalaries#this row;clean country,tblCountries,5,0)</f>
        <v>#VALUE!</v>
      </c>
      <c r="Q484" s="48" t="e">
        <f aca="false">IF($Q$1,tblSalaries#this row;ppp factor*tblSalaries#this row;salary in usd,tblSalaries#this row;salary in usd)</f>
        <v>#VALUE!</v>
      </c>
    </row>
    <row r="485" customFormat="false" ht="15" hidden="false" customHeight="true" outlineLevel="0" collapsed="false">
      <c r="B485" s="0" t="s">
        <v>1667</v>
      </c>
      <c r="C485" s="54" t="n">
        <v>41055.148287037</v>
      </c>
      <c r="D485" s="55" t="n">
        <v>55000</v>
      </c>
      <c r="E485" s="0" t="n">
        <v>55000</v>
      </c>
      <c r="F485" s="0" t="s">
        <v>71</v>
      </c>
      <c r="G485" s="0" t="e">
        <f aca="false">tblSalaries#this row;clean salary (in local currency)*VLOOKUP(tblSalaries#this row;currency,tblXrate,2,0)</f>
        <v>#VALUE!</v>
      </c>
      <c r="H485" s="0" t="s">
        <v>78</v>
      </c>
      <c r="I485" s="0" t="s">
        <v>78</v>
      </c>
      <c r="J485" s="0" t="s">
        <v>74</v>
      </c>
      <c r="K485" s="0" t="e">
        <f aca="false">VLOOKUP(tblSalaries#this row;where do you work,tblCountriesactual:mapping,2,0)</f>
        <v>#VALUE!</v>
      </c>
      <c r="L485" s="0" t="s">
        <v>100</v>
      </c>
      <c r="N485" s="48" t="e">
        <f aca="false">VLOOKUP(K485,tblCountries,3,0)</f>
        <v>#VALUE!</v>
      </c>
      <c r="O485" s="48" t="e">
        <f aca="false">VLOOKUP(tblSalaries#this row;how many hours of a day you work on excel,tblHours,2,0)</f>
        <v>#VALUE!</v>
      </c>
      <c r="P485" s="48" t="e">
        <f aca="false">VLOOKUP(tblSalaries#this row;clean country,tblCountries,5,0)</f>
        <v>#VALUE!</v>
      </c>
      <c r="Q485" s="48" t="e">
        <f aca="false">IF($Q$1,tblSalaries#this row;ppp factor*tblSalaries#this row;salary in usd,tblSalaries#this row;salary in usd)</f>
        <v>#VALUE!</v>
      </c>
    </row>
    <row r="486" customFormat="false" ht="15" hidden="false" customHeight="true" outlineLevel="0" collapsed="false">
      <c r="B486" s="0" t="s">
        <v>1668</v>
      </c>
      <c r="C486" s="54" t="n">
        <v>41055.1486574074</v>
      </c>
      <c r="D486" s="55" t="s">
        <v>1669</v>
      </c>
      <c r="E486" s="0" t="n">
        <v>20000</v>
      </c>
      <c r="F486" s="0" t="s">
        <v>71</v>
      </c>
      <c r="G486" s="0" t="e">
        <f aca="false">tblSalaries#this row;clean salary (in local currency)*VLOOKUP(tblSalaries#this row;currency,tblXrate,2,0)</f>
        <v>#VALUE!</v>
      </c>
      <c r="H486" s="0" t="s">
        <v>87</v>
      </c>
      <c r="I486" s="0" t="s">
        <v>87</v>
      </c>
      <c r="J486" s="0" t="s">
        <v>85</v>
      </c>
      <c r="K486" s="0" t="e">
        <f aca="false">VLOOKUP(tblSalaries#this row;where do you work,tblCountriesactual:mapping,2,0)</f>
        <v>#VALUE!</v>
      </c>
      <c r="L486" s="0" t="s">
        <v>100</v>
      </c>
      <c r="N486" s="48" t="e">
        <f aca="false">VLOOKUP(K486,tblCountries,3,0)</f>
        <v>#VALUE!</v>
      </c>
      <c r="O486" s="48" t="e">
        <f aca="false">VLOOKUP(tblSalaries#this row;how many hours of a day you work on excel,tblHours,2,0)</f>
        <v>#VALUE!</v>
      </c>
      <c r="P486" s="48" t="e">
        <f aca="false">VLOOKUP(tblSalaries#this row;clean country,tblCountries,5,0)</f>
        <v>#VALUE!</v>
      </c>
      <c r="Q486" s="48" t="e">
        <f aca="false">IF($Q$1,tblSalaries#this row;ppp factor*tblSalaries#this row;salary in usd,tblSalaries#this row;salary in usd)</f>
        <v>#VALUE!</v>
      </c>
    </row>
    <row r="487" customFormat="false" ht="15" hidden="false" customHeight="true" outlineLevel="0" collapsed="false">
      <c r="B487" s="0" t="s">
        <v>1670</v>
      </c>
      <c r="C487" s="54" t="n">
        <v>41055.1487847222</v>
      </c>
      <c r="D487" s="55" t="n">
        <v>6000</v>
      </c>
      <c r="E487" s="0" t="n">
        <v>6000</v>
      </c>
      <c r="F487" s="0" t="s">
        <v>71</v>
      </c>
      <c r="G487" s="0" t="e">
        <f aca="false">tblSalaries#this row;clean salary (in local currency)*VLOOKUP(tblSalaries#this row;currency,tblXrate,2,0)</f>
        <v>#VALUE!</v>
      </c>
      <c r="H487" s="0" t="s">
        <v>1257</v>
      </c>
      <c r="I487" s="0" t="s">
        <v>136</v>
      </c>
      <c r="J487" s="0" t="s">
        <v>85</v>
      </c>
      <c r="K487" s="0" t="e">
        <f aca="false">VLOOKUP(tblSalaries#this row;where do you work,tblCountriesactual:mapping,2,0)</f>
        <v>#VALUE!</v>
      </c>
      <c r="L487" s="0" t="s">
        <v>118</v>
      </c>
      <c r="N487" s="48" t="e">
        <f aca="false">VLOOKUP(K487,tblCountries,3,0)</f>
        <v>#VALUE!</v>
      </c>
      <c r="O487" s="48" t="e">
        <f aca="false">VLOOKUP(tblSalaries#this row;how many hours of a day you work on excel,tblHours,2,0)</f>
        <v>#VALUE!</v>
      </c>
      <c r="P487" s="48" t="e">
        <f aca="false">VLOOKUP(tblSalaries#this row;clean country,tblCountries,5,0)</f>
        <v>#VALUE!</v>
      </c>
      <c r="Q487" s="48" t="e">
        <f aca="false">IF($Q$1,tblSalaries#this row;ppp factor*tblSalaries#this row;salary in usd,tblSalaries#this row;salary in usd)</f>
        <v>#VALUE!</v>
      </c>
    </row>
    <row r="488" customFormat="false" ht="15" hidden="false" customHeight="true" outlineLevel="0" collapsed="false">
      <c r="B488" s="0" t="s">
        <v>1671</v>
      </c>
      <c r="C488" s="54" t="n">
        <v>41055.1510763889</v>
      </c>
      <c r="D488" s="55" t="n">
        <v>190000</v>
      </c>
      <c r="E488" s="0" t="n">
        <v>190000</v>
      </c>
      <c r="F488" s="0" t="s">
        <v>111</v>
      </c>
      <c r="G488" s="0" t="e">
        <f aca="false">tblSalaries#this row;clean salary (in local currency)*VLOOKUP(tblSalaries#this row;currency,tblXrate,2,0)</f>
        <v>#VALUE!</v>
      </c>
      <c r="H488" s="0" t="s">
        <v>1672</v>
      </c>
      <c r="I488" s="0" t="s">
        <v>107</v>
      </c>
      <c r="J488" s="0" t="s">
        <v>94</v>
      </c>
      <c r="K488" s="0" t="e">
        <f aca="false">VLOOKUP(tblSalaries#this row;where do you work,tblCountriesactual:mapping,2,0)</f>
        <v>#VALUE!</v>
      </c>
      <c r="L488" s="0" t="s">
        <v>110</v>
      </c>
      <c r="N488" s="48" t="e">
        <f aca="false">VLOOKUP(K488,tblCountries,3,0)</f>
        <v>#VALUE!</v>
      </c>
      <c r="O488" s="48" t="e">
        <f aca="false">VLOOKUP(tblSalaries#this row;how many hours of a day you work on excel,tblHours,2,0)</f>
        <v>#VALUE!</v>
      </c>
      <c r="P488" s="48" t="e">
        <f aca="false">VLOOKUP(tblSalaries#this row;clean country,tblCountries,5,0)</f>
        <v>#VALUE!</v>
      </c>
      <c r="Q488" s="48" t="e">
        <f aca="false">IF($Q$1,tblSalaries#this row;ppp factor*tblSalaries#this row;salary in usd,tblSalaries#this row;salary in usd)</f>
        <v>#VALUE!</v>
      </c>
    </row>
    <row r="489" customFormat="false" ht="15" hidden="false" customHeight="true" outlineLevel="0" collapsed="false">
      <c r="B489" s="0" t="s">
        <v>1673</v>
      </c>
      <c r="C489" s="54" t="n">
        <v>41055.1512268519</v>
      </c>
      <c r="D489" s="55" t="n">
        <v>28164</v>
      </c>
      <c r="E489" s="0" t="n">
        <v>28164</v>
      </c>
      <c r="F489" s="0" t="s">
        <v>111</v>
      </c>
      <c r="G489" s="0" t="e">
        <f aca="false">tblSalaries#this row;clean salary (in local currency)*VLOOKUP(tblSalaries#this row;currency,tblXrate,2,0)</f>
        <v>#VALUE!</v>
      </c>
      <c r="H489" s="0" t="s">
        <v>1674</v>
      </c>
      <c r="I489" s="0" t="s">
        <v>124</v>
      </c>
      <c r="J489" s="0" t="s">
        <v>94</v>
      </c>
      <c r="K489" s="0" t="e">
        <f aca="false">VLOOKUP(tblSalaries#this row;where do you work,tblCountriesactual:mapping,2,0)</f>
        <v>#VALUE!</v>
      </c>
      <c r="L489" s="0" t="s">
        <v>110</v>
      </c>
      <c r="N489" s="48" t="e">
        <f aca="false">VLOOKUP(K489,tblCountries,3,0)</f>
        <v>#VALUE!</v>
      </c>
      <c r="O489" s="48" t="e">
        <f aca="false">VLOOKUP(tblSalaries#this row;how many hours of a day you work on excel,tblHours,2,0)</f>
        <v>#VALUE!</v>
      </c>
      <c r="P489" s="48" t="e">
        <f aca="false">VLOOKUP(tblSalaries#this row;clean country,tblCountries,5,0)</f>
        <v>#VALUE!</v>
      </c>
      <c r="Q489" s="48" t="e">
        <f aca="false">IF($Q$1,tblSalaries#this row;ppp factor*tblSalaries#this row;salary in usd,tblSalaries#this row;salary in usd)</f>
        <v>#VALUE!</v>
      </c>
    </row>
    <row r="490" customFormat="false" ht="15" hidden="false" customHeight="true" outlineLevel="0" collapsed="false">
      <c r="B490" s="0" t="s">
        <v>1675</v>
      </c>
      <c r="C490" s="54" t="n">
        <v>41055.1530787037</v>
      </c>
      <c r="D490" s="55" t="n">
        <v>40000</v>
      </c>
      <c r="E490" s="0" t="n">
        <v>40000</v>
      </c>
      <c r="F490" s="0" t="s">
        <v>71</v>
      </c>
      <c r="G490" s="0" t="e">
        <f aca="false">tblSalaries#this row;clean salary (in local currency)*VLOOKUP(tblSalaries#this row;currency,tblXrate,2,0)</f>
        <v>#VALUE!</v>
      </c>
      <c r="H490" s="0" t="s">
        <v>1676</v>
      </c>
      <c r="I490" s="0" t="s">
        <v>78</v>
      </c>
      <c r="J490" s="0" t="s">
        <v>74</v>
      </c>
      <c r="K490" s="0" t="e">
        <f aca="false">VLOOKUP(tblSalaries#this row;where do you work,tblCountriesactual:mapping,2,0)</f>
        <v>#VALUE!</v>
      </c>
      <c r="L490" s="0" t="s">
        <v>100</v>
      </c>
      <c r="N490" s="48" t="e">
        <f aca="false">VLOOKUP(K490,tblCountries,3,0)</f>
        <v>#VALUE!</v>
      </c>
      <c r="O490" s="48" t="e">
        <f aca="false">VLOOKUP(tblSalaries#this row;how many hours of a day you work on excel,tblHours,2,0)</f>
        <v>#VALUE!</v>
      </c>
      <c r="P490" s="48" t="e">
        <f aca="false">VLOOKUP(tblSalaries#this row;clean country,tblCountries,5,0)</f>
        <v>#VALUE!</v>
      </c>
      <c r="Q490" s="48" t="e">
        <f aca="false">IF($Q$1,tblSalaries#this row;ppp factor*tblSalaries#this row;salary in usd,tblSalaries#this row;salary in usd)</f>
        <v>#VALUE!</v>
      </c>
    </row>
    <row r="491" customFormat="false" ht="15" hidden="false" customHeight="true" outlineLevel="0" collapsed="false">
      <c r="B491" s="0" t="s">
        <v>1677</v>
      </c>
      <c r="C491" s="54" t="n">
        <v>41055.1588194444</v>
      </c>
      <c r="D491" s="55" t="s">
        <v>1678</v>
      </c>
      <c r="E491" s="0" t="n">
        <v>108000</v>
      </c>
      <c r="F491" s="0" t="s">
        <v>71</v>
      </c>
      <c r="G491" s="0" t="e">
        <f aca="false">tblSalaries#this row;clean salary (in local currency)*VLOOKUP(tblSalaries#this row;currency,tblXrate,2,0)</f>
        <v>#VALUE!</v>
      </c>
      <c r="H491" s="0" t="s">
        <v>124</v>
      </c>
      <c r="I491" s="0" t="s">
        <v>124</v>
      </c>
      <c r="J491" s="0" t="s">
        <v>216</v>
      </c>
      <c r="K491" s="0" t="e">
        <f aca="false">VLOOKUP(tblSalaries#this row;where do you work,tblCountriesactual:mapping,2,0)</f>
        <v>#VALUE!</v>
      </c>
      <c r="L491" s="0" t="s">
        <v>110</v>
      </c>
      <c r="N491" s="48" t="e">
        <f aca="false">VLOOKUP(K491,tblCountries,3,0)</f>
        <v>#VALUE!</v>
      </c>
      <c r="O491" s="48" t="e">
        <f aca="false">VLOOKUP(tblSalaries#this row;how many hours of a day you work on excel,tblHours,2,0)</f>
        <v>#VALUE!</v>
      </c>
      <c r="P491" s="48" t="e">
        <f aca="false">VLOOKUP(tblSalaries#this row;clean country,tblCountries,5,0)</f>
        <v>#VALUE!</v>
      </c>
      <c r="Q491" s="48" t="e">
        <f aca="false">IF($Q$1,tblSalaries#this row;ppp factor*tblSalaries#this row;salary in usd,tblSalaries#this row;salary in usd)</f>
        <v>#VALUE!</v>
      </c>
    </row>
    <row r="492" customFormat="false" ht="15" hidden="false" customHeight="true" outlineLevel="0" collapsed="false">
      <c r="B492" s="0" t="s">
        <v>1679</v>
      </c>
      <c r="C492" s="54" t="n">
        <v>41055.1592708333</v>
      </c>
      <c r="D492" s="55" t="s">
        <v>1680</v>
      </c>
      <c r="E492" s="0" t="n">
        <v>200000</v>
      </c>
      <c r="F492" s="0" t="s">
        <v>101</v>
      </c>
      <c r="G492" s="0" t="e">
        <f aca="false">tblSalaries#this row;clean salary (in local currency)*VLOOKUP(tblSalaries#this row;currency,tblXrate,2,0)</f>
        <v>#VALUE!</v>
      </c>
      <c r="H492" s="0" t="s">
        <v>1681</v>
      </c>
      <c r="I492" s="0" t="s">
        <v>78</v>
      </c>
      <c r="J492" s="0" t="s">
        <v>85</v>
      </c>
      <c r="K492" s="0" t="e">
        <f aca="false">VLOOKUP(tblSalaries#this row;where do you work,tblCountriesactual:mapping,2,0)</f>
        <v>#VALUE!</v>
      </c>
      <c r="L492" s="0" t="s">
        <v>100</v>
      </c>
      <c r="N492" s="48" t="e">
        <f aca="false">VLOOKUP(K492,tblCountries,3,0)</f>
        <v>#VALUE!</v>
      </c>
      <c r="O492" s="48" t="e">
        <f aca="false">VLOOKUP(tblSalaries#this row;how many hours of a day you work on excel,tblHours,2,0)</f>
        <v>#VALUE!</v>
      </c>
      <c r="P492" s="48" t="e">
        <f aca="false">VLOOKUP(tblSalaries#this row;clean country,tblCountries,5,0)</f>
        <v>#VALUE!</v>
      </c>
      <c r="Q492" s="48" t="e">
        <f aca="false">IF($Q$1,tblSalaries#this row;ppp factor*tblSalaries#this row;salary in usd,tblSalaries#this row;salary in usd)</f>
        <v>#VALUE!</v>
      </c>
    </row>
    <row r="493" customFormat="false" ht="15" hidden="false" customHeight="true" outlineLevel="0" collapsed="false">
      <c r="B493" s="0" t="s">
        <v>1682</v>
      </c>
      <c r="C493" s="54" t="n">
        <v>41055.16</v>
      </c>
      <c r="D493" s="55" t="n">
        <v>84000</v>
      </c>
      <c r="E493" s="0" t="n">
        <v>84000</v>
      </c>
      <c r="F493" s="0" t="s">
        <v>71</v>
      </c>
      <c r="G493" s="0" t="e">
        <f aca="false">tblSalaries#this row;clean salary (in local currency)*VLOOKUP(tblSalaries#this row;currency,tblXrate,2,0)</f>
        <v>#VALUE!</v>
      </c>
      <c r="H493" s="0" t="s">
        <v>802</v>
      </c>
      <c r="I493" s="0" t="s">
        <v>78</v>
      </c>
      <c r="J493" s="0" t="s">
        <v>74</v>
      </c>
      <c r="K493" s="0" t="e">
        <f aca="false">VLOOKUP(tblSalaries#this row;where do you work,tblCountriesactual:mapping,2,0)</f>
        <v>#VALUE!</v>
      </c>
      <c r="L493" s="0" t="s">
        <v>118</v>
      </c>
      <c r="N493" s="48" t="e">
        <f aca="false">VLOOKUP(K493,tblCountries,3,0)</f>
        <v>#VALUE!</v>
      </c>
      <c r="O493" s="48" t="e">
        <f aca="false">VLOOKUP(tblSalaries#this row;how many hours of a day you work on excel,tblHours,2,0)</f>
        <v>#VALUE!</v>
      </c>
      <c r="P493" s="48" t="e">
        <f aca="false">VLOOKUP(tblSalaries#this row;clean country,tblCountries,5,0)</f>
        <v>#VALUE!</v>
      </c>
      <c r="Q493" s="48" t="e">
        <f aca="false">IF($Q$1,tblSalaries#this row;ppp factor*tblSalaries#this row;salary in usd,tblSalaries#this row;salary in usd)</f>
        <v>#VALUE!</v>
      </c>
    </row>
    <row r="494" customFormat="false" ht="15" hidden="false" customHeight="true" outlineLevel="0" collapsed="false">
      <c r="B494" s="0" t="s">
        <v>1683</v>
      </c>
      <c r="C494" s="54" t="n">
        <v>41055.1613888889</v>
      </c>
      <c r="D494" s="55" t="n">
        <v>33000</v>
      </c>
      <c r="E494" s="0" t="n">
        <v>33000</v>
      </c>
      <c r="F494" s="0" t="s">
        <v>111</v>
      </c>
      <c r="G494" s="0" t="e">
        <f aca="false">tblSalaries#this row;clean salary (in local currency)*VLOOKUP(tblSalaries#this row;currency,tblXrate,2,0)</f>
        <v>#VALUE!</v>
      </c>
      <c r="H494" s="0" t="s">
        <v>1684</v>
      </c>
      <c r="I494" s="0" t="s">
        <v>124</v>
      </c>
      <c r="J494" s="0" t="s">
        <v>94</v>
      </c>
      <c r="K494" s="0" t="e">
        <f aca="false">VLOOKUP(tblSalaries#this row;where do you work,tblCountriesactual:mapping,2,0)</f>
        <v>#VALUE!</v>
      </c>
      <c r="L494" s="0" t="s">
        <v>110</v>
      </c>
      <c r="N494" s="48" t="e">
        <f aca="false">VLOOKUP(K494,tblCountries,3,0)</f>
        <v>#VALUE!</v>
      </c>
      <c r="O494" s="48" t="e">
        <f aca="false">VLOOKUP(tblSalaries#this row;how many hours of a day you work on excel,tblHours,2,0)</f>
        <v>#VALUE!</v>
      </c>
      <c r="P494" s="48" t="e">
        <f aca="false">VLOOKUP(tblSalaries#this row;clean country,tblCountries,5,0)</f>
        <v>#VALUE!</v>
      </c>
      <c r="Q494" s="48" t="e">
        <f aca="false">IF($Q$1,tblSalaries#this row;ppp factor*tblSalaries#this row;salary in usd,tblSalaries#this row;salary in usd)</f>
        <v>#VALUE!</v>
      </c>
    </row>
    <row r="495" customFormat="false" ht="15" hidden="false" customHeight="true" outlineLevel="0" collapsed="false">
      <c r="B495" s="0" t="s">
        <v>1685</v>
      </c>
      <c r="C495" s="54" t="n">
        <v>41055.1621412037</v>
      </c>
      <c r="D495" s="55" t="s">
        <v>1686</v>
      </c>
      <c r="E495" s="0" t="n">
        <v>720000</v>
      </c>
      <c r="F495" s="0" t="s">
        <v>101</v>
      </c>
      <c r="G495" s="0" t="e">
        <f aca="false">tblSalaries#this row;clean salary (in local currency)*VLOOKUP(tblSalaries#this row;currency,tblXrate,2,0)</f>
        <v>#VALUE!</v>
      </c>
      <c r="H495" s="0" t="s">
        <v>1687</v>
      </c>
      <c r="I495" s="0" t="s">
        <v>124</v>
      </c>
      <c r="J495" s="0" t="s">
        <v>85</v>
      </c>
      <c r="K495" s="0" t="e">
        <f aca="false">VLOOKUP(tblSalaries#this row;where do you work,tblCountriesactual:mapping,2,0)</f>
        <v>#VALUE!</v>
      </c>
      <c r="L495" s="0" t="s">
        <v>100</v>
      </c>
      <c r="N495" s="48" t="e">
        <f aca="false">VLOOKUP(K495,tblCountries,3,0)</f>
        <v>#VALUE!</v>
      </c>
      <c r="O495" s="48" t="e">
        <f aca="false">VLOOKUP(tblSalaries#this row;how many hours of a day you work on excel,tblHours,2,0)</f>
        <v>#VALUE!</v>
      </c>
      <c r="P495" s="48" t="e">
        <f aca="false">VLOOKUP(tblSalaries#this row;clean country,tblCountries,5,0)</f>
        <v>#VALUE!</v>
      </c>
      <c r="Q495" s="48" t="e">
        <f aca="false">IF($Q$1,tblSalaries#this row;ppp factor*tblSalaries#this row;salary in usd,tblSalaries#this row;salary in usd)</f>
        <v>#VALUE!</v>
      </c>
    </row>
    <row r="496" customFormat="false" ht="15" hidden="false" customHeight="true" outlineLevel="0" collapsed="false">
      <c r="B496" s="0" t="s">
        <v>1688</v>
      </c>
      <c r="C496" s="54" t="n">
        <v>41055.1669097222</v>
      </c>
      <c r="D496" s="55" t="n">
        <v>68500</v>
      </c>
      <c r="E496" s="0" t="n">
        <v>68500</v>
      </c>
      <c r="F496" s="0" t="s">
        <v>125</v>
      </c>
      <c r="G496" s="0" t="e">
        <f aca="false">tblSalaries#this row;clean salary (in local currency)*VLOOKUP(tblSalaries#this row;currency,tblXrate,2,0)</f>
        <v>#VALUE!</v>
      </c>
      <c r="H496" s="0" t="s">
        <v>687</v>
      </c>
      <c r="I496" s="0" t="s">
        <v>78</v>
      </c>
      <c r="J496" s="0" t="s">
        <v>113</v>
      </c>
      <c r="K496" s="0" t="e">
        <f aca="false">VLOOKUP(tblSalaries#this row;where do you work,tblCountriesactual:mapping,2,0)</f>
        <v>#VALUE!</v>
      </c>
      <c r="L496" s="0" t="s">
        <v>110</v>
      </c>
      <c r="N496" s="48" t="e">
        <f aca="false">VLOOKUP(K496,tblCountries,3,0)</f>
        <v>#VALUE!</v>
      </c>
      <c r="O496" s="48" t="e">
        <f aca="false">VLOOKUP(tblSalaries#this row;how many hours of a day you work on excel,tblHours,2,0)</f>
        <v>#VALUE!</v>
      </c>
      <c r="P496" s="48" t="e">
        <f aca="false">VLOOKUP(tblSalaries#this row;clean country,tblCountries,5,0)</f>
        <v>#VALUE!</v>
      </c>
      <c r="Q496" s="48" t="e">
        <f aca="false">IF($Q$1,tblSalaries#this row;ppp factor*tblSalaries#this row;salary in usd,tblSalaries#this row;salary in usd)</f>
        <v>#VALUE!</v>
      </c>
    </row>
    <row r="497" customFormat="false" ht="15" hidden="false" customHeight="true" outlineLevel="0" collapsed="false">
      <c r="B497" s="0" t="s">
        <v>1689</v>
      </c>
      <c r="C497" s="54" t="n">
        <v>41055.1678819444</v>
      </c>
      <c r="D497" s="55" t="s">
        <v>1690</v>
      </c>
      <c r="E497" s="0" t="n">
        <v>23000</v>
      </c>
      <c r="F497" s="0" t="s">
        <v>71</v>
      </c>
      <c r="G497" s="0" t="e">
        <f aca="false">tblSalaries#this row;clean salary (in local currency)*VLOOKUP(tblSalaries#this row;currency,tblXrate,2,0)</f>
        <v>#VALUE!</v>
      </c>
      <c r="H497" s="0" t="s">
        <v>1691</v>
      </c>
      <c r="I497" s="0" t="s">
        <v>124</v>
      </c>
      <c r="J497" s="0" t="s">
        <v>253</v>
      </c>
      <c r="K497" s="0" t="e">
        <f aca="false">VLOOKUP(tblSalaries#this row;where do you work,tblCountriesactual:mapping,2,0)</f>
        <v>#VALUE!</v>
      </c>
      <c r="L497" s="0" t="s">
        <v>110</v>
      </c>
      <c r="N497" s="48" t="e">
        <f aca="false">VLOOKUP(K497,tblCountries,3,0)</f>
        <v>#VALUE!</v>
      </c>
      <c r="O497" s="48" t="e">
        <f aca="false">VLOOKUP(tblSalaries#this row;how many hours of a day you work on excel,tblHours,2,0)</f>
        <v>#VALUE!</v>
      </c>
      <c r="P497" s="48" t="e">
        <f aca="false">VLOOKUP(tblSalaries#this row;clean country,tblCountries,5,0)</f>
        <v>#VALUE!</v>
      </c>
      <c r="Q497" s="48" t="e">
        <f aca="false">IF($Q$1,tblSalaries#this row;ppp factor*tblSalaries#this row;salary in usd,tblSalaries#this row;salary in usd)</f>
        <v>#VALUE!</v>
      </c>
    </row>
    <row r="498" customFormat="false" ht="15" hidden="false" customHeight="true" outlineLevel="0" collapsed="false">
      <c r="B498" s="0" t="s">
        <v>1692</v>
      </c>
      <c r="C498" s="54" t="n">
        <v>41055.1680439815</v>
      </c>
      <c r="D498" s="55" t="n">
        <v>58000</v>
      </c>
      <c r="E498" s="0" t="n">
        <v>58000</v>
      </c>
      <c r="F498" s="0" t="s">
        <v>111</v>
      </c>
      <c r="G498" s="0" t="e">
        <f aca="false">tblSalaries#this row;clean salary (in local currency)*VLOOKUP(tblSalaries#this row;currency,tblXrate,2,0)</f>
        <v>#VALUE!</v>
      </c>
      <c r="H498" s="0" t="s">
        <v>1693</v>
      </c>
      <c r="I498" s="0" t="s">
        <v>124</v>
      </c>
      <c r="J498" s="0" t="s">
        <v>94</v>
      </c>
      <c r="K498" s="0" t="e">
        <f aca="false">VLOOKUP(tblSalaries#this row;where do you work,tblCountriesactual:mapping,2,0)</f>
        <v>#VALUE!</v>
      </c>
      <c r="L498" s="0" t="s">
        <v>118</v>
      </c>
      <c r="N498" s="48" t="e">
        <f aca="false">VLOOKUP(K498,tblCountries,3,0)</f>
        <v>#VALUE!</v>
      </c>
      <c r="O498" s="48" t="e">
        <f aca="false">VLOOKUP(tblSalaries#this row;how many hours of a day you work on excel,tblHours,2,0)</f>
        <v>#VALUE!</v>
      </c>
      <c r="P498" s="48" t="e">
        <f aca="false">VLOOKUP(tblSalaries#this row;clean country,tblCountries,5,0)</f>
        <v>#VALUE!</v>
      </c>
      <c r="Q498" s="48" t="e">
        <f aca="false">IF($Q$1,tblSalaries#this row;ppp factor*tblSalaries#this row;salary in usd,tblSalaries#this row;salary in usd)</f>
        <v>#VALUE!</v>
      </c>
    </row>
    <row r="499" customFormat="false" ht="15" hidden="false" customHeight="true" outlineLevel="0" collapsed="false">
      <c r="B499" s="0" t="s">
        <v>1694</v>
      </c>
      <c r="C499" s="54" t="n">
        <v>41055.1691319444</v>
      </c>
      <c r="D499" s="55" t="n">
        <v>77000</v>
      </c>
      <c r="E499" s="0" t="n">
        <v>77000</v>
      </c>
      <c r="F499" s="0" t="s">
        <v>71</v>
      </c>
      <c r="G499" s="0" t="e">
        <f aca="false">tblSalaries#this row;clean salary (in local currency)*VLOOKUP(tblSalaries#this row;currency,tblXrate,2,0)</f>
        <v>#VALUE!</v>
      </c>
      <c r="H499" s="0" t="s">
        <v>1376</v>
      </c>
      <c r="I499" s="0" t="s">
        <v>78</v>
      </c>
      <c r="J499" s="0" t="s">
        <v>74</v>
      </c>
      <c r="K499" s="0" t="e">
        <f aca="false">VLOOKUP(tblSalaries#this row;where do you work,tblCountriesactual:mapping,2,0)</f>
        <v>#VALUE!</v>
      </c>
      <c r="L499" s="0" t="s">
        <v>118</v>
      </c>
      <c r="N499" s="48" t="e">
        <f aca="false">VLOOKUP(K499,tblCountries,3,0)</f>
        <v>#VALUE!</v>
      </c>
      <c r="O499" s="48" t="e">
        <f aca="false">VLOOKUP(tblSalaries#this row;how many hours of a day you work on excel,tblHours,2,0)</f>
        <v>#VALUE!</v>
      </c>
      <c r="P499" s="48" t="e">
        <f aca="false">VLOOKUP(tblSalaries#this row;clean country,tblCountries,5,0)</f>
        <v>#VALUE!</v>
      </c>
      <c r="Q499" s="48" t="e">
        <f aca="false">IF($Q$1,tblSalaries#this row;ppp factor*tblSalaries#this row;salary in usd,tblSalaries#this row;salary in usd)</f>
        <v>#VALUE!</v>
      </c>
    </row>
    <row r="500" customFormat="false" ht="15" hidden="false" customHeight="true" outlineLevel="0" collapsed="false">
      <c r="B500" s="0" t="s">
        <v>1695</v>
      </c>
      <c r="C500" s="54" t="n">
        <v>41055.1702314815</v>
      </c>
      <c r="D500" s="55" t="n">
        <v>100000</v>
      </c>
      <c r="E500" s="0" t="n">
        <v>100000</v>
      </c>
      <c r="F500" s="0" t="s">
        <v>71</v>
      </c>
      <c r="G500" s="0" t="e">
        <f aca="false">tblSalaries#this row;clean salary (in local currency)*VLOOKUP(tblSalaries#this row;currency,tblXrate,2,0)</f>
        <v>#VALUE!</v>
      </c>
      <c r="H500" s="0" t="s">
        <v>78</v>
      </c>
      <c r="I500" s="0" t="s">
        <v>78</v>
      </c>
      <c r="J500" s="0" t="s">
        <v>74</v>
      </c>
      <c r="K500" s="0" t="e">
        <f aca="false">VLOOKUP(tblSalaries#this row;where do you work,tblCountriesactual:mapping,2,0)</f>
        <v>#VALUE!</v>
      </c>
      <c r="L500" s="0" t="s">
        <v>110</v>
      </c>
      <c r="N500" s="48" t="e">
        <f aca="false">VLOOKUP(K500,tblCountries,3,0)</f>
        <v>#VALUE!</v>
      </c>
      <c r="O500" s="48" t="e">
        <f aca="false">VLOOKUP(tblSalaries#this row;how many hours of a day you work on excel,tblHours,2,0)</f>
        <v>#VALUE!</v>
      </c>
      <c r="P500" s="48" t="e">
        <f aca="false">VLOOKUP(tblSalaries#this row;clean country,tblCountries,5,0)</f>
        <v>#VALUE!</v>
      </c>
      <c r="Q500" s="48" t="e">
        <f aca="false">IF($Q$1,tblSalaries#this row;ppp factor*tblSalaries#this row;salary in usd,tblSalaries#this row;salary in usd)</f>
        <v>#VALUE!</v>
      </c>
    </row>
    <row r="501" customFormat="false" ht="15" hidden="false" customHeight="true" outlineLevel="0" collapsed="false">
      <c r="B501" s="0" t="s">
        <v>1696</v>
      </c>
      <c r="C501" s="54" t="n">
        <v>41055.174224537</v>
      </c>
      <c r="D501" s="55" t="n">
        <v>55500</v>
      </c>
      <c r="E501" s="0" t="n">
        <v>55500</v>
      </c>
      <c r="F501" s="0" t="s">
        <v>71</v>
      </c>
      <c r="G501" s="0" t="e">
        <f aca="false">tblSalaries#this row;clean salary (in local currency)*VLOOKUP(tblSalaries#this row;currency,tblXrate,2,0)</f>
        <v>#VALUE!</v>
      </c>
      <c r="H501" s="0" t="s">
        <v>1697</v>
      </c>
      <c r="I501" s="0" t="s">
        <v>97</v>
      </c>
      <c r="J501" s="0" t="s">
        <v>141</v>
      </c>
      <c r="K501" s="0" t="e">
        <f aca="false">VLOOKUP(tblSalaries#this row;where do you work,tblCountriesactual:mapping,2,0)</f>
        <v>#VALUE!</v>
      </c>
      <c r="L501" s="0" t="s">
        <v>110</v>
      </c>
      <c r="N501" s="48" t="e">
        <f aca="false">VLOOKUP(K501,tblCountries,3,0)</f>
        <v>#VALUE!</v>
      </c>
      <c r="O501" s="48" t="e">
        <f aca="false">VLOOKUP(tblSalaries#this row;how many hours of a day you work on excel,tblHours,2,0)</f>
        <v>#VALUE!</v>
      </c>
      <c r="P501" s="48" t="e">
        <f aca="false">VLOOKUP(tblSalaries#this row;clean country,tblCountries,5,0)</f>
        <v>#VALUE!</v>
      </c>
      <c r="Q501" s="48" t="e">
        <f aca="false">IF($Q$1,tblSalaries#this row;ppp factor*tblSalaries#this row;salary in usd,tblSalaries#this row;salary in usd)</f>
        <v>#VALUE!</v>
      </c>
    </row>
    <row r="502" customFormat="false" ht="15" hidden="false" customHeight="true" outlineLevel="0" collapsed="false">
      <c r="B502" s="0" t="s">
        <v>1698</v>
      </c>
      <c r="C502" s="54" t="n">
        <v>41055.1751851852</v>
      </c>
      <c r="D502" s="55" t="s">
        <v>1699</v>
      </c>
      <c r="E502" s="0" t="n">
        <v>15000</v>
      </c>
      <c r="F502" s="0" t="s">
        <v>82</v>
      </c>
      <c r="G502" s="0" t="e">
        <f aca="false">tblSalaries#this row;clean salary (in local currency)*VLOOKUP(tblSalaries#this row;currency,tblXrate,2,0)</f>
        <v>#VALUE!</v>
      </c>
      <c r="H502" s="0" t="s">
        <v>1700</v>
      </c>
      <c r="I502" s="0" t="s">
        <v>78</v>
      </c>
      <c r="J502" s="0" t="s">
        <v>182</v>
      </c>
      <c r="K502" s="0" t="e">
        <f aca="false">VLOOKUP(tblSalaries#this row;where do you work,tblCountriesactual:mapping,2,0)</f>
        <v>#VALUE!</v>
      </c>
      <c r="L502" s="0" t="s">
        <v>118</v>
      </c>
      <c r="N502" s="48" t="e">
        <f aca="false">VLOOKUP(K502,tblCountries,3,0)</f>
        <v>#VALUE!</v>
      </c>
      <c r="O502" s="48" t="e">
        <f aca="false">VLOOKUP(tblSalaries#this row;how many hours of a day you work on excel,tblHours,2,0)</f>
        <v>#VALUE!</v>
      </c>
      <c r="P502" s="48" t="e">
        <f aca="false">VLOOKUP(tblSalaries#this row;clean country,tblCountries,5,0)</f>
        <v>#VALUE!</v>
      </c>
      <c r="Q502" s="48" t="e">
        <f aca="false">IF($Q$1,tblSalaries#this row;ppp factor*tblSalaries#this row;salary in usd,tblSalaries#this row;salary in usd)</f>
        <v>#VALUE!</v>
      </c>
    </row>
    <row r="503" customFormat="false" ht="15" hidden="false" customHeight="true" outlineLevel="0" collapsed="false">
      <c r="B503" s="0" t="s">
        <v>1701</v>
      </c>
      <c r="C503" s="54" t="n">
        <v>41055.1763194444</v>
      </c>
      <c r="D503" s="55" t="s">
        <v>1702</v>
      </c>
      <c r="E503" s="0" t="n">
        <v>600000</v>
      </c>
      <c r="F503" s="0" t="s">
        <v>101</v>
      </c>
      <c r="G503" s="0" t="e">
        <f aca="false">tblSalaries#this row;clean salary (in local currency)*VLOOKUP(tblSalaries#this row;currency,tblXrate,2,0)</f>
        <v>#VALUE!</v>
      </c>
      <c r="H503" s="0" t="s">
        <v>1703</v>
      </c>
      <c r="I503" s="0" t="s">
        <v>124</v>
      </c>
      <c r="J503" s="0" t="s">
        <v>85</v>
      </c>
      <c r="K503" s="0" t="e">
        <f aca="false">VLOOKUP(tblSalaries#this row;where do you work,tblCountriesactual:mapping,2,0)</f>
        <v>#VALUE!</v>
      </c>
      <c r="L503" s="0" t="s">
        <v>110</v>
      </c>
      <c r="N503" s="48" t="e">
        <f aca="false">VLOOKUP(K503,tblCountries,3,0)</f>
        <v>#VALUE!</v>
      </c>
      <c r="O503" s="48" t="e">
        <f aca="false">VLOOKUP(tblSalaries#this row;how many hours of a day you work on excel,tblHours,2,0)</f>
        <v>#VALUE!</v>
      </c>
      <c r="P503" s="48" t="e">
        <f aca="false">VLOOKUP(tblSalaries#this row;clean country,tblCountries,5,0)</f>
        <v>#VALUE!</v>
      </c>
      <c r="Q503" s="48" t="e">
        <f aca="false">IF($Q$1,tblSalaries#this row;ppp factor*tblSalaries#this row;salary in usd,tblSalaries#this row;salary in usd)</f>
        <v>#VALUE!</v>
      </c>
    </row>
    <row r="504" customFormat="false" ht="15" hidden="false" customHeight="true" outlineLevel="0" collapsed="false">
      <c r="B504" s="0" t="s">
        <v>1704</v>
      </c>
      <c r="C504" s="54" t="n">
        <v>41055.1767013889</v>
      </c>
      <c r="D504" s="55" t="n">
        <v>8400</v>
      </c>
      <c r="E504" s="0" t="n">
        <v>8400</v>
      </c>
      <c r="F504" s="0" t="s">
        <v>71</v>
      </c>
      <c r="G504" s="0" t="e">
        <f aca="false">tblSalaries#this row;clean salary (in local currency)*VLOOKUP(tblSalaries#this row;currency,tblXrate,2,0)</f>
        <v>#VALUE!</v>
      </c>
      <c r="H504" s="0" t="s">
        <v>124</v>
      </c>
      <c r="I504" s="0" t="s">
        <v>124</v>
      </c>
      <c r="J504" s="0" t="s">
        <v>85</v>
      </c>
      <c r="K504" s="0" t="e">
        <f aca="false">VLOOKUP(tblSalaries#this row;where do you work,tblCountriesactual:mapping,2,0)</f>
        <v>#VALUE!</v>
      </c>
      <c r="L504" s="0" t="s">
        <v>110</v>
      </c>
      <c r="N504" s="48" t="e">
        <f aca="false">VLOOKUP(K504,tblCountries,3,0)</f>
        <v>#VALUE!</v>
      </c>
      <c r="O504" s="48" t="e">
        <f aca="false">VLOOKUP(tblSalaries#this row;how many hours of a day you work on excel,tblHours,2,0)</f>
        <v>#VALUE!</v>
      </c>
      <c r="P504" s="48" t="e">
        <f aca="false">VLOOKUP(tblSalaries#this row;clean country,tblCountries,5,0)</f>
        <v>#VALUE!</v>
      </c>
      <c r="Q504" s="48" t="e">
        <f aca="false">IF($Q$1,tblSalaries#this row;ppp factor*tblSalaries#this row;salary in usd,tblSalaries#this row;salary in usd)</f>
        <v>#VALUE!</v>
      </c>
    </row>
    <row r="505" customFormat="false" ht="15" hidden="false" customHeight="true" outlineLevel="0" collapsed="false">
      <c r="B505" s="0" t="s">
        <v>1705</v>
      </c>
      <c r="C505" s="54" t="n">
        <v>41055.177962963</v>
      </c>
      <c r="D505" s="55" t="s">
        <v>1706</v>
      </c>
      <c r="E505" s="0" t="n">
        <v>500000</v>
      </c>
      <c r="F505" s="0" t="s">
        <v>101</v>
      </c>
      <c r="G505" s="0" t="e">
        <f aca="false">tblSalaries#this row;clean salary (in local currency)*VLOOKUP(tblSalaries#this row;currency,tblXrate,2,0)</f>
        <v>#VALUE!</v>
      </c>
      <c r="H505" s="0" t="s">
        <v>1707</v>
      </c>
      <c r="I505" s="0" t="s">
        <v>124</v>
      </c>
      <c r="J505" s="0" t="s">
        <v>85</v>
      </c>
      <c r="K505" s="0" t="e">
        <f aca="false">VLOOKUP(tblSalaries#this row;where do you work,tblCountriesactual:mapping,2,0)</f>
        <v>#VALUE!</v>
      </c>
      <c r="L505" s="0" t="s">
        <v>100</v>
      </c>
      <c r="N505" s="48" t="e">
        <f aca="false">VLOOKUP(K505,tblCountries,3,0)</f>
        <v>#VALUE!</v>
      </c>
      <c r="O505" s="48" t="e">
        <f aca="false">VLOOKUP(tblSalaries#this row;how many hours of a day you work on excel,tblHours,2,0)</f>
        <v>#VALUE!</v>
      </c>
      <c r="P505" s="48" t="e">
        <f aca="false">VLOOKUP(tblSalaries#this row;clean country,tblCountries,5,0)</f>
        <v>#VALUE!</v>
      </c>
      <c r="Q505" s="48" t="e">
        <f aca="false">IF($Q$1,tblSalaries#this row;ppp factor*tblSalaries#this row;salary in usd,tblSalaries#this row;salary in usd)</f>
        <v>#VALUE!</v>
      </c>
    </row>
    <row r="506" customFormat="false" ht="15" hidden="false" customHeight="true" outlineLevel="0" collapsed="false">
      <c r="B506" s="0" t="s">
        <v>1708</v>
      </c>
      <c r="C506" s="54" t="n">
        <v>41055.1787037037</v>
      </c>
      <c r="D506" s="55" t="n">
        <v>12000</v>
      </c>
      <c r="E506" s="0" t="n">
        <v>12000</v>
      </c>
      <c r="F506" s="0" t="s">
        <v>71</v>
      </c>
      <c r="G506" s="0" t="e">
        <f aca="false">tblSalaries#this row;clean salary (in local currency)*VLOOKUP(tblSalaries#this row;currency,tblXrate,2,0)</f>
        <v>#VALUE!</v>
      </c>
      <c r="H506" s="0" t="s">
        <v>1700</v>
      </c>
      <c r="I506" s="0" t="s">
        <v>78</v>
      </c>
      <c r="J506" s="0" t="s">
        <v>149</v>
      </c>
      <c r="K506" s="0" t="e">
        <f aca="false">VLOOKUP(tblSalaries#this row;where do you work,tblCountriesactual:mapping,2,0)</f>
        <v>#VALUE!</v>
      </c>
      <c r="L506" s="0" t="s">
        <v>118</v>
      </c>
      <c r="N506" s="48" t="e">
        <f aca="false">VLOOKUP(K506,tblCountries,3,0)</f>
        <v>#VALUE!</v>
      </c>
      <c r="O506" s="48" t="e">
        <f aca="false">VLOOKUP(tblSalaries#this row;how many hours of a day you work on excel,tblHours,2,0)</f>
        <v>#VALUE!</v>
      </c>
      <c r="P506" s="48" t="e">
        <f aca="false">VLOOKUP(tblSalaries#this row;clean country,tblCountries,5,0)</f>
        <v>#VALUE!</v>
      </c>
      <c r="Q506" s="48" t="e">
        <f aca="false">IF($Q$1,tblSalaries#this row;ppp factor*tblSalaries#this row;salary in usd,tblSalaries#this row;salary in usd)</f>
        <v>#VALUE!</v>
      </c>
    </row>
    <row r="507" customFormat="false" ht="15" hidden="false" customHeight="true" outlineLevel="0" collapsed="false">
      <c r="B507" s="0" t="s">
        <v>1709</v>
      </c>
      <c r="C507" s="54" t="n">
        <v>41055.1793402778</v>
      </c>
      <c r="D507" s="55" t="n">
        <v>65000</v>
      </c>
      <c r="E507" s="0" t="n">
        <v>65000</v>
      </c>
      <c r="F507" s="0" t="s">
        <v>71</v>
      </c>
      <c r="G507" s="0" t="e">
        <f aca="false">tblSalaries#this row;clean salary (in local currency)*VLOOKUP(tblSalaries#this row;currency,tblXrate,2,0)</f>
        <v>#VALUE!</v>
      </c>
      <c r="H507" s="0" t="s">
        <v>1710</v>
      </c>
      <c r="I507" s="0" t="s">
        <v>124</v>
      </c>
      <c r="J507" s="0" t="s">
        <v>74</v>
      </c>
      <c r="K507" s="0" t="e">
        <f aca="false">VLOOKUP(tblSalaries#this row;where do you work,tblCountriesactual:mapping,2,0)</f>
        <v>#VALUE!</v>
      </c>
      <c r="L507" s="0" t="s">
        <v>118</v>
      </c>
      <c r="N507" s="48" t="e">
        <f aca="false">VLOOKUP(K507,tblCountries,3,0)</f>
        <v>#VALUE!</v>
      </c>
      <c r="O507" s="48" t="e">
        <f aca="false">VLOOKUP(tblSalaries#this row;how many hours of a day you work on excel,tblHours,2,0)</f>
        <v>#VALUE!</v>
      </c>
      <c r="P507" s="48" t="e">
        <f aca="false">VLOOKUP(tblSalaries#this row;clean country,tblCountries,5,0)</f>
        <v>#VALUE!</v>
      </c>
      <c r="Q507" s="48" t="e">
        <f aca="false">IF($Q$1,tblSalaries#this row;ppp factor*tblSalaries#this row;salary in usd,tblSalaries#this row;salary in usd)</f>
        <v>#VALUE!</v>
      </c>
    </row>
    <row r="508" customFormat="false" ht="15" hidden="false" customHeight="true" outlineLevel="0" collapsed="false">
      <c r="B508" s="0" t="s">
        <v>1711</v>
      </c>
      <c r="C508" s="54" t="n">
        <v>41055.1799189815</v>
      </c>
      <c r="D508" s="55" t="s">
        <v>1712</v>
      </c>
      <c r="E508" s="0" t="n">
        <v>16400</v>
      </c>
      <c r="F508" s="0" t="s">
        <v>111</v>
      </c>
      <c r="G508" s="0" t="e">
        <f aca="false">tblSalaries#this row;clean salary (in local currency)*VLOOKUP(tblSalaries#this row;currency,tblXrate,2,0)</f>
        <v>#VALUE!</v>
      </c>
      <c r="H508" s="0" t="s">
        <v>1713</v>
      </c>
      <c r="I508" s="0" t="s">
        <v>78</v>
      </c>
      <c r="J508" s="0" t="s">
        <v>94</v>
      </c>
      <c r="K508" s="0" t="e">
        <f aca="false">VLOOKUP(tblSalaries#this row;where do you work,tblCountriesactual:mapping,2,0)</f>
        <v>#VALUE!</v>
      </c>
      <c r="L508" s="0" t="s">
        <v>110</v>
      </c>
      <c r="N508" s="48" t="e">
        <f aca="false">VLOOKUP(K508,tblCountries,3,0)</f>
        <v>#VALUE!</v>
      </c>
      <c r="O508" s="48" t="e">
        <f aca="false">VLOOKUP(tblSalaries#this row;how many hours of a day you work on excel,tblHours,2,0)</f>
        <v>#VALUE!</v>
      </c>
      <c r="P508" s="48" t="e">
        <f aca="false">VLOOKUP(tblSalaries#this row;clean country,tblCountries,5,0)</f>
        <v>#VALUE!</v>
      </c>
      <c r="Q508" s="48" t="e">
        <f aca="false">IF($Q$1,tblSalaries#this row;ppp factor*tblSalaries#this row;salary in usd,tblSalaries#this row;salary in usd)</f>
        <v>#VALUE!</v>
      </c>
    </row>
    <row r="509" customFormat="false" ht="15" hidden="false" customHeight="true" outlineLevel="0" collapsed="false">
      <c r="B509" s="0" t="s">
        <v>1714</v>
      </c>
      <c r="C509" s="54" t="n">
        <v>41055.1807523148</v>
      </c>
      <c r="D509" s="55" t="n">
        <v>78000</v>
      </c>
      <c r="E509" s="0" t="n">
        <v>78000</v>
      </c>
      <c r="F509" s="0" t="s">
        <v>111</v>
      </c>
      <c r="G509" s="0" t="e">
        <f aca="false">tblSalaries#this row;clean salary (in local currency)*VLOOKUP(tblSalaries#this row;currency,tblXrate,2,0)</f>
        <v>#VALUE!</v>
      </c>
      <c r="H509" s="0" t="s">
        <v>1715</v>
      </c>
      <c r="I509" s="0" t="s">
        <v>78</v>
      </c>
      <c r="J509" s="0" t="s">
        <v>94</v>
      </c>
      <c r="K509" s="0" t="e">
        <f aca="false">VLOOKUP(tblSalaries#this row;where do you work,tblCountriesactual:mapping,2,0)</f>
        <v>#VALUE!</v>
      </c>
      <c r="L509" s="0" t="s">
        <v>90</v>
      </c>
      <c r="N509" s="48" t="e">
        <f aca="false">VLOOKUP(K509,tblCountries,3,0)</f>
        <v>#VALUE!</v>
      </c>
      <c r="O509" s="48" t="e">
        <f aca="false">VLOOKUP(tblSalaries#this row;how many hours of a day you work on excel,tblHours,2,0)</f>
        <v>#VALUE!</v>
      </c>
      <c r="P509" s="48" t="e">
        <f aca="false">VLOOKUP(tblSalaries#this row;clean country,tblCountries,5,0)</f>
        <v>#VALUE!</v>
      </c>
      <c r="Q509" s="48" t="e">
        <f aca="false">IF($Q$1,tblSalaries#this row;ppp factor*tblSalaries#this row;salary in usd,tblSalaries#this row;salary in usd)</f>
        <v>#VALUE!</v>
      </c>
    </row>
    <row r="510" customFormat="false" ht="15" hidden="false" customHeight="true" outlineLevel="0" collapsed="false">
      <c r="B510" s="0" t="s">
        <v>1716</v>
      </c>
      <c r="C510" s="54" t="n">
        <v>41055.1843055556</v>
      </c>
      <c r="D510" s="55" t="n">
        <v>76000</v>
      </c>
      <c r="E510" s="0" t="n">
        <v>76000</v>
      </c>
      <c r="F510" s="0" t="s">
        <v>71</v>
      </c>
      <c r="G510" s="0" t="e">
        <f aca="false">tblSalaries#this row;clean salary (in local currency)*VLOOKUP(tblSalaries#this row;currency,tblXrate,2,0)</f>
        <v>#VALUE!</v>
      </c>
      <c r="H510" s="0" t="s">
        <v>1490</v>
      </c>
      <c r="I510" s="0" t="s">
        <v>124</v>
      </c>
      <c r="J510" s="0" t="s">
        <v>74</v>
      </c>
      <c r="K510" s="0" t="e">
        <f aca="false">VLOOKUP(tblSalaries#this row;where do you work,tblCountriesactual:mapping,2,0)</f>
        <v>#VALUE!</v>
      </c>
      <c r="L510" s="0" t="s">
        <v>100</v>
      </c>
      <c r="N510" s="48" t="e">
        <f aca="false">VLOOKUP(K510,tblCountries,3,0)</f>
        <v>#VALUE!</v>
      </c>
      <c r="O510" s="48" t="e">
        <f aca="false">VLOOKUP(tblSalaries#this row;how many hours of a day you work on excel,tblHours,2,0)</f>
        <v>#VALUE!</v>
      </c>
      <c r="P510" s="48" t="e">
        <f aca="false">VLOOKUP(tblSalaries#this row;clean country,tblCountries,5,0)</f>
        <v>#VALUE!</v>
      </c>
      <c r="Q510" s="48" t="e">
        <f aca="false">IF($Q$1,tblSalaries#this row;ppp factor*tblSalaries#this row;salary in usd,tblSalaries#this row;salary in usd)</f>
        <v>#VALUE!</v>
      </c>
    </row>
    <row r="511" customFormat="false" ht="15" hidden="false" customHeight="true" outlineLevel="0" collapsed="false">
      <c r="B511" s="0" t="s">
        <v>1717</v>
      </c>
      <c r="C511" s="54" t="n">
        <v>41055.184837963</v>
      </c>
      <c r="D511" s="55" t="s">
        <v>1718</v>
      </c>
      <c r="E511" s="0" t="n">
        <v>150000</v>
      </c>
      <c r="F511" s="0" t="s">
        <v>71</v>
      </c>
      <c r="G511" s="0" t="e">
        <f aca="false">tblSalaries#this row;clean salary (in local currency)*VLOOKUP(tblSalaries#this row;currency,tblXrate,2,0)</f>
        <v>#VALUE!</v>
      </c>
      <c r="H511" s="0" t="s">
        <v>87</v>
      </c>
      <c r="I511" s="0" t="s">
        <v>87</v>
      </c>
      <c r="J511" s="0" t="s">
        <v>74</v>
      </c>
      <c r="K511" s="0" t="e">
        <f aca="false">VLOOKUP(tblSalaries#this row;where do you work,tblCountriesactual:mapping,2,0)</f>
        <v>#VALUE!</v>
      </c>
      <c r="L511" s="0" t="s">
        <v>118</v>
      </c>
      <c r="N511" s="48" t="e">
        <f aca="false">VLOOKUP(K511,tblCountries,3,0)</f>
        <v>#VALUE!</v>
      </c>
      <c r="O511" s="48" t="e">
        <f aca="false">VLOOKUP(tblSalaries#this row;how many hours of a day you work on excel,tblHours,2,0)</f>
        <v>#VALUE!</v>
      </c>
      <c r="P511" s="48" t="e">
        <f aca="false">VLOOKUP(tblSalaries#this row;clean country,tblCountries,5,0)</f>
        <v>#VALUE!</v>
      </c>
      <c r="Q511" s="48" t="e">
        <f aca="false">IF($Q$1,tblSalaries#this row;ppp factor*tblSalaries#this row;salary in usd,tblSalaries#this row;salary in usd)</f>
        <v>#VALUE!</v>
      </c>
    </row>
    <row r="512" customFormat="false" ht="15" hidden="false" customHeight="true" outlineLevel="0" collapsed="false">
      <c r="B512" s="0" t="s">
        <v>1719</v>
      </c>
      <c r="C512" s="54" t="n">
        <v>41055.1855555556</v>
      </c>
      <c r="D512" s="55" t="n">
        <v>54000</v>
      </c>
      <c r="E512" s="0" t="n">
        <v>54000</v>
      </c>
      <c r="F512" s="0" t="s">
        <v>71</v>
      </c>
      <c r="G512" s="0" t="e">
        <f aca="false">tblSalaries#this row;clean salary (in local currency)*VLOOKUP(tblSalaries#this row;currency,tblXrate,2,0)</f>
        <v>#VALUE!</v>
      </c>
      <c r="H512" s="0" t="s">
        <v>966</v>
      </c>
      <c r="I512" s="0" t="s">
        <v>78</v>
      </c>
      <c r="J512" s="0" t="s">
        <v>74</v>
      </c>
      <c r="K512" s="0" t="e">
        <f aca="false">VLOOKUP(tblSalaries#this row;where do you work,tblCountriesactual:mapping,2,0)</f>
        <v>#VALUE!</v>
      </c>
      <c r="L512" s="0" t="s">
        <v>110</v>
      </c>
      <c r="N512" s="48" t="e">
        <f aca="false">VLOOKUP(K512,tblCountries,3,0)</f>
        <v>#VALUE!</v>
      </c>
      <c r="O512" s="48" t="e">
        <f aca="false">VLOOKUP(tblSalaries#this row;how many hours of a day you work on excel,tblHours,2,0)</f>
        <v>#VALUE!</v>
      </c>
      <c r="P512" s="48" t="e">
        <f aca="false">VLOOKUP(tblSalaries#this row;clean country,tblCountries,5,0)</f>
        <v>#VALUE!</v>
      </c>
      <c r="Q512" s="48" t="e">
        <f aca="false">IF($Q$1,tblSalaries#this row;ppp factor*tblSalaries#this row;salary in usd,tblSalaries#this row;salary in usd)</f>
        <v>#VALUE!</v>
      </c>
    </row>
    <row r="513" customFormat="false" ht="15" hidden="false" customHeight="true" outlineLevel="0" collapsed="false">
      <c r="B513" s="0" t="s">
        <v>1720</v>
      </c>
      <c r="C513" s="54" t="n">
        <v>41055.1896180556</v>
      </c>
      <c r="D513" s="55" t="s">
        <v>1721</v>
      </c>
      <c r="E513" s="0" t="n">
        <v>57000</v>
      </c>
      <c r="F513" s="0" t="s">
        <v>71</v>
      </c>
      <c r="G513" s="0" t="e">
        <f aca="false">tblSalaries#this row;clean salary (in local currency)*VLOOKUP(tblSalaries#this row;currency,tblXrate,2,0)</f>
        <v>#VALUE!</v>
      </c>
      <c r="H513" s="0" t="s">
        <v>1722</v>
      </c>
      <c r="I513" s="0" t="s">
        <v>124</v>
      </c>
      <c r="J513" s="0" t="s">
        <v>1723</v>
      </c>
      <c r="K513" s="0" t="e">
        <f aca="false">VLOOKUP(tblSalaries#this row;where do you work,tblCountriesactual:mapping,2,0)</f>
        <v>#VALUE!</v>
      </c>
      <c r="L513" s="0" t="s">
        <v>110</v>
      </c>
      <c r="N513" s="48" t="e">
        <f aca="false">VLOOKUP(K513,tblCountries,3,0)</f>
        <v>#VALUE!</v>
      </c>
      <c r="O513" s="48" t="e">
        <f aca="false">VLOOKUP(tblSalaries#this row;how many hours of a day you work on excel,tblHours,2,0)</f>
        <v>#VALUE!</v>
      </c>
      <c r="P513" s="48" t="e">
        <f aca="false">VLOOKUP(tblSalaries#this row;clean country,tblCountries,5,0)</f>
        <v>#VALUE!</v>
      </c>
      <c r="Q513" s="48" t="e">
        <f aca="false">IF($Q$1,tblSalaries#this row;ppp factor*tblSalaries#this row;salary in usd,tblSalaries#this row;salary in usd)</f>
        <v>#VALUE!</v>
      </c>
    </row>
    <row r="514" customFormat="false" ht="15" hidden="false" customHeight="true" outlineLevel="0" collapsed="false">
      <c r="B514" s="0" t="s">
        <v>1724</v>
      </c>
      <c r="C514" s="54" t="n">
        <v>41055.1898958333</v>
      </c>
      <c r="D514" s="55" t="n">
        <v>61000</v>
      </c>
      <c r="E514" s="0" t="n">
        <v>61000</v>
      </c>
      <c r="F514" s="0" t="s">
        <v>71</v>
      </c>
      <c r="G514" s="0" t="e">
        <f aca="false">tblSalaries#this row;clean salary (in local currency)*VLOOKUP(tblSalaries#this row;currency,tblXrate,2,0)</f>
        <v>#VALUE!</v>
      </c>
      <c r="H514" s="0" t="s">
        <v>771</v>
      </c>
      <c r="I514" s="0" t="s">
        <v>69</v>
      </c>
      <c r="J514" s="0" t="s">
        <v>74</v>
      </c>
      <c r="K514" s="0" t="e">
        <f aca="false">VLOOKUP(tblSalaries#this row;where do you work,tblCountriesactual:mapping,2,0)</f>
        <v>#VALUE!</v>
      </c>
      <c r="L514" s="0" t="s">
        <v>110</v>
      </c>
      <c r="N514" s="48" t="e">
        <f aca="false">VLOOKUP(K514,tblCountries,3,0)</f>
        <v>#VALUE!</v>
      </c>
      <c r="O514" s="48" t="e">
        <f aca="false">VLOOKUP(tblSalaries#this row;how many hours of a day you work on excel,tblHours,2,0)</f>
        <v>#VALUE!</v>
      </c>
      <c r="P514" s="48" t="e">
        <f aca="false">VLOOKUP(tblSalaries#this row;clean country,tblCountries,5,0)</f>
        <v>#VALUE!</v>
      </c>
      <c r="Q514" s="48" t="e">
        <f aca="false">IF($Q$1,tblSalaries#this row;ppp factor*tblSalaries#this row;salary in usd,tblSalaries#this row;salary in usd)</f>
        <v>#VALUE!</v>
      </c>
    </row>
    <row r="515" customFormat="false" ht="15" hidden="false" customHeight="true" outlineLevel="0" collapsed="false">
      <c r="B515" s="0" t="s">
        <v>1725</v>
      </c>
      <c r="C515" s="54" t="n">
        <v>41055.1907523148</v>
      </c>
      <c r="D515" s="55" t="n">
        <v>70000</v>
      </c>
      <c r="E515" s="0" t="n">
        <v>70000</v>
      </c>
      <c r="F515" s="0" t="s">
        <v>71</v>
      </c>
      <c r="G515" s="0" t="e">
        <f aca="false">tblSalaries#this row;clean salary (in local currency)*VLOOKUP(tblSalaries#this row;currency,tblXrate,2,0)</f>
        <v>#VALUE!</v>
      </c>
      <c r="H515" s="0" t="s">
        <v>1726</v>
      </c>
      <c r="I515" s="0" t="s">
        <v>78</v>
      </c>
      <c r="J515" s="0" t="s">
        <v>74</v>
      </c>
      <c r="K515" s="0" t="e">
        <f aca="false">VLOOKUP(tblSalaries#this row;where do you work,tblCountriesactual:mapping,2,0)</f>
        <v>#VALUE!</v>
      </c>
      <c r="L515" s="0" t="s">
        <v>118</v>
      </c>
      <c r="N515" s="48" t="e">
        <f aca="false">VLOOKUP(K515,tblCountries,3,0)</f>
        <v>#VALUE!</v>
      </c>
      <c r="O515" s="48" t="e">
        <f aca="false">VLOOKUP(tblSalaries#this row;how many hours of a day you work on excel,tblHours,2,0)</f>
        <v>#VALUE!</v>
      </c>
      <c r="P515" s="48" t="e">
        <f aca="false">VLOOKUP(tblSalaries#this row;clean country,tblCountries,5,0)</f>
        <v>#VALUE!</v>
      </c>
      <c r="Q515" s="48" t="e">
        <f aca="false">IF($Q$1,tblSalaries#this row;ppp factor*tblSalaries#this row;salary in usd,tblSalaries#this row;salary in usd)</f>
        <v>#VALUE!</v>
      </c>
    </row>
    <row r="516" customFormat="false" ht="15" hidden="false" customHeight="true" outlineLevel="0" collapsed="false">
      <c r="B516" s="0" t="s">
        <v>1727</v>
      </c>
      <c r="C516" s="54" t="n">
        <v>41055.1921643519</v>
      </c>
      <c r="D516" s="55" t="n">
        <v>15000</v>
      </c>
      <c r="E516" s="0" t="n">
        <v>15000</v>
      </c>
      <c r="F516" s="0" t="s">
        <v>71</v>
      </c>
      <c r="G516" s="0" t="e">
        <f aca="false">tblSalaries#this row;clean salary (in local currency)*VLOOKUP(tblSalaries#this row;currency,tblXrate,2,0)</f>
        <v>#VALUE!</v>
      </c>
      <c r="H516" s="0" t="s">
        <v>1728</v>
      </c>
      <c r="I516" s="0" t="s">
        <v>124</v>
      </c>
      <c r="J516" s="0" t="s">
        <v>85</v>
      </c>
      <c r="K516" s="0" t="e">
        <f aca="false">VLOOKUP(tblSalaries#this row;where do you work,tblCountriesactual:mapping,2,0)</f>
        <v>#VALUE!</v>
      </c>
      <c r="L516" s="0" t="s">
        <v>110</v>
      </c>
      <c r="N516" s="48" t="e">
        <f aca="false">VLOOKUP(K516,tblCountries,3,0)</f>
        <v>#VALUE!</v>
      </c>
      <c r="O516" s="48" t="e">
        <f aca="false">VLOOKUP(tblSalaries#this row;how many hours of a day you work on excel,tblHours,2,0)</f>
        <v>#VALUE!</v>
      </c>
      <c r="P516" s="48" t="e">
        <f aca="false">VLOOKUP(tblSalaries#this row;clean country,tblCountries,5,0)</f>
        <v>#VALUE!</v>
      </c>
      <c r="Q516" s="48" t="e">
        <f aca="false">IF($Q$1,tblSalaries#this row;ppp factor*tblSalaries#this row;salary in usd,tblSalaries#this row;salary in usd)</f>
        <v>#VALUE!</v>
      </c>
    </row>
    <row r="517" customFormat="false" ht="15" hidden="false" customHeight="true" outlineLevel="0" collapsed="false">
      <c r="B517" s="0" t="s">
        <v>1729</v>
      </c>
      <c r="C517" s="54" t="n">
        <v>41055.1938773148</v>
      </c>
      <c r="D517" s="55" t="n">
        <v>87550</v>
      </c>
      <c r="E517" s="0" t="n">
        <v>87550</v>
      </c>
      <c r="F517" s="0" t="s">
        <v>125</v>
      </c>
      <c r="G517" s="0" t="e">
        <f aca="false">tblSalaries#this row;clean salary (in local currency)*VLOOKUP(tblSalaries#this row;currency,tblXrate,2,0)</f>
        <v>#VALUE!</v>
      </c>
      <c r="H517" s="0" t="s">
        <v>124</v>
      </c>
      <c r="I517" s="0" t="s">
        <v>124</v>
      </c>
      <c r="J517" s="0" t="s">
        <v>113</v>
      </c>
      <c r="K517" s="0" t="e">
        <f aca="false">VLOOKUP(tblSalaries#this row;where do you work,tblCountriesactual:mapping,2,0)</f>
        <v>#VALUE!</v>
      </c>
      <c r="L517" s="0" t="s">
        <v>110</v>
      </c>
      <c r="N517" s="48" t="e">
        <f aca="false">VLOOKUP(K517,tblCountries,3,0)</f>
        <v>#VALUE!</v>
      </c>
      <c r="O517" s="48" t="e">
        <f aca="false">VLOOKUP(tblSalaries#this row;how many hours of a day you work on excel,tblHours,2,0)</f>
        <v>#VALUE!</v>
      </c>
      <c r="P517" s="48" t="e">
        <f aca="false">VLOOKUP(tblSalaries#this row;clean country,tblCountries,5,0)</f>
        <v>#VALUE!</v>
      </c>
      <c r="Q517" s="48" t="e">
        <f aca="false">IF($Q$1,tblSalaries#this row;ppp factor*tblSalaries#this row;salary in usd,tblSalaries#this row;salary in usd)</f>
        <v>#VALUE!</v>
      </c>
    </row>
    <row r="518" customFormat="false" ht="15" hidden="false" customHeight="true" outlineLevel="0" collapsed="false">
      <c r="B518" s="0" t="s">
        <v>1730</v>
      </c>
      <c r="C518" s="54" t="n">
        <v>41055.1948611111</v>
      </c>
      <c r="D518" s="55" t="n">
        <v>72600</v>
      </c>
      <c r="E518" s="0" t="n">
        <v>72600</v>
      </c>
      <c r="F518" s="0" t="s">
        <v>71</v>
      </c>
      <c r="G518" s="0" t="e">
        <f aca="false">tblSalaries#this row;clean salary (in local currency)*VLOOKUP(tblSalaries#this row;currency,tblXrate,2,0)</f>
        <v>#VALUE!</v>
      </c>
      <c r="H518" s="0" t="s">
        <v>1731</v>
      </c>
      <c r="I518" s="0" t="s">
        <v>124</v>
      </c>
      <c r="J518" s="0" t="s">
        <v>74</v>
      </c>
      <c r="K518" s="0" t="e">
        <f aca="false">VLOOKUP(tblSalaries#this row;where do you work,tblCountriesactual:mapping,2,0)</f>
        <v>#VALUE!</v>
      </c>
      <c r="L518" s="0" t="s">
        <v>100</v>
      </c>
      <c r="N518" s="48" t="e">
        <f aca="false">VLOOKUP(K518,tblCountries,3,0)</f>
        <v>#VALUE!</v>
      </c>
      <c r="O518" s="48" t="e">
        <f aca="false">VLOOKUP(tblSalaries#this row;how many hours of a day you work on excel,tblHours,2,0)</f>
        <v>#VALUE!</v>
      </c>
      <c r="P518" s="48" t="e">
        <f aca="false">VLOOKUP(tblSalaries#this row;clean country,tblCountries,5,0)</f>
        <v>#VALUE!</v>
      </c>
      <c r="Q518" s="48" t="e">
        <f aca="false">IF($Q$1,tblSalaries#this row;ppp factor*tblSalaries#this row;salary in usd,tblSalaries#this row;salary in usd)</f>
        <v>#VALUE!</v>
      </c>
    </row>
    <row r="519" customFormat="false" ht="15" hidden="false" customHeight="true" outlineLevel="0" collapsed="false">
      <c r="B519" s="0" t="s">
        <v>1732</v>
      </c>
      <c r="C519" s="54" t="n">
        <v>41055.1953703704</v>
      </c>
      <c r="D519" s="55" t="n">
        <v>100000</v>
      </c>
      <c r="E519" s="0" t="n">
        <v>100000</v>
      </c>
      <c r="F519" s="0" t="s">
        <v>71</v>
      </c>
      <c r="G519" s="0" t="e">
        <f aca="false">tblSalaries#this row;clean salary (in local currency)*VLOOKUP(tblSalaries#this row;currency,tblXrate,2,0)</f>
        <v>#VALUE!</v>
      </c>
      <c r="H519" s="0" t="s">
        <v>853</v>
      </c>
      <c r="I519" s="0" t="s">
        <v>107</v>
      </c>
      <c r="J519" s="0" t="s">
        <v>74</v>
      </c>
      <c r="K519" s="0" t="e">
        <f aca="false">VLOOKUP(tblSalaries#this row;where do you work,tblCountriesactual:mapping,2,0)</f>
        <v>#VALUE!</v>
      </c>
      <c r="L519" s="0" t="s">
        <v>100</v>
      </c>
      <c r="N519" s="48" t="e">
        <f aca="false">VLOOKUP(K519,tblCountries,3,0)</f>
        <v>#VALUE!</v>
      </c>
      <c r="O519" s="48" t="e">
        <f aca="false">VLOOKUP(tblSalaries#this row;how many hours of a day you work on excel,tblHours,2,0)</f>
        <v>#VALUE!</v>
      </c>
      <c r="P519" s="48" t="e">
        <f aca="false">VLOOKUP(tblSalaries#this row;clean country,tblCountries,5,0)</f>
        <v>#VALUE!</v>
      </c>
      <c r="Q519" s="48" t="e">
        <f aca="false">IF($Q$1,tblSalaries#this row;ppp factor*tblSalaries#this row;salary in usd,tblSalaries#this row;salary in usd)</f>
        <v>#VALUE!</v>
      </c>
    </row>
    <row r="520" customFormat="false" ht="15" hidden="false" customHeight="true" outlineLevel="0" collapsed="false">
      <c r="B520" s="0" t="s">
        <v>1733</v>
      </c>
      <c r="C520" s="54" t="n">
        <v>41055.1975231481</v>
      </c>
      <c r="D520" s="55" t="n">
        <v>104000</v>
      </c>
      <c r="E520" s="0" t="n">
        <v>104000</v>
      </c>
      <c r="F520" s="0" t="s">
        <v>71</v>
      </c>
      <c r="G520" s="0" t="e">
        <f aca="false">tblSalaries#this row;clean salary (in local currency)*VLOOKUP(tblSalaries#this row;currency,tblXrate,2,0)</f>
        <v>#VALUE!</v>
      </c>
      <c r="H520" s="0" t="s">
        <v>1734</v>
      </c>
      <c r="I520" s="0" t="s">
        <v>78</v>
      </c>
      <c r="J520" s="0" t="s">
        <v>74</v>
      </c>
      <c r="K520" s="0" t="e">
        <f aca="false">VLOOKUP(tblSalaries#this row;where do you work,tblCountriesactual:mapping,2,0)</f>
        <v>#VALUE!</v>
      </c>
      <c r="L520" s="0" t="s">
        <v>110</v>
      </c>
      <c r="N520" s="48" t="e">
        <f aca="false">VLOOKUP(K520,tblCountries,3,0)</f>
        <v>#VALUE!</v>
      </c>
      <c r="O520" s="48" t="e">
        <f aca="false">VLOOKUP(tblSalaries#this row;how many hours of a day you work on excel,tblHours,2,0)</f>
        <v>#VALUE!</v>
      </c>
      <c r="P520" s="48" t="e">
        <f aca="false">VLOOKUP(tblSalaries#this row;clean country,tblCountries,5,0)</f>
        <v>#VALUE!</v>
      </c>
      <c r="Q520" s="48" t="e">
        <f aca="false">IF($Q$1,tblSalaries#this row;ppp factor*tblSalaries#this row;salary in usd,tblSalaries#this row;salary in usd)</f>
        <v>#VALUE!</v>
      </c>
    </row>
    <row r="521" customFormat="false" ht="15" hidden="false" customHeight="true" outlineLevel="0" collapsed="false">
      <c r="B521" s="0" t="s">
        <v>1735</v>
      </c>
      <c r="C521" s="54" t="n">
        <v>41055.2004050926</v>
      </c>
      <c r="D521" s="55" t="n">
        <v>600000</v>
      </c>
      <c r="E521" s="0" t="n">
        <v>600000</v>
      </c>
      <c r="F521" s="0" t="s">
        <v>101</v>
      </c>
      <c r="G521" s="0" t="e">
        <f aca="false">tblSalaries#this row;clean salary (in local currency)*VLOOKUP(tblSalaries#this row;currency,tblXrate,2,0)</f>
        <v>#VALUE!</v>
      </c>
      <c r="H521" s="0" t="s">
        <v>955</v>
      </c>
      <c r="I521" s="0" t="s">
        <v>124</v>
      </c>
      <c r="J521" s="0" t="s">
        <v>85</v>
      </c>
      <c r="K521" s="0" t="e">
        <f aca="false">VLOOKUP(tblSalaries#this row;where do you work,tblCountriesactual:mapping,2,0)</f>
        <v>#VALUE!</v>
      </c>
      <c r="L521" s="0" t="s">
        <v>110</v>
      </c>
      <c r="N521" s="48" t="e">
        <f aca="false">VLOOKUP(K521,tblCountries,3,0)</f>
        <v>#VALUE!</v>
      </c>
      <c r="O521" s="48" t="e">
        <f aca="false">VLOOKUP(tblSalaries#this row;how many hours of a day you work on excel,tblHours,2,0)</f>
        <v>#VALUE!</v>
      </c>
      <c r="P521" s="48" t="e">
        <f aca="false">VLOOKUP(tblSalaries#this row;clean country,tblCountries,5,0)</f>
        <v>#VALUE!</v>
      </c>
      <c r="Q521" s="48" t="e">
        <f aca="false">IF($Q$1,tblSalaries#this row;ppp factor*tblSalaries#this row;salary in usd,tblSalaries#this row;salary in usd)</f>
        <v>#VALUE!</v>
      </c>
    </row>
    <row r="522" customFormat="false" ht="15" hidden="false" customHeight="true" outlineLevel="0" collapsed="false">
      <c r="B522" s="0" t="s">
        <v>1736</v>
      </c>
      <c r="C522" s="54" t="n">
        <v>41055.200625</v>
      </c>
      <c r="D522" s="55" t="n">
        <v>200000</v>
      </c>
      <c r="E522" s="0" t="n">
        <v>200000</v>
      </c>
      <c r="F522" s="0" t="s">
        <v>71</v>
      </c>
      <c r="G522" s="0" t="e">
        <f aca="false">tblSalaries#this row;clean salary (in local currency)*VLOOKUP(tblSalaries#this row;currency,tblXrate,2,0)</f>
        <v>#VALUE!</v>
      </c>
      <c r="H522" s="0" t="s">
        <v>1737</v>
      </c>
      <c r="I522" s="0" t="s">
        <v>107</v>
      </c>
      <c r="J522" s="0" t="s">
        <v>74</v>
      </c>
      <c r="K522" s="0" t="e">
        <f aca="false">VLOOKUP(tblSalaries#this row;where do you work,tblCountriesactual:mapping,2,0)</f>
        <v>#VALUE!</v>
      </c>
      <c r="L522" s="0" t="s">
        <v>100</v>
      </c>
      <c r="N522" s="48" t="e">
        <f aca="false">VLOOKUP(K522,tblCountries,3,0)</f>
        <v>#VALUE!</v>
      </c>
      <c r="O522" s="48" t="e">
        <f aca="false">VLOOKUP(tblSalaries#this row;how many hours of a day you work on excel,tblHours,2,0)</f>
        <v>#VALUE!</v>
      </c>
      <c r="P522" s="48" t="e">
        <f aca="false">VLOOKUP(tblSalaries#this row;clean country,tblCountries,5,0)</f>
        <v>#VALUE!</v>
      </c>
      <c r="Q522" s="48" t="e">
        <f aca="false">IF($Q$1,tblSalaries#this row;ppp factor*tblSalaries#this row;salary in usd,tblSalaries#this row;salary in usd)</f>
        <v>#VALUE!</v>
      </c>
    </row>
    <row r="523" customFormat="false" ht="15" hidden="false" customHeight="true" outlineLevel="0" collapsed="false">
      <c r="B523" s="0" t="s">
        <v>1738</v>
      </c>
      <c r="C523" s="54" t="n">
        <v>41055.2016319444</v>
      </c>
      <c r="D523" s="55" t="s">
        <v>1739</v>
      </c>
      <c r="E523" s="0" t="n">
        <v>49248</v>
      </c>
      <c r="F523" s="0" t="s">
        <v>82</v>
      </c>
      <c r="G523" s="0" t="e">
        <f aca="false">tblSalaries#this row;clean salary (in local currency)*VLOOKUP(tblSalaries#this row;currency,tblXrate,2,0)</f>
        <v>#VALUE!</v>
      </c>
      <c r="H523" s="0" t="s">
        <v>1740</v>
      </c>
      <c r="I523" s="0" t="s">
        <v>69</v>
      </c>
      <c r="J523" s="0" t="s">
        <v>155</v>
      </c>
      <c r="K523" s="0" t="e">
        <f aca="false">VLOOKUP(tblSalaries#this row;where do you work,tblCountriesactual:mapping,2,0)</f>
        <v>#VALUE!</v>
      </c>
      <c r="L523" s="0" t="s">
        <v>118</v>
      </c>
      <c r="N523" s="48" t="e">
        <f aca="false">VLOOKUP(K523,tblCountries,3,0)</f>
        <v>#VALUE!</v>
      </c>
      <c r="O523" s="48" t="e">
        <f aca="false">VLOOKUP(tblSalaries#this row;how many hours of a day you work on excel,tblHours,2,0)</f>
        <v>#VALUE!</v>
      </c>
      <c r="P523" s="48" t="e">
        <f aca="false">VLOOKUP(tblSalaries#this row;clean country,tblCountries,5,0)</f>
        <v>#VALUE!</v>
      </c>
      <c r="Q523" s="48" t="e">
        <f aca="false">IF($Q$1,tblSalaries#this row;ppp factor*tblSalaries#this row;salary in usd,tblSalaries#this row;salary in usd)</f>
        <v>#VALUE!</v>
      </c>
    </row>
    <row r="524" customFormat="false" ht="15" hidden="false" customHeight="true" outlineLevel="0" collapsed="false">
      <c r="B524" s="0" t="s">
        <v>1741</v>
      </c>
      <c r="C524" s="54" t="n">
        <v>41055.2019328704</v>
      </c>
      <c r="D524" s="55" t="n">
        <v>36500</v>
      </c>
      <c r="E524" s="0" t="n">
        <v>36500</v>
      </c>
      <c r="F524" s="0" t="s">
        <v>111</v>
      </c>
      <c r="G524" s="0" t="e">
        <f aca="false">tblSalaries#this row;clean salary (in local currency)*VLOOKUP(tblSalaries#this row;currency,tblXrate,2,0)</f>
        <v>#VALUE!</v>
      </c>
      <c r="H524" s="0" t="s">
        <v>1742</v>
      </c>
      <c r="I524" s="0" t="s">
        <v>124</v>
      </c>
      <c r="J524" s="0" t="s">
        <v>94</v>
      </c>
      <c r="K524" s="0" t="e">
        <f aca="false">VLOOKUP(tblSalaries#this row;where do you work,tblCountriesactual:mapping,2,0)</f>
        <v>#VALUE!</v>
      </c>
      <c r="L524" s="0" t="s">
        <v>100</v>
      </c>
      <c r="N524" s="48" t="e">
        <f aca="false">VLOOKUP(K524,tblCountries,3,0)</f>
        <v>#VALUE!</v>
      </c>
      <c r="O524" s="48" t="e">
        <f aca="false">VLOOKUP(tblSalaries#this row;how many hours of a day you work on excel,tblHours,2,0)</f>
        <v>#VALUE!</v>
      </c>
      <c r="P524" s="48" t="e">
        <f aca="false">VLOOKUP(tblSalaries#this row;clean country,tblCountries,5,0)</f>
        <v>#VALUE!</v>
      </c>
      <c r="Q524" s="48" t="e">
        <f aca="false">IF($Q$1,tblSalaries#this row;ppp factor*tblSalaries#this row;salary in usd,tblSalaries#this row;salary in usd)</f>
        <v>#VALUE!</v>
      </c>
    </row>
    <row r="525" customFormat="false" ht="15" hidden="false" customHeight="true" outlineLevel="0" collapsed="false">
      <c r="B525" s="0" t="s">
        <v>1743</v>
      </c>
      <c r="C525" s="54" t="n">
        <v>41055.2085763889</v>
      </c>
      <c r="D525" s="55" t="n">
        <v>82300</v>
      </c>
      <c r="E525" s="0" t="n">
        <v>82300</v>
      </c>
      <c r="F525" s="0" t="s">
        <v>71</v>
      </c>
      <c r="G525" s="0" t="e">
        <f aca="false">tblSalaries#this row;clean salary (in local currency)*VLOOKUP(tblSalaries#this row;currency,tblXrate,2,0)</f>
        <v>#VALUE!</v>
      </c>
      <c r="H525" s="0" t="s">
        <v>1744</v>
      </c>
      <c r="I525" s="0" t="s">
        <v>124</v>
      </c>
      <c r="J525" s="0" t="s">
        <v>74</v>
      </c>
      <c r="K525" s="0" t="e">
        <f aca="false">VLOOKUP(tblSalaries#this row;where do you work,tblCountriesactual:mapping,2,0)</f>
        <v>#VALUE!</v>
      </c>
      <c r="L525" s="0" t="s">
        <v>100</v>
      </c>
      <c r="N525" s="48" t="e">
        <f aca="false">VLOOKUP(K525,tblCountries,3,0)</f>
        <v>#VALUE!</v>
      </c>
      <c r="O525" s="48" t="e">
        <f aca="false">VLOOKUP(tblSalaries#this row;how many hours of a day you work on excel,tblHours,2,0)</f>
        <v>#VALUE!</v>
      </c>
      <c r="P525" s="48" t="e">
        <f aca="false">VLOOKUP(tblSalaries#this row;clean country,tblCountries,5,0)</f>
        <v>#VALUE!</v>
      </c>
      <c r="Q525" s="48" t="e">
        <f aca="false">IF($Q$1,tblSalaries#this row;ppp factor*tblSalaries#this row;salary in usd,tblSalaries#this row;salary in usd)</f>
        <v>#VALUE!</v>
      </c>
    </row>
    <row r="526" customFormat="false" ht="15" hidden="false" customHeight="true" outlineLevel="0" collapsed="false">
      <c r="B526" s="0" t="s">
        <v>1745</v>
      </c>
      <c r="C526" s="54" t="n">
        <v>41055.2116782408</v>
      </c>
      <c r="D526" s="55" t="n">
        <v>95000</v>
      </c>
      <c r="E526" s="0" t="n">
        <v>95000</v>
      </c>
      <c r="F526" s="0" t="s">
        <v>71</v>
      </c>
      <c r="G526" s="0" t="e">
        <f aca="false">tblSalaries#this row;clean salary (in local currency)*VLOOKUP(tblSalaries#this row;currency,tblXrate,2,0)</f>
        <v>#VALUE!</v>
      </c>
      <c r="H526" s="0" t="s">
        <v>1746</v>
      </c>
      <c r="I526" s="0" t="s">
        <v>87</v>
      </c>
      <c r="J526" s="0" t="s">
        <v>74</v>
      </c>
      <c r="K526" s="0" t="e">
        <f aca="false">VLOOKUP(tblSalaries#this row;where do you work,tblCountriesactual:mapping,2,0)</f>
        <v>#VALUE!</v>
      </c>
      <c r="L526" s="0" t="s">
        <v>110</v>
      </c>
      <c r="N526" s="48" t="e">
        <f aca="false">VLOOKUP(K526,tblCountries,3,0)</f>
        <v>#VALUE!</v>
      </c>
      <c r="O526" s="48" t="e">
        <f aca="false">VLOOKUP(tblSalaries#this row;how many hours of a day you work on excel,tblHours,2,0)</f>
        <v>#VALUE!</v>
      </c>
      <c r="P526" s="48" t="e">
        <f aca="false">VLOOKUP(tblSalaries#this row;clean country,tblCountries,5,0)</f>
        <v>#VALUE!</v>
      </c>
      <c r="Q526" s="48" t="e">
        <f aca="false">IF($Q$1,tblSalaries#this row;ppp factor*tblSalaries#this row;salary in usd,tblSalaries#this row;salary in usd)</f>
        <v>#VALUE!</v>
      </c>
    </row>
    <row r="527" customFormat="false" ht="15" hidden="false" customHeight="true" outlineLevel="0" collapsed="false">
      <c r="B527" s="0" t="s">
        <v>1747</v>
      </c>
      <c r="C527" s="54" t="n">
        <v>41055.2135416667</v>
      </c>
      <c r="D527" s="55" t="n">
        <v>140000</v>
      </c>
      <c r="E527" s="0" t="n">
        <v>140000</v>
      </c>
      <c r="F527" s="0" t="s">
        <v>111</v>
      </c>
      <c r="G527" s="0" t="e">
        <f aca="false">tblSalaries#this row;clean salary (in local currency)*VLOOKUP(tblSalaries#this row;currency,tblXrate,2,0)</f>
        <v>#VALUE!</v>
      </c>
      <c r="H527" s="0" t="s">
        <v>1748</v>
      </c>
      <c r="I527" s="0" t="s">
        <v>143</v>
      </c>
      <c r="J527" s="0" t="s">
        <v>94</v>
      </c>
      <c r="K527" s="0" t="e">
        <f aca="false">VLOOKUP(tblSalaries#this row;where do you work,tblCountriesactual:mapping,2,0)</f>
        <v>#VALUE!</v>
      </c>
      <c r="L527" s="0" t="s">
        <v>118</v>
      </c>
      <c r="N527" s="48" t="e">
        <f aca="false">VLOOKUP(K527,tblCountries,3,0)</f>
        <v>#VALUE!</v>
      </c>
      <c r="O527" s="48" t="e">
        <f aca="false">VLOOKUP(tblSalaries#this row;how many hours of a day you work on excel,tblHours,2,0)</f>
        <v>#VALUE!</v>
      </c>
      <c r="P527" s="48" t="e">
        <f aca="false">VLOOKUP(tblSalaries#this row;clean country,tblCountries,5,0)</f>
        <v>#VALUE!</v>
      </c>
      <c r="Q527" s="48" t="e">
        <f aca="false">IF($Q$1,tblSalaries#this row;ppp factor*tblSalaries#this row;salary in usd,tblSalaries#this row;salary in usd)</f>
        <v>#VALUE!</v>
      </c>
    </row>
    <row r="528" customFormat="false" ht="15" hidden="false" customHeight="true" outlineLevel="0" collapsed="false">
      <c r="B528" s="0" t="s">
        <v>1749</v>
      </c>
      <c r="C528" s="54" t="n">
        <v>41055.2173958333</v>
      </c>
      <c r="D528" s="55" t="n">
        <v>72000</v>
      </c>
      <c r="E528" s="0" t="n">
        <v>72000</v>
      </c>
      <c r="F528" s="0" t="s">
        <v>71</v>
      </c>
      <c r="G528" s="0" t="e">
        <f aca="false">tblSalaries#this row;clean salary (in local currency)*VLOOKUP(tblSalaries#this row;currency,tblXrate,2,0)</f>
        <v>#VALUE!</v>
      </c>
      <c r="H528" s="0" t="s">
        <v>1750</v>
      </c>
      <c r="I528" s="0" t="s">
        <v>78</v>
      </c>
      <c r="J528" s="0" t="s">
        <v>194</v>
      </c>
      <c r="K528" s="0" t="e">
        <f aca="false">VLOOKUP(tblSalaries#this row;where do you work,tblCountriesactual:mapping,2,0)</f>
        <v>#VALUE!</v>
      </c>
      <c r="L528" s="0" t="s">
        <v>100</v>
      </c>
      <c r="N528" s="48" t="e">
        <f aca="false">VLOOKUP(K528,tblCountries,3,0)</f>
        <v>#VALUE!</v>
      </c>
      <c r="O528" s="48" t="e">
        <f aca="false">VLOOKUP(tblSalaries#this row;how many hours of a day you work on excel,tblHours,2,0)</f>
        <v>#VALUE!</v>
      </c>
      <c r="P528" s="48" t="e">
        <f aca="false">VLOOKUP(tblSalaries#this row;clean country,tblCountries,5,0)</f>
        <v>#VALUE!</v>
      </c>
      <c r="Q528" s="48" t="e">
        <f aca="false">IF($Q$1,tblSalaries#this row;ppp factor*tblSalaries#this row;salary in usd,tblSalaries#this row;salary in usd)</f>
        <v>#VALUE!</v>
      </c>
    </row>
    <row r="529" customFormat="false" ht="15" hidden="false" customHeight="true" outlineLevel="0" collapsed="false">
      <c r="B529" s="0" t="s">
        <v>1751</v>
      </c>
      <c r="C529" s="54" t="n">
        <v>41055.219375</v>
      </c>
      <c r="D529" s="55" t="n">
        <v>60000</v>
      </c>
      <c r="E529" s="0" t="n">
        <v>60000</v>
      </c>
      <c r="F529" s="0" t="s">
        <v>84</v>
      </c>
      <c r="G529" s="0" t="e">
        <f aca="false">tblSalaries#this row;clean salary (in local currency)*VLOOKUP(tblSalaries#this row;currency,tblXrate,2,0)</f>
        <v>#VALUE!</v>
      </c>
      <c r="H529" s="0" t="s">
        <v>78</v>
      </c>
      <c r="I529" s="0" t="s">
        <v>78</v>
      </c>
      <c r="J529" s="0" t="s">
        <v>104</v>
      </c>
      <c r="K529" s="0" t="e">
        <f aca="false">VLOOKUP(tblSalaries#this row;where do you work,tblCountriesactual:mapping,2,0)</f>
        <v>#VALUE!</v>
      </c>
      <c r="L529" s="0" t="s">
        <v>100</v>
      </c>
      <c r="N529" s="48" t="e">
        <f aca="false">VLOOKUP(K529,tblCountries,3,0)</f>
        <v>#VALUE!</v>
      </c>
      <c r="O529" s="48" t="e">
        <f aca="false">VLOOKUP(tblSalaries#this row;how many hours of a day you work on excel,tblHours,2,0)</f>
        <v>#VALUE!</v>
      </c>
      <c r="P529" s="48" t="e">
        <f aca="false">VLOOKUP(tblSalaries#this row;clean country,tblCountries,5,0)</f>
        <v>#VALUE!</v>
      </c>
      <c r="Q529" s="48" t="e">
        <f aca="false">IF($Q$1,tblSalaries#this row;ppp factor*tblSalaries#this row;salary in usd,tblSalaries#this row;salary in usd)</f>
        <v>#VALUE!</v>
      </c>
    </row>
    <row r="530" customFormat="false" ht="15" hidden="false" customHeight="true" outlineLevel="0" collapsed="false">
      <c r="B530" s="0" t="s">
        <v>1752</v>
      </c>
      <c r="C530" s="54" t="n">
        <v>41055.2209722222</v>
      </c>
      <c r="D530" s="55" t="s">
        <v>1753</v>
      </c>
      <c r="E530" s="0" t="n">
        <v>120000</v>
      </c>
      <c r="F530" s="0" t="s">
        <v>71</v>
      </c>
      <c r="G530" s="0" t="e">
        <f aca="false">tblSalaries#this row;clean salary (in local currency)*VLOOKUP(tblSalaries#this row;currency,tblXrate,2,0)</f>
        <v>#VALUE!</v>
      </c>
      <c r="H530" s="0" t="s">
        <v>1754</v>
      </c>
      <c r="I530" s="0" t="s">
        <v>124</v>
      </c>
      <c r="J530" s="0" t="s">
        <v>349</v>
      </c>
      <c r="K530" s="0" t="e">
        <f aca="false">VLOOKUP(tblSalaries#this row;where do you work,tblCountriesactual:mapping,2,0)</f>
        <v>#VALUE!</v>
      </c>
      <c r="L530" s="0" t="s">
        <v>100</v>
      </c>
      <c r="N530" s="48" t="e">
        <f aca="false">VLOOKUP(K530,tblCountries,3,0)</f>
        <v>#VALUE!</v>
      </c>
      <c r="O530" s="48" t="e">
        <f aca="false">VLOOKUP(tblSalaries#this row;how many hours of a day you work on excel,tblHours,2,0)</f>
        <v>#VALUE!</v>
      </c>
      <c r="P530" s="48" t="e">
        <f aca="false">VLOOKUP(tblSalaries#this row;clean country,tblCountries,5,0)</f>
        <v>#VALUE!</v>
      </c>
      <c r="Q530" s="48" t="e">
        <f aca="false">IF($Q$1,tblSalaries#this row;ppp factor*tblSalaries#this row;salary in usd,tblSalaries#this row;salary in usd)</f>
        <v>#VALUE!</v>
      </c>
    </row>
    <row r="531" customFormat="false" ht="15" hidden="false" customHeight="true" outlineLevel="0" collapsed="false">
      <c r="B531" s="0" t="s">
        <v>1755</v>
      </c>
      <c r="C531" s="54" t="n">
        <v>41055.2211458333</v>
      </c>
      <c r="D531" s="55" t="s">
        <v>1756</v>
      </c>
      <c r="E531" s="0" t="n">
        <v>95000</v>
      </c>
      <c r="F531" s="0" t="s">
        <v>71</v>
      </c>
      <c r="G531" s="0" t="e">
        <f aca="false">tblSalaries#this row;clean salary (in local currency)*VLOOKUP(tblSalaries#this row;currency,tblXrate,2,0)</f>
        <v>#VALUE!</v>
      </c>
      <c r="H531" s="0" t="s">
        <v>1757</v>
      </c>
      <c r="I531" s="0" t="s">
        <v>107</v>
      </c>
      <c r="J531" s="0" t="s">
        <v>212</v>
      </c>
      <c r="K531" s="0" t="e">
        <f aca="false">VLOOKUP(tblSalaries#this row;where do you work,tblCountriesactual:mapping,2,0)</f>
        <v>#VALUE!</v>
      </c>
      <c r="L531" s="0" t="s">
        <v>100</v>
      </c>
      <c r="N531" s="48" t="e">
        <f aca="false">VLOOKUP(K531,tblCountries,3,0)</f>
        <v>#VALUE!</v>
      </c>
      <c r="O531" s="48" t="e">
        <f aca="false">VLOOKUP(tblSalaries#this row;how many hours of a day you work on excel,tblHours,2,0)</f>
        <v>#VALUE!</v>
      </c>
      <c r="P531" s="48" t="e">
        <f aca="false">VLOOKUP(tblSalaries#this row;clean country,tblCountries,5,0)</f>
        <v>#VALUE!</v>
      </c>
      <c r="Q531" s="48" t="e">
        <f aca="false">IF($Q$1,tblSalaries#this row;ppp factor*tblSalaries#this row;salary in usd,tblSalaries#this row;salary in usd)</f>
        <v>#VALUE!</v>
      </c>
    </row>
    <row r="532" customFormat="false" ht="15" hidden="false" customHeight="true" outlineLevel="0" collapsed="false">
      <c r="B532" s="0" t="s">
        <v>1758</v>
      </c>
      <c r="C532" s="54" t="n">
        <v>41055.2227199074</v>
      </c>
      <c r="D532" s="55" t="n">
        <v>50000</v>
      </c>
      <c r="E532" s="0" t="n">
        <v>50000</v>
      </c>
      <c r="F532" s="0" t="s">
        <v>71</v>
      </c>
      <c r="G532" s="0" t="e">
        <f aca="false">tblSalaries#this row;clean salary (in local currency)*VLOOKUP(tblSalaries#this row;currency,tblXrate,2,0)</f>
        <v>#VALUE!</v>
      </c>
      <c r="H532" s="0" t="s">
        <v>1759</v>
      </c>
      <c r="I532" s="0" t="s">
        <v>78</v>
      </c>
      <c r="J532" s="0" t="s">
        <v>74</v>
      </c>
      <c r="K532" s="0" t="e">
        <f aca="false">VLOOKUP(tblSalaries#this row;where do you work,tblCountriesactual:mapping,2,0)</f>
        <v>#VALUE!</v>
      </c>
      <c r="L532" s="0" t="s">
        <v>100</v>
      </c>
      <c r="N532" s="48" t="e">
        <f aca="false">VLOOKUP(K532,tblCountries,3,0)</f>
        <v>#VALUE!</v>
      </c>
      <c r="O532" s="48" t="e">
        <f aca="false">VLOOKUP(tblSalaries#this row;how many hours of a day you work on excel,tblHours,2,0)</f>
        <v>#VALUE!</v>
      </c>
      <c r="P532" s="48" t="e">
        <f aca="false">VLOOKUP(tblSalaries#this row;clean country,tblCountries,5,0)</f>
        <v>#VALUE!</v>
      </c>
      <c r="Q532" s="48" t="e">
        <f aca="false">IF($Q$1,tblSalaries#this row;ppp factor*tblSalaries#this row;salary in usd,tblSalaries#this row;salary in usd)</f>
        <v>#VALUE!</v>
      </c>
    </row>
    <row r="533" customFormat="false" ht="15" hidden="false" customHeight="true" outlineLevel="0" collapsed="false">
      <c r="B533" s="0" t="s">
        <v>1760</v>
      </c>
      <c r="C533" s="54" t="n">
        <v>41055.2245370371</v>
      </c>
      <c r="D533" s="55" t="s">
        <v>1761</v>
      </c>
      <c r="E533" s="0" t="n">
        <v>73000</v>
      </c>
      <c r="F533" s="0" t="s">
        <v>111</v>
      </c>
      <c r="G533" s="0" t="e">
        <f aca="false">tblSalaries#this row;clean salary (in local currency)*VLOOKUP(tblSalaries#this row;currency,tblXrate,2,0)</f>
        <v>#VALUE!</v>
      </c>
      <c r="H533" s="0" t="s">
        <v>1762</v>
      </c>
      <c r="I533" s="0" t="s">
        <v>124</v>
      </c>
      <c r="J533" s="0" t="s">
        <v>94</v>
      </c>
      <c r="K533" s="0" t="e">
        <f aca="false">VLOOKUP(tblSalaries#this row;where do you work,tblCountriesactual:mapping,2,0)</f>
        <v>#VALUE!</v>
      </c>
      <c r="L533" s="0" t="s">
        <v>110</v>
      </c>
      <c r="N533" s="48" t="e">
        <f aca="false">VLOOKUP(K533,tblCountries,3,0)</f>
        <v>#VALUE!</v>
      </c>
      <c r="O533" s="48" t="e">
        <f aca="false">VLOOKUP(tblSalaries#this row;how many hours of a day you work on excel,tblHours,2,0)</f>
        <v>#VALUE!</v>
      </c>
      <c r="P533" s="48" t="e">
        <f aca="false">VLOOKUP(tblSalaries#this row;clean country,tblCountries,5,0)</f>
        <v>#VALUE!</v>
      </c>
      <c r="Q533" s="48" t="e">
        <f aca="false">IF($Q$1,tblSalaries#this row;ppp factor*tblSalaries#this row;salary in usd,tblSalaries#this row;salary in usd)</f>
        <v>#VALUE!</v>
      </c>
    </row>
    <row r="534" customFormat="false" ht="15" hidden="false" customHeight="true" outlineLevel="0" collapsed="false">
      <c r="B534" s="0" t="s">
        <v>1763</v>
      </c>
      <c r="C534" s="54" t="n">
        <v>41055.2251851852</v>
      </c>
      <c r="D534" s="55" t="n">
        <v>50000</v>
      </c>
      <c r="E534" s="0" t="n">
        <v>50000</v>
      </c>
      <c r="F534" s="0" t="s">
        <v>71</v>
      </c>
      <c r="G534" s="0" t="e">
        <f aca="false">tblSalaries#this row;clean salary (in local currency)*VLOOKUP(tblSalaries#this row;currency,tblXrate,2,0)</f>
        <v>#VALUE!</v>
      </c>
      <c r="H534" s="0" t="s">
        <v>1764</v>
      </c>
      <c r="I534" s="0" t="s">
        <v>78</v>
      </c>
      <c r="J534" s="0" t="s">
        <v>460</v>
      </c>
      <c r="K534" s="0" t="e">
        <f aca="false">VLOOKUP(tblSalaries#this row;where do you work,tblCountriesactual:mapping,2,0)</f>
        <v>#VALUE!</v>
      </c>
      <c r="L534" s="0" t="s">
        <v>110</v>
      </c>
      <c r="N534" s="48" t="e">
        <f aca="false">VLOOKUP(K534,tblCountries,3,0)</f>
        <v>#VALUE!</v>
      </c>
      <c r="O534" s="48" t="e">
        <f aca="false">VLOOKUP(tblSalaries#this row;how many hours of a day you work on excel,tblHours,2,0)</f>
        <v>#VALUE!</v>
      </c>
      <c r="P534" s="48" t="e">
        <f aca="false">VLOOKUP(tblSalaries#this row;clean country,tblCountries,5,0)</f>
        <v>#VALUE!</v>
      </c>
      <c r="Q534" s="48" t="e">
        <f aca="false">IF($Q$1,tblSalaries#this row;ppp factor*tblSalaries#this row;salary in usd,tblSalaries#this row;salary in usd)</f>
        <v>#VALUE!</v>
      </c>
    </row>
    <row r="535" customFormat="false" ht="15" hidden="false" customHeight="true" outlineLevel="0" collapsed="false">
      <c r="B535" s="0" t="s">
        <v>1765</v>
      </c>
      <c r="C535" s="54" t="n">
        <v>41055.2272453704</v>
      </c>
      <c r="D535" s="55" t="n">
        <v>46000</v>
      </c>
      <c r="E535" s="0" t="n">
        <v>46000</v>
      </c>
      <c r="F535" s="0" t="s">
        <v>71</v>
      </c>
      <c r="G535" s="0" t="e">
        <f aca="false">tblSalaries#this row;clean salary (in local currency)*VLOOKUP(tblSalaries#this row;currency,tblXrate,2,0)</f>
        <v>#VALUE!</v>
      </c>
      <c r="H535" s="0" t="s">
        <v>953</v>
      </c>
      <c r="I535" s="0" t="s">
        <v>78</v>
      </c>
      <c r="J535" s="0" t="s">
        <v>74</v>
      </c>
      <c r="K535" s="0" t="e">
        <f aca="false">VLOOKUP(tblSalaries#this row;where do you work,tblCountriesactual:mapping,2,0)</f>
        <v>#VALUE!</v>
      </c>
      <c r="L535" s="0" t="s">
        <v>100</v>
      </c>
      <c r="N535" s="48" t="e">
        <f aca="false">VLOOKUP(K535,tblCountries,3,0)</f>
        <v>#VALUE!</v>
      </c>
      <c r="O535" s="48" t="e">
        <f aca="false">VLOOKUP(tblSalaries#this row;how many hours of a day you work on excel,tblHours,2,0)</f>
        <v>#VALUE!</v>
      </c>
      <c r="P535" s="48" t="e">
        <f aca="false">VLOOKUP(tblSalaries#this row;clean country,tblCountries,5,0)</f>
        <v>#VALUE!</v>
      </c>
      <c r="Q535" s="48" t="e">
        <f aca="false">IF($Q$1,tblSalaries#this row;ppp factor*tblSalaries#this row;salary in usd,tblSalaries#this row;salary in usd)</f>
        <v>#VALUE!</v>
      </c>
    </row>
    <row r="536" customFormat="false" ht="15" hidden="false" customHeight="true" outlineLevel="0" collapsed="false">
      <c r="B536" s="0" t="s">
        <v>1766</v>
      </c>
      <c r="C536" s="54" t="n">
        <v>41055.2275115741</v>
      </c>
      <c r="D536" s="55" t="s">
        <v>1767</v>
      </c>
      <c r="E536" s="0" t="n">
        <v>600000</v>
      </c>
      <c r="F536" s="0" t="s">
        <v>91</v>
      </c>
      <c r="G536" s="0" t="e">
        <f aca="false">tblSalaries#this row;clean salary (in local currency)*VLOOKUP(tblSalaries#this row;currency,tblXrate,2,0)</f>
        <v>#VALUE!</v>
      </c>
      <c r="H536" s="0" t="s">
        <v>1768</v>
      </c>
      <c r="I536" s="0" t="s">
        <v>87</v>
      </c>
      <c r="J536" s="0" t="s">
        <v>121</v>
      </c>
      <c r="K536" s="0" t="e">
        <f aca="false">VLOOKUP(tblSalaries#this row;where do you work,tblCountriesactual:mapping,2,0)</f>
        <v>#VALUE!</v>
      </c>
      <c r="L536" s="0" t="s">
        <v>110</v>
      </c>
      <c r="N536" s="48" t="e">
        <f aca="false">VLOOKUP(K536,tblCountries,3,0)</f>
        <v>#VALUE!</v>
      </c>
      <c r="O536" s="48" t="e">
        <f aca="false">VLOOKUP(tblSalaries#this row;how many hours of a day you work on excel,tblHours,2,0)</f>
        <v>#VALUE!</v>
      </c>
      <c r="P536" s="48" t="e">
        <f aca="false">VLOOKUP(tblSalaries#this row;clean country,tblCountries,5,0)</f>
        <v>#VALUE!</v>
      </c>
      <c r="Q536" s="48" t="e">
        <f aca="false">IF($Q$1,tblSalaries#this row;ppp factor*tblSalaries#this row;salary in usd,tblSalaries#this row;salary in usd)</f>
        <v>#VALUE!</v>
      </c>
    </row>
    <row r="537" customFormat="false" ht="15" hidden="false" customHeight="true" outlineLevel="0" collapsed="false">
      <c r="B537" s="0" t="s">
        <v>1769</v>
      </c>
      <c r="C537" s="54" t="n">
        <v>41055.2283101852</v>
      </c>
      <c r="D537" s="55" t="n">
        <v>85000</v>
      </c>
      <c r="E537" s="0" t="n">
        <v>85000</v>
      </c>
      <c r="F537" s="0" t="s">
        <v>84</v>
      </c>
      <c r="G537" s="0" t="e">
        <f aca="false">tblSalaries#this row;clean salary (in local currency)*VLOOKUP(tblSalaries#this row;currency,tblXrate,2,0)</f>
        <v>#VALUE!</v>
      </c>
      <c r="H537" s="0" t="s">
        <v>1770</v>
      </c>
      <c r="I537" s="0" t="s">
        <v>78</v>
      </c>
      <c r="J537" s="0" t="s">
        <v>104</v>
      </c>
      <c r="K537" s="0" t="e">
        <f aca="false">VLOOKUP(tblSalaries#this row;where do you work,tblCountriesactual:mapping,2,0)</f>
        <v>#VALUE!</v>
      </c>
      <c r="L537" s="0" t="s">
        <v>110</v>
      </c>
      <c r="N537" s="48" t="e">
        <f aca="false">VLOOKUP(K537,tblCountries,3,0)</f>
        <v>#VALUE!</v>
      </c>
      <c r="O537" s="48" t="e">
        <f aca="false">VLOOKUP(tblSalaries#this row;how many hours of a day you work on excel,tblHours,2,0)</f>
        <v>#VALUE!</v>
      </c>
      <c r="P537" s="48" t="e">
        <f aca="false">VLOOKUP(tblSalaries#this row;clean country,tblCountries,5,0)</f>
        <v>#VALUE!</v>
      </c>
      <c r="Q537" s="48" t="e">
        <f aca="false">IF($Q$1,tblSalaries#this row;ppp factor*tblSalaries#this row;salary in usd,tblSalaries#this row;salary in usd)</f>
        <v>#VALUE!</v>
      </c>
    </row>
    <row r="538" customFormat="false" ht="15" hidden="false" customHeight="true" outlineLevel="0" collapsed="false">
      <c r="B538" s="0" t="s">
        <v>1771</v>
      </c>
      <c r="C538" s="54" t="n">
        <v>41055.2291087963</v>
      </c>
      <c r="D538" s="55" t="n">
        <v>450000</v>
      </c>
      <c r="E538" s="0" t="n">
        <v>450000</v>
      </c>
      <c r="F538" s="0" t="s">
        <v>101</v>
      </c>
      <c r="G538" s="0" t="e">
        <f aca="false">tblSalaries#this row;clean salary (in local currency)*VLOOKUP(tblSalaries#this row;currency,tblXrate,2,0)</f>
        <v>#VALUE!</v>
      </c>
      <c r="H538" s="0" t="s">
        <v>1772</v>
      </c>
      <c r="I538" s="0" t="s">
        <v>124</v>
      </c>
      <c r="J538" s="0" t="s">
        <v>85</v>
      </c>
      <c r="K538" s="0" t="e">
        <f aca="false">VLOOKUP(tblSalaries#this row;where do you work,tblCountriesactual:mapping,2,0)</f>
        <v>#VALUE!</v>
      </c>
      <c r="L538" s="0" t="s">
        <v>118</v>
      </c>
      <c r="N538" s="48" t="e">
        <f aca="false">VLOOKUP(K538,tblCountries,3,0)</f>
        <v>#VALUE!</v>
      </c>
      <c r="O538" s="48" t="e">
        <f aca="false">VLOOKUP(tblSalaries#this row;how many hours of a day you work on excel,tblHours,2,0)</f>
        <v>#VALUE!</v>
      </c>
      <c r="P538" s="48" t="e">
        <f aca="false">VLOOKUP(tblSalaries#this row;clean country,tblCountries,5,0)</f>
        <v>#VALUE!</v>
      </c>
      <c r="Q538" s="48" t="e">
        <f aca="false">IF($Q$1,tblSalaries#this row;ppp factor*tblSalaries#this row;salary in usd,tblSalaries#this row;salary in usd)</f>
        <v>#VALUE!</v>
      </c>
    </row>
    <row r="539" customFormat="false" ht="15" hidden="false" customHeight="true" outlineLevel="0" collapsed="false">
      <c r="B539" s="0" t="s">
        <v>1773</v>
      </c>
      <c r="C539" s="54" t="n">
        <v>41055.2291435185</v>
      </c>
      <c r="D539" s="55" t="n">
        <v>43000</v>
      </c>
      <c r="E539" s="0" t="n">
        <v>43000</v>
      </c>
      <c r="F539" s="0" t="s">
        <v>71</v>
      </c>
      <c r="G539" s="0" t="e">
        <f aca="false">tblSalaries#this row;clean salary (in local currency)*VLOOKUP(tblSalaries#this row;currency,tblXrate,2,0)</f>
        <v>#VALUE!</v>
      </c>
      <c r="H539" s="0" t="s">
        <v>69</v>
      </c>
      <c r="I539" s="0" t="s">
        <v>69</v>
      </c>
      <c r="J539" s="0" t="s">
        <v>74</v>
      </c>
      <c r="K539" s="0" t="e">
        <f aca="false">VLOOKUP(tblSalaries#this row;where do you work,tblCountriesactual:mapping,2,0)</f>
        <v>#VALUE!</v>
      </c>
      <c r="L539" s="0" t="s">
        <v>118</v>
      </c>
      <c r="N539" s="48" t="e">
        <f aca="false">VLOOKUP(K539,tblCountries,3,0)</f>
        <v>#VALUE!</v>
      </c>
      <c r="O539" s="48" t="e">
        <f aca="false">VLOOKUP(tblSalaries#this row;how many hours of a day you work on excel,tblHours,2,0)</f>
        <v>#VALUE!</v>
      </c>
      <c r="P539" s="48" t="e">
        <f aca="false">VLOOKUP(tblSalaries#this row;clean country,tblCountries,5,0)</f>
        <v>#VALUE!</v>
      </c>
      <c r="Q539" s="48" t="e">
        <f aca="false">IF($Q$1,tblSalaries#this row;ppp factor*tblSalaries#this row;salary in usd,tblSalaries#this row;salary in usd)</f>
        <v>#VALUE!</v>
      </c>
    </row>
    <row r="540" customFormat="false" ht="15" hidden="false" customHeight="true" outlineLevel="0" collapsed="false">
      <c r="B540" s="0" t="s">
        <v>1774</v>
      </c>
      <c r="C540" s="54" t="n">
        <v>41055.2293055556</v>
      </c>
      <c r="D540" s="55" t="n">
        <v>1500</v>
      </c>
      <c r="E540" s="0" t="n">
        <v>18000</v>
      </c>
      <c r="F540" s="0" t="s">
        <v>71</v>
      </c>
      <c r="G540" s="0" t="e">
        <f aca="false">tblSalaries#this row;clean salary (in local currency)*VLOOKUP(tblSalaries#this row;currency,tblXrate,2,0)</f>
        <v>#VALUE!</v>
      </c>
      <c r="H540" s="0" t="s">
        <v>116</v>
      </c>
      <c r="I540" s="0" t="s">
        <v>116</v>
      </c>
      <c r="J540" s="0" t="s">
        <v>149</v>
      </c>
      <c r="K540" s="0" t="e">
        <f aca="false">VLOOKUP(tblSalaries#this row;where do you work,tblCountriesactual:mapping,2,0)</f>
        <v>#VALUE!</v>
      </c>
      <c r="L540" s="0" t="s">
        <v>110</v>
      </c>
      <c r="N540" s="48" t="e">
        <f aca="false">VLOOKUP(K540,tblCountries,3,0)</f>
        <v>#VALUE!</v>
      </c>
      <c r="O540" s="48" t="e">
        <f aca="false">VLOOKUP(tblSalaries#this row;how many hours of a day you work on excel,tblHours,2,0)</f>
        <v>#VALUE!</v>
      </c>
      <c r="P540" s="48" t="e">
        <f aca="false">VLOOKUP(tblSalaries#this row;clean country,tblCountries,5,0)</f>
        <v>#VALUE!</v>
      </c>
      <c r="Q540" s="48" t="e">
        <f aca="false">IF($Q$1,tblSalaries#this row;ppp factor*tblSalaries#this row;salary in usd,tblSalaries#this row;salary in usd)</f>
        <v>#VALUE!</v>
      </c>
    </row>
    <row r="541" customFormat="false" ht="15" hidden="false" customHeight="true" outlineLevel="0" collapsed="false">
      <c r="B541" s="0" t="s">
        <v>1775</v>
      </c>
      <c r="C541" s="54" t="n">
        <v>41055.2299305556</v>
      </c>
      <c r="D541" s="55" t="n">
        <v>55000</v>
      </c>
      <c r="E541" s="0" t="n">
        <v>55000</v>
      </c>
      <c r="F541" s="0" t="s">
        <v>71</v>
      </c>
      <c r="G541" s="0" t="e">
        <f aca="false">tblSalaries#this row;clean salary (in local currency)*VLOOKUP(tblSalaries#this row;currency,tblXrate,2,0)</f>
        <v>#VALUE!</v>
      </c>
      <c r="H541" s="0" t="s">
        <v>1310</v>
      </c>
      <c r="I541" s="0" t="s">
        <v>78</v>
      </c>
      <c r="J541" s="0" t="s">
        <v>74</v>
      </c>
      <c r="K541" s="0" t="e">
        <f aca="false">VLOOKUP(tblSalaries#this row;where do you work,tblCountriesactual:mapping,2,0)</f>
        <v>#VALUE!</v>
      </c>
      <c r="L541" s="0" t="s">
        <v>100</v>
      </c>
      <c r="N541" s="48" t="e">
        <f aca="false">VLOOKUP(K541,tblCountries,3,0)</f>
        <v>#VALUE!</v>
      </c>
      <c r="O541" s="48" t="e">
        <f aca="false">VLOOKUP(tblSalaries#this row;how many hours of a day you work on excel,tblHours,2,0)</f>
        <v>#VALUE!</v>
      </c>
      <c r="P541" s="48" t="e">
        <f aca="false">VLOOKUP(tblSalaries#this row;clean country,tblCountries,5,0)</f>
        <v>#VALUE!</v>
      </c>
      <c r="Q541" s="48" t="e">
        <f aca="false">IF($Q$1,tblSalaries#this row;ppp factor*tblSalaries#this row;salary in usd,tblSalaries#this row;salary in usd)</f>
        <v>#VALUE!</v>
      </c>
    </row>
    <row r="542" customFormat="false" ht="15" hidden="false" customHeight="true" outlineLevel="0" collapsed="false">
      <c r="B542" s="0" t="s">
        <v>1776</v>
      </c>
      <c r="C542" s="54" t="n">
        <v>41055.230150463</v>
      </c>
      <c r="D542" s="55" t="s">
        <v>1437</v>
      </c>
      <c r="E542" s="0" t="n">
        <v>500000</v>
      </c>
      <c r="F542" s="0" t="s">
        <v>101</v>
      </c>
      <c r="G542" s="0" t="e">
        <f aca="false">tblSalaries#this row;clean salary (in local currency)*VLOOKUP(tblSalaries#this row;currency,tblXrate,2,0)</f>
        <v>#VALUE!</v>
      </c>
      <c r="H542" s="0" t="s">
        <v>1777</v>
      </c>
      <c r="I542" s="0" t="s">
        <v>78</v>
      </c>
      <c r="J542" s="0" t="s">
        <v>85</v>
      </c>
      <c r="K542" s="0" t="e">
        <f aca="false">VLOOKUP(tblSalaries#this row;where do you work,tblCountriesactual:mapping,2,0)</f>
        <v>#VALUE!</v>
      </c>
      <c r="L542" s="0" t="s">
        <v>118</v>
      </c>
      <c r="N542" s="48" t="e">
        <f aca="false">VLOOKUP(K542,tblCountries,3,0)</f>
        <v>#VALUE!</v>
      </c>
      <c r="O542" s="48" t="e">
        <f aca="false">VLOOKUP(tblSalaries#this row;how many hours of a day you work on excel,tblHours,2,0)</f>
        <v>#VALUE!</v>
      </c>
      <c r="P542" s="48" t="e">
        <f aca="false">VLOOKUP(tblSalaries#this row;clean country,tblCountries,5,0)</f>
        <v>#VALUE!</v>
      </c>
      <c r="Q542" s="48" t="e">
        <f aca="false">IF($Q$1,tblSalaries#this row;ppp factor*tblSalaries#this row;salary in usd,tblSalaries#this row;salary in usd)</f>
        <v>#VALUE!</v>
      </c>
    </row>
    <row r="543" customFormat="false" ht="15" hidden="false" customHeight="true" outlineLevel="0" collapsed="false">
      <c r="B543" s="0" t="s">
        <v>1778</v>
      </c>
      <c r="C543" s="54" t="n">
        <v>41055.2317476852</v>
      </c>
      <c r="D543" s="55" t="n">
        <v>45000</v>
      </c>
      <c r="E543" s="0" t="n">
        <v>45000</v>
      </c>
      <c r="F543" s="0" t="s">
        <v>71</v>
      </c>
      <c r="G543" s="0" t="e">
        <f aca="false">tblSalaries#this row;clean salary (in local currency)*VLOOKUP(tblSalaries#this row;currency,tblXrate,2,0)</f>
        <v>#VALUE!</v>
      </c>
      <c r="H543" s="0" t="s">
        <v>1779</v>
      </c>
      <c r="I543" s="0" t="s">
        <v>136</v>
      </c>
      <c r="J543" s="0" t="s">
        <v>74</v>
      </c>
      <c r="K543" s="0" t="e">
        <f aca="false">VLOOKUP(tblSalaries#this row;where do you work,tblCountriesactual:mapping,2,0)</f>
        <v>#VALUE!</v>
      </c>
      <c r="L543" s="0" t="s">
        <v>118</v>
      </c>
      <c r="N543" s="48" t="e">
        <f aca="false">VLOOKUP(K543,tblCountries,3,0)</f>
        <v>#VALUE!</v>
      </c>
      <c r="O543" s="48" t="e">
        <f aca="false">VLOOKUP(tblSalaries#this row;how many hours of a day you work on excel,tblHours,2,0)</f>
        <v>#VALUE!</v>
      </c>
      <c r="P543" s="48" t="e">
        <f aca="false">VLOOKUP(tblSalaries#this row;clean country,tblCountries,5,0)</f>
        <v>#VALUE!</v>
      </c>
      <c r="Q543" s="48" t="e">
        <f aca="false">IF($Q$1,tblSalaries#this row;ppp factor*tblSalaries#this row;salary in usd,tblSalaries#this row;salary in usd)</f>
        <v>#VALUE!</v>
      </c>
    </row>
    <row r="544" customFormat="false" ht="15" hidden="false" customHeight="true" outlineLevel="0" collapsed="false">
      <c r="B544" s="0" t="s">
        <v>1780</v>
      </c>
      <c r="C544" s="54" t="n">
        <v>41055.2326388889</v>
      </c>
      <c r="D544" s="55" t="n">
        <v>50000</v>
      </c>
      <c r="E544" s="0" t="n">
        <v>50000</v>
      </c>
      <c r="F544" s="0" t="s">
        <v>71</v>
      </c>
      <c r="G544" s="0" t="e">
        <f aca="false">tblSalaries#this row;clean salary (in local currency)*VLOOKUP(tblSalaries#this row;currency,tblXrate,2,0)</f>
        <v>#VALUE!</v>
      </c>
      <c r="H544" s="0" t="s">
        <v>1781</v>
      </c>
      <c r="I544" s="0" t="s">
        <v>124</v>
      </c>
      <c r="J544" s="0" t="s">
        <v>74</v>
      </c>
      <c r="K544" s="0" t="e">
        <f aca="false">VLOOKUP(tblSalaries#this row;where do you work,tblCountriesactual:mapping,2,0)</f>
        <v>#VALUE!</v>
      </c>
      <c r="L544" s="0" t="s">
        <v>110</v>
      </c>
      <c r="N544" s="48" t="e">
        <f aca="false">VLOOKUP(K544,tblCountries,3,0)</f>
        <v>#VALUE!</v>
      </c>
      <c r="O544" s="48" t="e">
        <f aca="false">VLOOKUP(tblSalaries#this row;how many hours of a day you work on excel,tblHours,2,0)</f>
        <v>#VALUE!</v>
      </c>
      <c r="P544" s="48" t="e">
        <f aca="false">VLOOKUP(tblSalaries#this row;clean country,tblCountries,5,0)</f>
        <v>#VALUE!</v>
      </c>
      <c r="Q544" s="48" t="e">
        <f aca="false">IF($Q$1,tblSalaries#this row;ppp factor*tblSalaries#this row;salary in usd,tblSalaries#this row;salary in usd)</f>
        <v>#VALUE!</v>
      </c>
    </row>
    <row r="545" customFormat="false" ht="15" hidden="false" customHeight="true" outlineLevel="0" collapsed="false">
      <c r="B545" s="0" t="s">
        <v>1782</v>
      </c>
      <c r="C545" s="54" t="n">
        <v>41055.239375</v>
      </c>
      <c r="D545" s="55" t="s">
        <v>1783</v>
      </c>
      <c r="E545" s="0" t="n">
        <v>80000</v>
      </c>
      <c r="F545" s="0" t="s">
        <v>71</v>
      </c>
      <c r="G545" s="0" t="e">
        <f aca="false">tblSalaries#this row;clean salary (in local currency)*VLOOKUP(tblSalaries#this row;currency,tblXrate,2,0)</f>
        <v>#VALUE!</v>
      </c>
      <c r="H545" s="0" t="s">
        <v>1784</v>
      </c>
      <c r="I545" s="0" t="s">
        <v>78</v>
      </c>
      <c r="J545" s="0" t="s">
        <v>74</v>
      </c>
      <c r="K545" s="0" t="e">
        <f aca="false">VLOOKUP(tblSalaries#this row;where do you work,tblCountriesactual:mapping,2,0)</f>
        <v>#VALUE!</v>
      </c>
      <c r="L545" s="0" t="s">
        <v>118</v>
      </c>
      <c r="N545" s="48" t="e">
        <f aca="false">VLOOKUP(K545,tblCountries,3,0)</f>
        <v>#VALUE!</v>
      </c>
      <c r="O545" s="48" t="e">
        <f aca="false">VLOOKUP(tblSalaries#this row;how many hours of a day you work on excel,tblHours,2,0)</f>
        <v>#VALUE!</v>
      </c>
      <c r="P545" s="48" t="e">
        <f aca="false">VLOOKUP(tblSalaries#this row;clean country,tblCountries,5,0)</f>
        <v>#VALUE!</v>
      </c>
      <c r="Q545" s="48" t="e">
        <f aca="false">IF($Q$1,tblSalaries#this row;ppp factor*tblSalaries#this row;salary in usd,tblSalaries#this row;salary in usd)</f>
        <v>#VALUE!</v>
      </c>
    </row>
    <row r="546" customFormat="false" ht="15" hidden="false" customHeight="true" outlineLevel="0" collapsed="false">
      <c r="B546" s="0" t="s">
        <v>1785</v>
      </c>
      <c r="C546" s="54" t="n">
        <v>41055.2403009259</v>
      </c>
      <c r="D546" s="55" t="n">
        <v>67000</v>
      </c>
      <c r="E546" s="0" t="n">
        <v>67000</v>
      </c>
      <c r="F546" s="0" t="s">
        <v>71</v>
      </c>
      <c r="G546" s="0" t="e">
        <f aca="false">tblSalaries#this row;clean salary (in local currency)*VLOOKUP(tblSalaries#this row;currency,tblXrate,2,0)</f>
        <v>#VALUE!</v>
      </c>
      <c r="H546" s="0" t="s">
        <v>1323</v>
      </c>
      <c r="I546" s="0" t="s">
        <v>78</v>
      </c>
      <c r="J546" s="0" t="s">
        <v>74</v>
      </c>
      <c r="K546" s="0" t="e">
        <f aca="false">VLOOKUP(tblSalaries#this row;where do you work,tblCountriesactual:mapping,2,0)</f>
        <v>#VALUE!</v>
      </c>
      <c r="L546" s="0" t="s">
        <v>110</v>
      </c>
      <c r="N546" s="48" t="e">
        <f aca="false">VLOOKUP(K546,tblCountries,3,0)</f>
        <v>#VALUE!</v>
      </c>
      <c r="O546" s="48" t="e">
        <f aca="false">VLOOKUP(tblSalaries#this row;how many hours of a day you work on excel,tblHours,2,0)</f>
        <v>#VALUE!</v>
      </c>
      <c r="P546" s="48" t="e">
        <f aca="false">VLOOKUP(tblSalaries#this row;clean country,tblCountries,5,0)</f>
        <v>#VALUE!</v>
      </c>
      <c r="Q546" s="48" t="e">
        <f aca="false">IF($Q$1,tblSalaries#this row;ppp factor*tblSalaries#this row;salary in usd,tblSalaries#this row;salary in usd)</f>
        <v>#VALUE!</v>
      </c>
    </row>
    <row r="547" customFormat="false" ht="15" hidden="false" customHeight="true" outlineLevel="0" collapsed="false">
      <c r="B547" s="0" t="s">
        <v>1786</v>
      </c>
      <c r="C547" s="54" t="n">
        <v>41055.2407638889</v>
      </c>
      <c r="D547" s="55" t="n">
        <v>111000</v>
      </c>
      <c r="E547" s="0" t="n">
        <v>111000</v>
      </c>
      <c r="F547" s="0" t="s">
        <v>71</v>
      </c>
      <c r="G547" s="0" t="e">
        <f aca="false">tblSalaries#this row;clean salary (in local currency)*VLOOKUP(tblSalaries#this row;currency,tblXrate,2,0)</f>
        <v>#VALUE!</v>
      </c>
      <c r="H547" s="0" t="s">
        <v>1376</v>
      </c>
      <c r="I547" s="0" t="s">
        <v>78</v>
      </c>
      <c r="J547" s="0" t="s">
        <v>339</v>
      </c>
      <c r="K547" s="0" t="e">
        <f aca="false">VLOOKUP(tblSalaries#this row;where do you work,tblCountriesactual:mapping,2,0)</f>
        <v>#VALUE!</v>
      </c>
      <c r="L547" s="0" t="s">
        <v>118</v>
      </c>
      <c r="N547" s="48" t="e">
        <f aca="false">VLOOKUP(K547,tblCountries,3,0)</f>
        <v>#VALUE!</v>
      </c>
      <c r="O547" s="48" t="e">
        <f aca="false">VLOOKUP(tblSalaries#this row;how many hours of a day you work on excel,tblHours,2,0)</f>
        <v>#VALUE!</v>
      </c>
      <c r="P547" s="48" t="e">
        <f aca="false">VLOOKUP(tblSalaries#this row;clean country,tblCountries,5,0)</f>
        <v>#VALUE!</v>
      </c>
      <c r="Q547" s="48" t="e">
        <f aca="false">IF($Q$1,tblSalaries#this row;ppp factor*tblSalaries#this row;salary in usd,tblSalaries#this row;salary in usd)</f>
        <v>#VALUE!</v>
      </c>
    </row>
    <row r="548" customFormat="false" ht="15" hidden="false" customHeight="true" outlineLevel="0" collapsed="false">
      <c r="B548" s="0" t="s">
        <v>1787</v>
      </c>
      <c r="C548" s="54" t="n">
        <v>41055.2417824074</v>
      </c>
      <c r="D548" s="55" t="n">
        <v>120000</v>
      </c>
      <c r="E548" s="0" t="n">
        <v>120000</v>
      </c>
      <c r="F548" s="0" t="s">
        <v>71</v>
      </c>
      <c r="G548" s="0" t="e">
        <f aca="false">tblSalaries#this row;clean salary (in local currency)*VLOOKUP(tblSalaries#this row;currency,tblXrate,2,0)</f>
        <v>#VALUE!</v>
      </c>
      <c r="H548" s="0" t="s">
        <v>853</v>
      </c>
      <c r="I548" s="0" t="s">
        <v>107</v>
      </c>
      <c r="J548" s="0" t="s">
        <v>74</v>
      </c>
      <c r="K548" s="0" t="e">
        <f aca="false">VLOOKUP(tblSalaries#this row;where do you work,tblCountriesactual:mapping,2,0)</f>
        <v>#VALUE!</v>
      </c>
      <c r="L548" s="0" t="s">
        <v>110</v>
      </c>
      <c r="N548" s="48" t="e">
        <f aca="false">VLOOKUP(K548,tblCountries,3,0)</f>
        <v>#VALUE!</v>
      </c>
      <c r="O548" s="48" t="e">
        <f aca="false">VLOOKUP(tblSalaries#this row;how many hours of a day you work on excel,tblHours,2,0)</f>
        <v>#VALUE!</v>
      </c>
      <c r="P548" s="48" t="e">
        <f aca="false">VLOOKUP(tblSalaries#this row;clean country,tblCountries,5,0)</f>
        <v>#VALUE!</v>
      </c>
      <c r="Q548" s="48" t="e">
        <f aca="false">IF($Q$1,tblSalaries#this row;ppp factor*tblSalaries#this row;salary in usd,tblSalaries#this row;salary in usd)</f>
        <v>#VALUE!</v>
      </c>
    </row>
    <row r="549" customFormat="false" ht="15" hidden="false" customHeight="true" outlineLevel="0" collapsed="false">
      <c r="B549" s="0" t="s">
        <v>1788</v>
      </c>
      <c r="C549" s="54" t="n">
        <v>41055.2418055556</v>
      </c>
      <c r="D549" s="55" t="s">
        <v>1789</v>
      </c>
      <c r="E549" s="0" t="n">
        <v>20000</v>
      </c>
      <c r="F549" s="0" t="s">
        <v>111</v>
      </c>
      <c r="G549" s="0" t="e">
        <f aca="false">tblSalaries#this row;clean salary (in local currency)*VLOOKUP(tblSalaries#this row;currency,tblXrate,2,0)</f>
        <v>#VALUE!</v>
      </c>
      <c r="H549" s="0" t="s">
        <v>1790</v>
      </c>
      <c r="I549" s="0" t="s">
        <v>87</v>
      </c>
      <c r="J549" s="0" t="s">
        <v>94</v>
      </c>
      <c r="K549" s="0" t="e">
        <f aca="false">VLOOKUP(tblSalaries#this row;where do you work,tblCountriesactual:mapping,2,0)</f>
        <v>#VALUE!</v>
      </c>
      <c r="L549" s="0" t="s">
        <v>110</v>
      </c>
      <c r="N549" s="48" t="e">
        <f aca="false">VLOOKUP(K549,tblCountries,3,0)</f>
        <v>#VALUE!</v>
      </c>
      <c r="O549" s="48" t="e">
        <f aca="false">VLOOKUP(tblSalaries#this row;how many hours of a day you work on excel,tblHours,2,0)</f>
        <v>#VALUE!</v>
      </c>
      <c r="P549" s="48" t="e">
        <f aca="false">VLOOKUP(tblSalaries#this row;clean country,tblCountries,5,0)</f>
        <v>#VALUE!</v>
      </c>
      <c r="Q549" s="48" t="e">
        <f aca="false">IF($Q$1,tblSalaries#this row;ppp factor*tblSalaries#this row;salary in usd,tblSalaries#this row;salary in usd)</f>
        <v>#VALUE!</v>
      </c>
    </row>
    <row r="550" customFormat="false" ht="15" hidden="false" customHeight="true" outlineLevel="0" collapsed="false">
      <c r="B550" s="0" t="s">
        <v>1791</v>
      </c>
      <c r="C550" s="54" t="n">
        <v>41055.2432986111</v>
      </c>
      <c r="D550" s="55" t="n">
        <v>77000</v>
      </c>
      <c r="E550" s="0" t="n">
        <v>77000</v>
      </c>
      <c r="F550" s="0" t="s">
        <v>84</v>
      </c>
      <c r="G550" s="0" t="e">
        <f aca="false">tblSalaries#this row;clean salary (in local currency)*VLOOKUP(tblSalaries#this row;currency,tblXrate,2,0)</f>
        <v>#VALUE!</v>
      </c>
      <c r="H550" s="0" t="s">
        <v>1792</v>
      </c>
      <c r="I550" s="0" t="s">
        <v>78</v>
      </c>
      <c r="J550" s="0" t="s">
        <v>104</v>
      </c>
      <c r="K550" s="0" t="e">
        <f aca="false">VLOOKUP(tblSalaries#this row;where do you work,tblCountriesactual:mapping,2,0)</f>
        <v>#VALUE!</v>
      </c>
      <c r="L550" s="0" t="s">
        <v>100</v>
      </c>
      <c r="N550" s="48" t="e">
        <f aca="false">VLOOKUP(K550,tblCountries,3,0)</f>
        <v>#VALUE!</v>
      </c>
      <c r="O550" s="48" t="e">
        <f aca="false">VLOOKUP(tblSalaries#this row;how many hours of a day you work on excel,tblHours,2,0)</f>
        <v>#VALUE!</v>
      </c>
      <c r="P550" s="48" t="e">
        <f aca="false">VLOOKUP(tblSalaries#this row;clean country,tblCountries,5,0)</f>
        <v>#VALUE!</v>
      </c>
      <c r="Q550" s="48" t="e">
        <f aca="false">IF($Q$1,tblSalaries#this row;ppp factor*tblSalaries#this row;salary in usd,tblSalaries#this row;salary in usd)</f>
        <v>#VALUE!</v>
      </c>
    </row>
    <row r="551" customFormat="false" ht="15" hidden="false" customHeight="true" outlineLevel="0" collapsed="false">
      <c r="B551" s="0" t="s">
        <v>1793</v>
      </c>
      <c r="C551" s="54" t="n">
        <v>41055.2433217593</v>
      </c>
      <c r="D551" s="55" t="n">
        <v>60000</v>
      </c>
      <c r="E551" s="0" t="n">
        <v>60000</v>
      </c>
      <c r="F551" s="0" t="s">
        <v>71</v>
      </c>
      <c r="G551" s="0" t="e">
        <f aca="false">tblSalaries#this row;clean salary (in local currency)*VLOOKUP(tblSalaries#this row;currency,tblXrate,2,0)</f>
        <v>#VALUE!</v>
      </c>
      <c r="H551" s="0" t="s">
        <v>1794</v>
      </c>
      <c r="I551" s="0" t="s">
        <v>143</v>
      </c>
      <c r="J551" s="0" t="s">
        <v>74</v>
      </c>
      <c r="K551" s="0" t="e">
        <f aca="false">VLOOKUP(tblSalaries#this row;where do you work,tblCountriesactual:mapping,2,0)</f>
        <v>#VALUE!</v>
      </c>
      <c r="L551" s="0" t="s">
        <v>90</v>
      </c>
      <c r="N551" s="48" t="e">
        <f aca="false">VLOOKUP(K551,tblCountries,3,0)</f>
        <v>#VALUE!</v>
      </c>
      <c r="O551" s="48" t="e">
        <f aca="false">VLOOKUP(tblSalaries#this row;how many hours of a day you work on excel,tblHours,2,0)</f>
        <v>#VALUE!</v>
      </c>
      <c r="P551" s="48" t="e">
        <f aca="false">VLOOKUP(tblSalaries#this row;clean country,tblCountries,5,0)</f>
        <v>#VALUE!</v>
      </c>
      <c r="Q551" s="48" t="e">
        <f aca="false">IF($Q$1,tblSalaries#this row;ppp factor*tblSalaries#this row;salary in usd,tblSalaries#this row;salary in usd)</f>
        <v>#VALUE!</v>
      </c>
    </row>
    <row r="552" customFormat="false" ht="15" hidden="false" customHeight="true" outlineLevel="0" collapsed="false">
      <c r="B552" s="0" t="s">
        <v>1795</v>
      </c>
      <c r="C552" s="54" t="n">
        <v>41055.2433564815</v>
      </c>
      <c r="D552" s="55" t="n">
        <v>35000</v>
      </c>
      <c r="E552" s="0" t="n">
        <v>35000</v>
      </c>
      <c r="F552" s="0" t="s">
        <v>71</v>
      </c>
      <c r="G552" s="0" t="e">
        <f aca="false">tblSalaries#this row;clean salary (in local currency)*VLOOKUP(tblSalaries#this row;currency,tblXrate,2,0)</f>
        <v>#VALUE!</v>
      </c>
      <c r="H552" s="0" t="s">
        <v>78</v>
      </c>
      <c r="I552" s="0" t="s">
        <v>78</v>
      </c>
      <c r="J552" s="0" t="s">
        <v>74</v>
      </c>
      <c r="K552" s="0" t="e">
        <f aca="false">VLOOKUP(tblSalaries#this row;where do you work,tblCountriesactual:mapping,2,0)</f>
        <v>#VALUE!</v>
      </c>
      <c r="L552" s="0" t="s">
        <v>100</v>
      </c>
      <c r="N552" s="48" t="e">
        <f aca="false">VLOOKUP(K552,tblCountries,3,0)</f>
        <v>#VALUE!</v>
      </c>
      <c r="O552" s="48" t="e">
        <f aca="false">VLOOKUP(tblSalaries#this row;how many hours of a day you work on excel,tblHours,2,0)</f>
        <v>#VALUE!</v>
      </c>
      <c r="P552" s="48" t="e">
        <f aca="false">VLOOKUP(tblSalaries#this row;clean country,tblCountries,5,0)</f>
        <v>#VALUE!</v>
      </c>
      <c r="Q552" s="48" t="e">
        <f aca="false">IF($Q$1,tblSalaries#this row;ppp factor*tblSalaries#this row;salary in usd,tblSalaries#this row;salary in usd)</f>
        <v>#VALUE!</v>
      </c>
    </row>
    <row r="553" customFormat="false" ht="15" hidden="false" customHeight="true" outlineLevel="0" collapsed="false">
      <c r="B553" s="0" t="s">
        <v>1796</v>
      </c>
      <c r="C553" s="54" t="n">
        <v>41055.244988426</v>
      </c>
      <c r="D553" s="55" t="n">
        <v>50000</v>
      </c>
      <c r="E553" s="0" t="n">
        <v>50000</v>
      </c>
      <c r="F553" s="0" t="s">
        <v>82</v>
      </c>
      <c r="G553" s="0" t="e">
        <f aca="false">tblSalaries#this row;clean salary (in local currency)*VLOOKUP(tblSalaries#this row;currency,tblXrate,2,0)</f>
        <v>#VALUE!</v>
      </c>
      <c r="H553" s="0" t="s">
        <v>1797</v>
      </c>
      <c r="I553" s="0" t="s">
        <v>124</v>
      </c>
      <c r="J553" s="0" t="s">
        <v>362</v>
      </c>
      <c r="K553" s="0" t="e">
        <f aca="false">VLOOKUP(tblSalaries#this row;where do you work,tblCountriesactual:mapping,2,0)</f>
        <v>#VALUE!</v>
      </c>
      <c r="L553" s="0" t="s">
        <v>100</v>
      </c>
      <c r="N553" s="48" t="e">
        <f aca="false">VLOOKUP(K553,tblCountries,3,0)</f>
        <v>#VALUE!</v>
      </c>
      <c r="O553" s="48" t="e">
        <f aca="false">VLOOKUP(tblSalaries#this row;how many hours of a day you work on excel,tblHours,2,0)</f>
        <v>#VALUE!</v>
      </c>
      <c r="P553" s="48" t="e">
        <f aca="false">VLOOKUP(tblSalaries#this row;clean country,tblCountries,5,0)</f>
        <v>#VALUE!</v>
      </c>
      <c r="Q553" s="48" t="e">
        <f aca="false">IF($Q$1,tblSalaries#this row;ppp factor*tblSalaries#this row;salary in usd,tblSalaries#this row;salary in usd)</f>
        <v>#VALUE!</v>
      </c>
    </row>
    <row r="554" customFormat="false" ht="15" hidden="false" customHeight="true" outlineLevel="0" collapsed="false">
      <c r="B554" s="0" t="s">
        <v>1798</v>
      </c>
      <c r="C554" s="54" t="n">
        <v>41055.2467824074</v>
      </c>
      <c r="D554" s="55" t="n">
        <v>54000</v>
      </c>
      <c r="E554" s="0" t="n">
        <v>54000</v>
      </c>
      <c r="F554" s="0" t="s">
        <v>71</v>
      </c>
      <c r="G554" s="0" t="e">
        <f aca="false">tblSalaries#this row;clean salary (in local currency)*VLOOKUP(tblSalaries#this row;currency,tblXrate,2,0)</f>
        <v>#VALUE!</v>
      </c>
      <c r="H554" s="0" t="s">
        <v>1799</v>
      </c>
      <c r="I554" s="0" t="s">
        <v>143</v>
      </c>
      <c r="J554" s="0" t="s">
        <v>74</v>
      </c>
      <c r="K554" s="0" t="e">
        <f aca="false">VLOOKUP(tblSalaries#this row;where do you work,tblCountriesactual:mapping,2,0)</f>
        <v>#VALUE!</v>
      </c>
      <c r="L554" s="0" t="s">
        <v>118</v>
      </c>
      <c r="M554" s="0" t="n">
        <v>5</v>
      </c>
      <c r="N554" s="48" t="e">
        <f aca="false">VLOOKUP(K554,tblCountries,3,0)</f>
        <v>#VALUE!</v>
      </c>
      <c r="O554" s="48" t="e">
        <f aca="false">VLOOKUP(tblSalaries#this row;how many hours of a day you work on excel,tblHours,2,0)</f>
        <v>#VALUE!</v>
      </c>
      <c r="P554" s="48" t="e">
        <f aca="false">VLOOKUP(tblSalaries#this row;clean country,tblCountries,5,0)</f>
        <v>#VALUE!</v>
      </c>
      <c r="Q554" s="48" t="e">
        <f aca="false">IF($Q$1,tblSalaries#this row;ppp factor*tblSalaries#this row;salary in usd,tblSalaries#this row;salary in usd)</f>
        <v>#VALUE!</v>
      </c>
    </row>
    <row r="555" customFormat="false" ht="15" hidden="false" customHeight="true" outlineLevel="0" collapsed="false">
      <c r="B555" s="0" t="s">
        <v>1800</v>
      </c>
      <c r="C555" s="54" t="n">
        <v>41055.2513541667</v>
      </c>
      <c r="D555" s="55" t="n">
        <v>1300</v>
      </c>
      <c r="E555" s="0" t="n">
        <v>15600</v>
      </c>
      <c r="F555" s="0" t="s">
        <v>71</v>
      </c>
      <c r="G555" s="0" t="e">
        <f aca="false">tblSalaries#this row;clean salary (in local currency)*VLOOKUP(tblSalaries#this row;currency,tblXrate,2,0)</f>
        <v>#VALUE!</v>
      </c>
      <c r="H555" s="0" t="s">
        <v>1801</v>
      </c>
      <c r="I555" s="0" t="s">
        <v>97</v>
      </c>
      <c r="J555" s="0" t="s">
        <v>468</v>
      </c>
      <c r="K555" s="0" t="e">
        <f aca="false">VLOOKUP(tblSalaries#this row;where do you work,tblCountriesactual:mapping,2,0)</f>
        <v>#VALUE!</v>
      </c>
      <c r="L555" s="0" t="s">
        <v>110</v>
      </c>
      <c r="M555" s="0" t="n">
        <v>20</v>
      </c>
      <c r="N555" s="48" t="e">
        <f aca="false">VLOOKUP(K555,tblCountries,3,0)</f>
        <v>#VALUE!</v>
      </c>
      <c r="O555" s="48" t="e">
        <f aca="false">VLOOKUP(tblSalaries#this row;how many hours of a day you work on excel,tblHours,2,0)</f>
        <v>#VALUE!</v>
      </c>
      <c r="P555" s="48" t="e">
        <f aca="false">VLOOKUP(tblSalaries#this row;clean country,tblCountries,5,0)</f>
        <v>#VALUE!</v>
      </c>
      <c r="Q555" s="48" t="e">
        <f aca="false">IF($Q$1,tblSalaries#this row;ppp factor*tblSalaries#this row;salary in usd,tblSalaries#this row;salary in usd)</f>
        <v>#VALUE!</v>
      </c>
    </row>
    <row r="556" customFormat="false" ht="15" hidden="false" customHeight="true" outlineLevel="0" collapsed="false">
      <c r="B556" s="0" t="s">
        <v>1802</v>
      </c>
      <c r="C556" s="54" t="n">
        <v>41055.2558217593</v>
      </c>
      <c r="D556" s="55" t="n">
        <v>35000</v>
      </c>
      <c r="E556" s="0" t="n">
        <v>35000</v>
      </c>
      <c r="F556" s="0" t="s">
        <v>71</v>
      </c>
      <c r="G556" s="0" t="e">
        <f aca="false">tblSalaries#this row;clean salary (in local currency)*VLOOKUP(tblSalaries#this row;currency,tblXrate,2,0)</f>
        <v>#VALUE!</v>
      </c>
      <c r="H556" s="0" t="s">
        <v>1803</v>
      </c>
      <c r="I556" s="0" t="s">
        <v>78</v>
      </c>
      <c r="J556" s="0" t="s">
        <v>74</v>
      </c>
      <c r="K556" s="0" t="e">
        <f aca="false">VLOOKUP(tblSalaries#this row;where do you work,tblCountriesactual:mapping,2,0)</f>
        <v>#VALUE!</v>
      </c>
      <c r="L556" s="0" t="s">
        <v>90</v>
      </c>
      <c r="M556" s="0" t="n">
        <v>7</v>
      </c>
      <c r="N556" s="48" t="e">
        <f aca="false">VLOOKUP(K556,tblCountries,3,0)</f>
        <v>#VALUE!</v>
      </c>
      <c r="O556" s="48" t="e">
        <f aca="false">VLOOKUP(tblSalaries#this row;how many hours of a day you work on excel,tblHours,2,0)</f>
        <v>#VALUE!</v>
      </c>
      <c r="P556" s="48" t="e">
        <f aca="false">VLOOKUP(tblSalaries#this row;clean country,tblCountries,5,0)</f>
        <v>#VALUE!</v>
      </c>
      <c r="Q556" s="48" t="e">
        <f aca="false">IF($Q$1,tblSalaries#this row;ppp factor*tblSalaries#this row;salary in usd,tblSalaries#this row;salary in usd)</f>
        <v>#VALUE!</v>
      </c>
    </row>
    <row r="557" customFormat="false" ht="15" hidden="false" customHeight="true" outlineLevel="0" collapsed="false">
      <c r="B557" s="0" t="s">
        <v>1804</v>
      </c>
      <c r="C557" s="54" t="n">
        <v>41055.257037037</v>
      </c>
      <c r="D557" s="55" t="n">
        <v>188000</v>
      </c>
      <c r="E557" s="0" t="n">
        <v>188000</v>
      </c>
      <c r="F557" s="0" t="s">
        <v>71</v>
      </c>
      <c r="G557" s="0" t="e">
        <f aca="false">tblSalaries#this row;clean salary (in local currency)*VLOOKUP(tblSalaries#this row;currency,tblXrate,2,0)</f>
        <v>#VALUE!</v>
      </c>
      <c r="H557" s="0" t="s">
        <v>1805</v>
      </c>
      <c r="I557" s="0" t="s">
        <v>107</v>
      </c>
      <c r="J557" s="0" t="s">
        <v>74</v>
      </c>
      <c r="K557" s="0" t="e">
        <f aca="false">VLOOKUP(tblSalaries#this row;where do you work,tblCountriesactual:mapping,2,0)</f>
        <v>#VALUE!</v>
      </c>
      <c r="L557" s="0" t="s">
        <v>90</v>
      </c>
      <c r="M557" s="0" t="n">
        <v>20</v>
      </c>
      <c r="N557" s="48" t="e">
        <f aca="false">VLOOKUP(K557,tblCountries,3,0)</f>
        <v>#VALUE!</v>
      </c>
      <c r="O557" s="48" t="e">
        <f aca="false">VLOOKUP(tblSalaries#this row;how many hours of a day you work on excel,tblHours,2,0)</f>
        <v>#VALUE!</v>
      </c>
      <c r="P557" s="48" t="e">
        <f aca="false">VLOOKUP(tblSalaries#this row;clean country,tblCountries,5,0)</f>
        <v>#VALUE!</v>
      </c>
      <c r="Q557" s="48" t="e">
        <f aca="false">IF($Q$1,tblSalaries#this row;ppp factor*tblSalaries#this row;salary in usd,tblSalaries#this row;salary in usd)</f>
        <v>#VALUE!</v>
      </c>
    </row>
    <row r="558" customFormat="false" ht="15" hidden="false" customHeight="true" outlineLevel="0" collapsed="false">
      <c r="B558" s="0" t="s">
        <v>1806</v>
      </c>
      <c r="C558" s="54" t="n">
        <v>41055.2598726852</v>
      </c>
      <c r="D558" s="55" t="n">
        <v>27500</v>
      </c>
      <c r="E558" s="0" t="n">
        <v>27500</v>
      </c>
      <c r="F558" s="0" t="s">
        <v>71</v>
      </c>
      <c r="G558" s="0" t="e">
        <f aca="false">tblSalaries#this row;clean salary (in local currency)*VLOOKUP(tblSalaries#this row;currency,tblXrate,2,0)</f>
        <v>#VALUE!</v>
      </c>
      <c r="H558" s="0" t="s">
        <v>1715</v>
      </c>
      <c r="I558" s="0" t="s">
        <v>78</v>
      </c>
      <c r="J558" s="0" t="s">
        <v>74</v>
      </c>
      <c r="K558" s="0" t="e">
        <f aca="false">VLOOKUP(tblSalaries#this row;where do you work,tblCountriesactual:mapping,2,0)</f>
        <v>#VALUE!</v>
      </c>
      <c r="L558" s="0" t="s">
        <v>118</v>
      </c>
      <c r="M558" s="0" t="n">
        <v>1</v>
      </c>
      <c r="N558" s="48" t="e">
        <f aca="false">VLOOKUP(K558,tblCountries,3,0)</f>
        <v>#VALUE!</v>
      </c>
      <c r="O558" s="48" t="e">
        <f aca="false">VLOOKUP(tblSalaries#this row;how many hours of a day you work on excel,tblHours,2,0)</f>
        <v>#VALUE!</v>
      </c>
      <c r="P558" s="48" t="e">
        <f aca="false">VLOOKUP(tblSalaries#this row;clean country,tblCountries,5,0)</f>
        <v>#VALUE!</v>
      </c>
      <c r="Q558" s="48" t="e">
        <f aca="false">IF($Q$1,tblSalaries#this row;ppp factor*tblSalaries#this row;salary in usd,tblSalaries#this row;salary in usd)</f>
        <v>#VALUE!</v>
      </c>
    </row>
    <row r="559" customFormat="false" ht="15" hidden="false" customHeight="true" outlineLevel="0" collapsed="false">
      <c r="B559" s="0" t="s">
        <v>1807</v>
      </c>
      <c r="C559" s="54" t="n">
        <v>41055.2643287037</v>
      </c>
      <c r="D559" s="55" t="n">
        <v>140000</v>
      </c>
      <c r="E559" s="0" t="n">
        <v>140000</v>
      </c>
      <c r="F559" s="0" t="s">
        <v>71</v>
      </c>
      <c r="G559" s="0" t="e">
        <f aca="false">tblSalaries#this row;clean salary (in local currency)*VLOOKUP(tblSalaries#this row;currency,tblXrate,2,0)</f>
        <v>#VALUE!</v>
      </c>
      <c r="H559" s="0" t="s">
        <v>1292</v>
      </c>
      <c r="I559" s="0" t="s">
        <v>97</v>
      </c>
      <c r="J559" s="0" t="s">
        <v>74</v>
      </c>
      <c r="K559" s="0" t="e">
        <f aca="false">VLOOKUP(tblSalaries#this row;where do you work,tblCountriesactual:mapping,2,0)</f>
        <v>#VALUE!</v>
      </c>
      <c r="L559" s="0" t="s">
        <v>100</v>
      </c>
      <c r="M559" s="0" t="n">
        <v>10</v>
      </c>
      <c r="N559" s="48" t="e">
        <f aca="false">VLOOKUP(K559,tblCountries,3,0)</f>
        <v>#VALUE!</v>
      </c>
      <c r="O559" s="48" t="e">
        <f aca="false">VLOOKUP(tblSalaries#this row;how many hours of a day you work on excel,tblHours,2,0)</f>
        <v>#VALUE!</v>
      </c>
      <c r="P559" s="48" t="e">
        <f aca="false">VLOOKUP(tblSalaries#this row;clean country,tblCountries,5,0)</f>
        <v>#VALUE!</v>
      </c>
      <c r="Q559" s="48" t="e">
        <f aca="false">IF($Q$1,tblSalaries#this row;ppp factor*tblSalaries#this row;salary in usd,tblSalaries#this row;salary in usd)</f>
        <v>#VALUE!</v>
      </c>
    </row>
    <row r="560" customFormat="false" ht="15" hidden="false" customHeight="true" outlineLevel="0" collapsed="false">
      <c r="B560" s="0" t="s">
        <v>1808</v>
      </c>
      <c r="C560" s="54" t="n">
        <v>41055.2667013889</v>
      </c>
      <c r="D560" s="55" t="n">
        <v>55000</v>
      </c>
      <c r="E560" s="0" t="n">
        <v>55000</v>
      </c>
      <c r="F560" s="0" t="s">
        <v>82</v>
      </c>
      <c r="G560" s="0" t="e">
        <f aca="false">tblSalaries#this row;clean salary (in local currency)*VLOOKUP(tblSalaries#this row;currency,tblXrate,2,0)</f>
        <v>#VALUE!</v>
      </c>
      <c r="H560" s="0" t="s">
        <v>1770</v>
      </c>
      <c r="I560" s="0" t="s">
        <v>78</v>
      </c>
      <c r="J560" s="0" t="s">
        <v>155</v>
      </c>
      <c r="K560" s="0" t="e">
        <f aca="false">VLOOKUP(tblSalaries#this row;where do you work,tblCountriesactual:mapping,2,0)</f>
        <v>#VALUE!</v>
      </c>
      <c r="L560" s="0" t="s">
        <v>118</v>
      </c>
      <c r="M560" s="0" t="n">
        <v>6</v>
      </c>
      <c r="N560" s="48" t="e">
        <f aca="false">VLOOKUP(K560,tblCountries,3,0)</f>
        <v>#VALUE!</v>
      </c>
      <c r="O560" s="48" t="e">
        <f aca="false">VLOOKUP(tblSalaries#this row;how many hours of a day you work on excel,tblHours,2,0)</f>
        <v>#VALUE!</v>
      </c>
      <c r="P560" s="48" t="e">
        <f aca="false">VLOOKUP(tblSalaries#this row;clean country,tblCountries,5,0)</f>
        <v>#VALUE!</v>
      </c>
      <c r="Q560" s="48" t="e">
        <f aca="false">IF($Q$1,tblSalaries#this row;ppp factor*tblSalaries#this row;salary in usd,tblSalaries#this row;salary in usd)</f>
        <v>#VALUE!</v>
      </c>
    </row>
    <row r="561" customFormat="false" ht="15" hidden="false" customHeight="true" outlineLevel="0" collapsed="false">
      <c r="B561" s="0" t="s">
        <v>1809</v>
      </c>
      <c r="C561" s="54" t="n">
        <v>41055.2784606482</v>
      </c>
      <c r="D561" s="55" t="n">
        <v>45000</v>
      </c>
      <c r="E561" s="0" t="n">
        <v>45000</v>
      </c>
      <c r="F561" s="0" t="s">
        <v>71</v>
      </c>
      <c r="G561" s="0" t="e">
        <f aca="false">tblSalaries#this row;clean salary (in local currency)*VLOOKUP(tblSalaries#this row;currency,tblXrate,2,0)</f>
        <v>#VALUE!</v>
      </c>
      <c r="H561" s="0" t="s">
        <v>1810</v>
      </c>
      <c r="I561" s="0" t="s">
        <v>78</v>
      </c>
      <c r="J561" s="0" t="s">
        <v>74</v>
      </c>
      <c r="K561" s="0" t="e">
        <f aca="false">VLOOKUP(tblSalaries#this row;where do you work,tblCountriesactual:mapping,2,0)</f>
        <v>#VALUE!</v>
      </c>
      <c r="L561" s="0" t="s">
        <v>110</v>
      </c>
      <c r="M561" s="0" t="n">
        <v>2</v>
      </c>
      <c r="N561" s="48" t="e">
        <f aca="false">VLOOKUP(K561,tblCountries,3,0)</f>
        <v>#VALUE!</v>
      </c>
      <c r="O561" s="48" t="e">
        <f aca="false">VLOOKUP(tblSalaries#this row;how many hours of a day you work on excel,tblHours,2,0)</f>
        <v>#VALUE!</v>
      </c>
      <c r="P561" s="48" t="e">
        <f aca="false">VLOOKUP(tblSalaries#this row;clean country,tblCountries,5,0)</f>
        <v>#VALUE!</v>
      </c>
      <c r="Q561" s="48" t="e">
        <f aca="false">IF($Q$1,tblSalaries#this row;ppp factor*tblSalaries#this row;salary in usd,tblSalaries#this row;salary in usd)</f>
        <v>#VALUE!</v>
      </c>
    </row>
    <row r="562" customFormat="false" ht="15" hidden="false" customHeight="true" outlineLevel="0" collapsed="false">
      <c r="B562" s="0" t="s">
        <v>1811</v>
      </c>
      <c r="C562" s="54" t="n">
        <v>41055.2819791667</v>
      </c>
      <c r="D562" s="55" t="s">
        <v>1812</v>
      </c>
      <c r="E562" s="0" t="n">
        <v>95000</v>
      </c>
      <c r="F562" s="0" t="s">
        <v>71</v>
      </c>
      <c r="G562" s="0" t="e">
        <f aca="false">tblSalaries#this row;clean salary (in local currency)*VLOOKUP(tblSalaries#this row;currency,tblXrate,2,0)</f>
        <v>#VALUE!</v>
      </c>
      <c r="H562" s="0" t="s">
        <v>966</v>
      </c>
      <c r="I562" s="0" t="s">
        <v>78</v>
      </c>
      <c r="J562" s="0" t="s">
        <v>104</v>
      </c>
      <c r="K562" s="0" t="e">
        <f aca="false">VLOOKUP(tblSalaries#this row;where do you work,tblCountriesactual:mapping,2,0)</f>
        <v>#VALUE!</v>
      </c>
      <c r="L562" s="0" t="s">
        <v>100</v>
      </c>
      <c r="M562" s="0" t="n">
        <v>11</v>
      </c>
      <c r="N562" s="48" t="e">
        <f aca="false">VLOOKUP(K562,tblCountries,3,0)</f>
        <v>#VALUE!</v>
      </c>
      <c r="O562" s="48" t="e">
        <f aca="false">VLOOKUP(tblSalaries#this row;how many hours of a day you work on excel,tblHours,2,0)</f>
        <v>#VALUE!</v>
      </c>
      <c r="P562" s="48" t="e">
        <f aca="false">VLOOKUP(tblSalaries#this row;clean country,tblCountries,5,0)</f>
        <v>#VALUE!</v>
      </c>
      <c r="Q562" s="48" t="e">
        <f aca="false">IF($Q$1,tblSalaries#this row;ppp factor*tblSalaries#this row;salary in usd,tblSalaries#this row;salary in usd)</f>
        <v>#VALUE!</v>
      </c>
    </row>
    <row r="563" customFormat="false" ht="15" hidden="false" customHeight="true" outlineLevel="0" collapsed="false">
      <c r="B563" s="0" t="s">
        <v>1813</v>
      </c>
      <c r="C563" s="54" t="n">
        <v>41055.2826388889</v>
      </c>
      <c r="D563" s="55" t="s">
        <v>1814</v>
      </c>
      <c r="E563" s="0" t="n">
        <v>155000</v>
      </c>
      <c r="F563" s="0" t="s">
        <v>84</v>
      </c>
      <c r="G563" s="0" t="e">
        <f aca="false">tblSalaries#this row;clean salary (in local currency)*VLOOKUP(tblSalaries#this row;currency,tblXrate,2,0)</f>
        <v>#VALUE!</v>
      </c>
      <c r="H563" s="0" t="s">
        <v>1815</v>
      </c>
      <c r="I563" s="0" t="s">
        <v>124</v>
      </c>
      <c r="J563" s="0" t="s">
        <v>104</v>
      </c>
      <c r="K563" s="0" t="e">
        <f aca="false">VLOOKUP(tblSalaries#this row;where do you work,tblCountriesactual:mapping,2,0)</f>
        <v>#VALUE!</v>
      </c>
      <c r="L563" s="0" t="s">
        <v>110</v>
      </c>
      <c r="M563" s="0" t="n">
        <v>20</v>
      </c>
      <c r="N563" s="48" t="e">
        <f aca="false">VLOOKUP(K563,tblCountries,3,0)</f>
        <v>#VALUE!</v>
      </c>
      <c r="O563" s="48" t="e">
        <f aca="false">VLOOKUP(tblSalaries#this row;how many hours of a day you work on excel,tblHours,2,0)</f>
        <v>#VALUE!</v>
      </c>
      <c r="P563" s="48" t="e">
        <f aca="false">VLOOKUP(tblSalaries#this row;clean country,tblCountries,5,0)</f>
        <v>#VALUE!</v>
      </c>
      <c r="Q563" s="48" t="e">
        <f aca="false">IF($Q$1,tblSalaries#this row;ppp factor*tblSalaries#this row;salary in usd,tblSalaries#this row;salary in usd)</f>
        <v>#VALUE!</v>
      </c>
    </row>
    <row r="564" customFormat="false" ht="15" hidden="false" customHeight="true" outlineLevel="0" collapsed="false">
      <c r="B564" s="0" t="s">
        <v>1816</v>
      </c>
      <c r="C564" s="54" t="n">
        <v>41055.2833217593</v>
      </c>
      <c r="D564" s="55" t="s">
        <v>1817</v>
      </c>
      <c r="E564" s="0" t="n">
        <v>80000</v>
      </c>
      <c r="F564" s="0" t="s">
        <v>179</v>
      </c>
      <c r="G564" s="0" t="e">
        <f aca="false">tblSalaries#this row;clean salary (in local currency)*VLOOKUP(tblSalaries#this row;currency,tblXrate,2,0)</f>
        <v>#VALUE!</v>
      </c>
      <c r="H564" s="0" t="s">
        <v>1818</v>
      </c>
      <c r="I564" s="0" t="s">
        <v>78</v>
      </c>
      <c r="J564" s="0" t="s">
        <v>187</v>
      </c>
      <c r="K564" s="0" t="e">
        <f aca="false">VLOOKUP(tblSalaries#this row;where do you work,tblCountriesactual:mapping,2,0)</f>
        <v>#VALUE!</v>
      </c>
      <c r="L564" s="0" t="s">
        <v>110</v>
      </c>
      <c r="M564" s="0" t="n">
        <v>23</v>
      </c>
      <c r="N564" s="48" t="e">
        <f aca="false">VLOOKUP(K564,tblCountries,3,0)</f>
        <v>#VALUE!</v>
      </c>
      <c r="O564" s="48" t="e">
        <f aca="false">VLOOKUP(tblSalaries#this row;how many hours of a day you work on excel,tblHours,2,0)</f>
        <v>#VALUE!</v>
      </c>
      <c r="P564" s="48" t="e">
        <f aca="false">VLOOKUP(tblSalaries#this row;clean country,tblCountries,5,0)</f>
        <v>#VALUE!</v>
      </c>
      <c r="Q564" s="48" t="e">
        <f aca="false">IF($Q$1,tblSalaries#this row;ppp factor*tblSalaries#this row;salary in usd,tblSalaries#this row;salary in usd)</f>
        <v>#VALUE!</v>
      </c>
    </row>
    <row r="565" customFormat="false" ht="15" hidden="false" customHeight="true" outlineLevel="0" collapsed="false">
      <c r="B565" s="0" t="s">
        <v>1819</v>
      </c>
      <c r="C565" s="54" t="n">
        <v>41055.2849884259</v>
      </c>
      <c r="D565" s="55" t="n">
        <v>38000</v>
      </c>
      <c r="E565" s="0" t="n">
        <v>38000</v>
      </c>
      <c r="F565" s="0" t="s">
        <v>71</v>
      </c>
      <c r="G565" s="0" t="e">
        <f aca="false">tblSalaries#this row;clean salary (in local currency)*VLOOKUP(tblSalaries#this row;currency,tblXrate,2,0)</f>
        <v>#VALUE!</v>
      </c>
      <c r="H565" s="0" t="s">
        <v>1820</v>
      </c>
      <c r="I565" s="0" t="s">
        <v>78</v>
      </c>
      <c r="J565" s="0" t="s">
        <v>74</v>
      </c>
      <c r="K565" s="0" t="e">
        <f aca="false">VLOOKUP(tblSalaries#this row;where do you work,tblCountriesactual:mapping,2,0)</f>
        <v>#VALUE!</v>
      </c>
      <c r="L565" s="0" t="s">
        <v>118</v>
      </c>
      <c r="M565" s="0" t="n">
        <v>11</v>
      </c>
      <c r="N565" s="48" t="e">
        <f aca="false">VLOOKUP(K565,tblCountries,3,0)</f>
        <v>#VALUE!</v>
      </c>
      <c r="O565" s="48" t="e">
        <f aca="false">VLOOKUP(tblSalaries#this row;how many hours of a day you work on excel,tblHours,2,0)</f>
        <v>#VALUE!</v>
      </c>
      <c r="P565" s="48" t="e">
        <f aca="false">VLOOKUP(tblSalaries#this row;clean country,tblCountries,5,0)</f>
        <v>#VALUE!</v>
      </c>
      <c r="Q565" s="48" t="e">
        <f aca="false">IF($Q$1,tblSalaries#this row;ppp factor*tblSalaries#this row;salary in usd,tblSalaries#this row;salary in usd)</f>
        <v>#VALUE!</v>
      </c>
    </row>
    <row r="566" customFormat="false" ht="15" hidden="false" customHeight="true" outlineLevel="0" collapsed="false">
      <c r="B566" s="0" t="s">
        <v>1821</v>
      </c>
      <c r="C566" s="54" t="n">
        <v>41055.287962963</v>
      </c>
      <c r="D566" s="55" t="n">
        <v>90000</v>
      </c>
      <c r="E566" s="0" t="n">
        <v>90000</v>
      </c>
      <c r="F566" s="0" t="s">
        <v>71</v>
      </c>
      <c r="G566" s="0" t="e">
        <f aca="false">tblSalaries#this row;clean salary (in local currency)*VLOOKUP(tblSalaries#this row;currency,tblXrate,2,0)</f>
        <v>#VALUE!</v>
      </c>
      <c r="H566" s="0" t="s">
        <v>1822</v>
      </c>
      <c r="I566" s="0" t="s">
        <v>124</v>
      </c>
      <c r="J566" s="0" t="s">
        <v>74</v>
      </c>
      <c r="K566" s="0" t="e">
        <f aca="false">VLOOKUP(tblSalaries#this row;where do you work,tblCountriesactual:mapping,2,0)</f>
        <v>#VALUE!</v>
      </c>
      <c r="L566" s="0" t="s">
        <v>110</v>
      </c>
      <c r="M566" s="0" t="n">
        <v>6</v>
      </c>
      <c r="N566" s="48" t="e">
        <f aca="false">VLOOKUP(K566,tblCountries,3,0)</f>
        <v>#VALUE!</v>
      </c>
      <c r="O566" s="48" t="e">
        <f aca="false">VLOOKUP(tblSalaries#this row;how many hours of a day you work on excel,tblHours,2,0)</f>
        <v>#VALUE!</v>
      </c>
      <c r="P566" s="48" t="e">
        <f aca="false">VLOOKUP(tblSalaries#this row;clean country,tblCountries,5,0)</f>
        <v>#VALUE!</v>
      </c>
      <c r="Q566" s="48" t="e">
        <f aca="false">IF($Q$1,tblSalaries#this row;ppp factor*tblSalaries#this row;salary in usd,tblSalaries#this row;salary in usd)</f>
        <v>#VALUE!</v>
      </c>
    </row>
    <row r="567" customFormat="false" ht="15" hidden="false" customHeight="true" outlineLevel="0" collapsed="false">
      <c r="B567" s="0" t="s">
        <v>1823</v>
      </c>
      <c r="C567" s="54" t="n">
        <v>41055.2896875</v>
      </c>
      <c r="D567" s="55" t="s">
        <v>1824</v>
      </c>
      <c r="E567" s="0" t="n">
        <v>28800</v>
      </c>
      <c r="F567" s="0" t="s">
        <v>111</v>
      </c>
      <c r="G567" s="0" t="e">
        <f aca="false">tblSalaries#this row;clean salary (in local currency)*VLOOKUP(tblSalaries#this row;currency,tblXrate,2,0)</f>
        <v>#VALUE!</v>
      </c>
      <c r="H567" s="0" t="s">
        <v>1762</v>
      </c>
      <c r="I567" s="0" t="s">
        <v>124</v>
      </c>
      <c r="J567" s="0" t="s">
        <v>94</v>
      </c>
      <c r="K567" s="0" t="e">
        <f aca="false">VLOOKUP(tblSalaries#this row;where do you work,tblCountriesactual:mapping,2,0)</f>
        <v>#VALUE!</v>
      </c>
      <c r="L567" s="0" t="s">
        <v>110</v>
      </c>
      <c r="M567" s="0" t="n">
        <v>27</v>
      </c>
      <c r="N567" s="48" t="e">
        <f aca="false">VLOOKUP(K567,tblCountries,3,0)</f>
        <v>#VALUE!</v>
      </c>
      <c r="O567" s="48" t="e">
        <f aca="false">VLOOKUP(tblSalaries#this row;how many hours of a day you work on excel,tblHours,2,0)</f>
        <v>#VALUE!</v>
      </c>
      <c r="P567" s="48" t="e">
        <f aca="false">VLOOKUP(tblSalaries#this row;clean country,tblCountries,5,0)</f>
        <v>#VALUE!</v>
      </c>
      <c r="Q567" s="48" t="e">
        <f aca="false">IF($Q$1,tblSalaries#this row;ppp factor*tblSalaries#this row;salary in usd,tblSalaries#this row;salary in usd)</f>
        <v>#VALUE!</v>
      </c>
    </row>
    <row r="568" customFormat="false" ht="15" hidden="false" customHeight="true" outlineLevel="0" collapsed="false">
      <c r="B568" s="0" t="s">
        <v>1825</v>
      </c>
      <c r="C568" s="54" t="n">
        <v>41055.2924768519</v>
      </c>
      <c r="D568" s="55" t="s">
        <v>1826</v>
      </c>
      <c r="E568" s="0" t="n">
        <v>21000</v>
      </c>
      <c r="F568" s="0" t="s">
        <v>111</v>
      </c>
      <c r="G568" s="0" t="e">
        <f aca="false">tblSalaries#this row;clean salary (in local currency)*VLOOKUP(tblSalaries#this row;currency,tblXrate,2,0)</f>
        <v>#VALUE!</v>
      </c>
      <c r="H568" s="0" t="s">
        <v>807</v>
      </c>
      <c r="I568" s="0" t="s">
        <v>78</v>
      </c>
      <c r="J568" s="0" t="s">
        <v>94</v>
      </c>
      <c r="K568" s="0" t="e">
        <f aca="false">VLOOKUP(tblSalaries#this row;where do you work,tblCountriesactual:mapping,2,0)</f>
        <v>#VALUE!</v>
      </c>
      <c r="L568" s="0" t="s">
        <v>118</v>
      </c>
      <c r="M568" s="0" t="n">
        <v>10</v>
      </c>
      <c r="N568" s="48" t="e">
        <f aca="false">VLOOKUP(K568,tblCountries,3,0)</f>
        <v>#VALUE!</v>
      </c>
      <c r="O568" s="48" t="e">
        <f aca="false">VLOOKUP(tblSalaries#this row;how many hours of a day you work on excel,tblHours,2,0)</f>
        <v>#VALUE!</v>
      </c>
      <c r="P568" s="48" t="e">
        <f aca="false">VLOOKUP(tblSalaries#this row;clean country,tblCountries,5,0)</f>
        <v>#VALUE!</v>
      </c>
      <c r="Q568" s="48" t="e">
        <f aca="false">IF($Q$1,tblSalaries#this row;ppp factor*tblSalaries#this row;salary in usd,tblSalaries#this row;salary in usd)</f>
        <v>#VALUE!</v>
      </c>
    </row>
    <row r="569" customFormat="false" ht="15" hidden="false" customHeight="true" outlineLevel="0" collapsed="false">
      <c r="B569" s="0" t="s">
        <v>1827</v>
      </c>
      <c r="C569" s="54" t="n">
        <v>41055.296412037</v>
      </c>
      <c r="D569" s="55" t="s">
        <v>1828</v>
      </c>
      <c r="E569" s="0" t="n">
        <v>4285</v>
      </c>
      <c r="F569" s="0" t="s">
        <v>71</v>
      </c>
      <c r="G569" s="0" t="e">
        <f aca="false">tblSalaries#this row;clean salary (in local currency)*VLOOKUP(tblSalaries#this row;currency,tblXrate,2,0)</f>
        <v>#VALUE!</v>
      </c>
      <c r="H569" s="0" t="s">
        <v>1829</v>
      </c>
      <c r="I569" s="0" t="s">
        <v>78</v>
      </c>
      <c r="J569" s="0" t="s">
        <v>85</v>
      </c>
      <c r="K569" s="0" t="e">
        <f aca="false">VLOOKUP(tblSalaries#this row;where do you work,tblCountriesactual:mapping,2,0)</f>
        <v>#VALUE!</v>
      </c>
      <c r="L569" s="0" t="s">
        <v>118</v>
      </c>
      <c r="M569" s="0" t="n">
        <v>6</v>
      </c>
      <c r="N569" s="48" t="e">
        <f aca="false">VLOOKUP(K569,tblCountries,3,0)</f>
        <v>#VALUE!</v>
      </c>
      <c r="O569" s="48" t="e">
        <f aca="false">VLOOKUP(tblSalaries#this row;how many hours of a day you work on excel,tblHours,2,0)</f>
        <v>#VALUE!</v>
      </c>
      <c r="P569" s="48" t="e">
        <f aca="false">VLOOKUP(tblSalaries#this row;clean country,tblCountries,5,0)</f>
        <v>#VALUE!</v>
      </c>
      <c r="Q569" s="48" t="e">
        <f aca="false">IF($Q$1,tblSalaries#this row;ppp factor*tblSalaries#this row;salary in usd,tblSalaries#this row;salary in usd)</f>
        <v>#VALUE!</v>
      </c>
    </row>
    <row r="570" customFormat="false" ht="15" hidden="false" customHeight="true" outlineLevel="0" collapsed="false">
      <c r="B570" s="0" t="s">
        <v>1830</v>
      </c>
      <c r="C570" s="54" t="n">
        <v>41055.301412037</v>
      </c>
      <c r="D570" s="55" t="n">
        <v>6000</v>
      </c>
      <c r="E570" s="0" t="n">
        <v>6000</v>
      </c>
      <c r="F570" s="0" t="s">
        <v>71</v>
      </c>
      <c r="G570" s="0" t="e">
        <f aca="false">tblSalaries#this row;clean salary (in local currency)*VLOOKUP(tblSalaries#this row;currency,tblXrate,2,0)</f>
        <v>#VALUE!</v>
      </c>
      <c r="H570" s="0" t="s">
        <v>1831</v>
      </c>
      <c r="I570" s="0" t="s">
        <v>124</v>
      </c>
      <c r="J570" s="0" t="s">
        <v>314</v>
      </c>
      <c r="K570" s="0" t="e">
        <f aca="false">VLOOKUP(tblSalaries#this row;where do you work,tblCountriesactual:mapping,2,0)</f>
        <v>#VALUE!</v>
      </c>
      <c r="L570" s="0" t="s">
        <v>90</v>
      </c>
      <c r="M570" s="0" t="n">
        <v>20</v>
      </c>
      <c r="N570" s="48" t="e">
        <f aca="false">VLOOKUP(K570,tblCountries,3,0)</f>
        <v>#VALUE!</v>
      </c>
      <c r="O570" s="48" t="e">
        <f aca="false">VLOOKUP(tblSalaries#this row;how many hours of a day you work on excel,tblHours,2,0)</f>
        <v>#VALUE!</v>
      </c>
      <c r="P570" s="48" t="e">
        <f aca="false">VLOOKUP(tblSalaries#this row;clean country,tblCountries,5,0)</f>
        <v>#VALUE!</v>
      </c>
      <c r="Q570" s="48" t="e">
        <f aca="false">IF($Q$1,tblSalaries#this row;ppp factor*tblSalaries#this row;salary in usd,tblSalaries#this row;salary in usd)</f>
        <v>#VALUE!</v>
      </c>
    </row>
    <row r="571" customFormat="false" ht="15" hidden="false" customHeight="true" outlineLevel="0" collapsed="false">
      <c r="B571" s="0" t="s">
        <v>1832</v>
      </c>
      <c r="C571" s="54" t="n">
        <v>41055.3026388889</v>
      </c>
      <c r="D571" s="55" t="s">
        <v>1833</v>
      </c>
      <c r="E571" s="0" t="n">
        <v>22000</v>
      </c>
      <c r="F571" s="0" t="s">
        <v>84</v>
      </c>
      <c r="G571" s="0" t="e">
        <f aca="false">tblSalaries#this row;clean salary (in local currency)*VLOOKUP(tblSalaries#this row;currency,tblXrate,2,0)</f>
        <v>#VALUE!</v>
      </c>
      <c r="H571" s="0" t="s">
        <v>807</v>
      </c>
      <c r="I571" s="0" t="s">
        <v>78</v>
      </c>
      <c r="J571" s="0" t="s">
        <v>104</v>
      </c>
      <c r="K571" s="0" t="e">
        <f aca="false">VLOOKUP(tblSalaries#this row;where do you work,tblCountriesactual:mapping,2,0)</f>
        <v>#VALUE!</v>
      </c>
      <c r="L571" s="0" t="s">
        <v>110</v>
      </c>
      <c r="M571" s="0" t="n">
        <v>8</v>
      </c>
      <c r="N571" s="48" t="e">
        <f aca="false">VLOOKUP(K571,tblCountries,3,0)</f>
        <v>#VALUE!</v>
      </c>
      <c r="O571" s="48" t="e">
        <f aca="false">VLOOKUP(tblSalaries#this row;how many hours of a day you work on excel,tblHours,2,0)</f>
        <v>#VALUE!</v>
      </c>
      <c r="P571" s="48" t="e">
        <f aca="false">VLOOKUP(tblSalaries#this row;clean country,tblCountries,5,0)</f>
        <v>#VALUE!</v>
      </c>
      <c r="Q571" s="48" t="e">
        <f aca="false">IF($Q$1,tblSalaries#this row;ppp factor*tblSalaries#this row;salary in usd,tblSalaries#this row;salary in usd)</f>
        <v>#VALUE!</v>
      </c>
    </row>
    <row r="572" customFormat="false" ht="15" hidden="false" customHeight="true" outlineLevel="0" collapsed="false">
      <c r="B572" s="0" t="s">
        <v>1834</v>
      </c>
      <c r="C572" s="54" t="n">
        <v>41055.3048263889</v>
      </c>
      <c r="D572" s="55" t="n">
        <v>90000</v>
      </c>
      <c r="E572" s="0" t="n">
        <v>90000</v>
      </c>
      <c r="F572" s="0" t="s">
        <v>71</v>
      </c>
      <c r="G572" s="0" t="e">
        <f aca="false">tblSalaries#this row;clean salary (in local currency)*VLOOKUP(tblSalaries#this row;currency,tblXrate,2,0)</f>
        <v>#VALUE!</v>
      </c>
      <c r="H572" s="0" t="s">
        <v>124</v>
      </c>
      <c r="I572" s="0" t="s">
        <v>124</v>
      </c>
      <c r="J572" s="0" t="s">
        <v>74</v>
      </c>
      <c r="K572" s="0" t="e">
        <f aca="false">VLOOKUP(tblSalaries#this row;where do you work,tblCountriesactual:mapping,2,0)</f>
        <v>#VALUE!</v>
      </c>
      <c r="L572" s="0" t="s">
        <v>100</v>
      </c>
      <c r="M572" s="0" t="n">
        <v>15</v>
      </c>
      <c r="N572" s="48" t="e">
        <f aca="false">VLOOKUP(K572,tblCountries,3,0)</f>
        <v>#VALUE!</v>
      </c>
      <c r="O572" s="48" t="e">
        <f aca="false">VLOOKUP(tblSalaries#this row;how many hours of a day you work on excel,tblHours,2,0)</f>
        <v>#VALUE!</v>
      </c>
      <c r="P572" s="48" t="e">
        <f aca="false">VLOOKUP(tblSalaries#this row;clean country,tblCountries,5,0)</f>
        <v>#VALUE!</v>
      </c>
      <c r="Q572" s="48" t="e">
        <f aca="false">IF($Q$1,tblSalaries#this row;ppp factor*tblSalaries#this row;salary in usd,tblSalaries#this row;salary in usd)</f>
        <v>#VALUE!</v>
      </c>
    </row>
    <row r="573" customFormat="false" ht="15" hidden="false" customHeight="true" outlineLevel="0" collapsed="false">
      <c r="B573" s="0" t="s">
        <v>1835</v>
      </c>
      <c r="C573" s="54" t="n">
        <v>41055.3077662037</v>
      </c>
      <c r="D573" s="55" t="n">
        <v>150000</v>
      </c>
      <c r="E573" s="0" t="n">
        <v>150000</v>
      </c>
      <c r="F573" s="0" t="s">
        <v>71</v>
      </c>
      <c r="G573" s="0" t="e">
        <f aca="false">tblSalaries#this row;clean salary (in local currency)*VLOOKUP(tblSalaries#this row;currency,tblXrate,2,0)</f>
        <v>#VALUE!</v>
      </c>
      <c r="H573" s="0" t="s">
        <v>699</v>
      </c>
      <c r="I573" s="0" t="s">
        <v>107</v>
      </c>
      <c r="J573" s="0" t="s">
        <v>74</v>
      </c>
      <c r="K573" s="0" t="e">
        <f aca="false">VLOOKUP(tblSalaries#this row;where do you work,tblCountriesactual:mapping,2,0)</f>
        <v>#VALUE!</v>
      </c>
      <c r="L573" s="0" t="s">
        <v>110</v>
      </c>
      <c r="M573" s="0" t="n">
        <v>22</v>
      </c>
      <c r="N573" s="48" t="e">
        <f aca="false">VLOOKUP(K573,tblCountries,3,0)</f>
        <v>#VALUE!</v>
      </c>
      <c r="O573" s="48" t="e">
        <f aca="false">VLOOKUP(tblSalaries#this row;how many hours of a day you work on excel,tblHours,2,0)</f>
        <v>#VALUE!</v>
      </c>
      <c r="P573" s="48" t="e">
        <f aca="false">VLOOKUP(tblSalaries#this row;clean country,tblCountries,5,0)</f>
        <v>#VALUE!</v>
      </c>
      <c r="Q573" s="48" t="e">
        <f aca="false">IF($Q$1,tblSalaries#this row;ppp factor*tblSalaries#this row;salary in usd,tblSalaries#this row;salary in usd)</f>
        <v>#VALUE!</v>
      </c>
    </row>
    <row r="574" customFormat="false" ht="15" hidden="false" customHeight="true" outlineLevel="0" collapsed="false">
      <c r="B574" s="0" t="s">
        <v>1836</v>
      </c>
      <c r="C574" s="54" t="n">
        <v>41055.3141087963</v>
      </c>
      <c r="D574" s="55" t="n">
        <v>130000</v>
      </c>
      <c r="E574" s="0" t="n">
        <v>130000</v>
      </c>
      <c r="F574" s="0" t="s">
        <v>84</v>
      </c>
      <c r="G574" s="0" t="e">
        <f aca="false">tblSalaries#this row;clean salary (in local currency)*VLOOKUP(tblSalaries#this row;currency,tblXrate,2,0)</f>
        <v>#VALUE!</v>
      </c>
      <c r="H574" s="0" t="s">
        <v>69</v>
      </c>
      <c r="I574" s="0" t="s">
        <v>69</v>
      </c>
      <c r="J574" s="0" t="s">
        <v>104</v>
      </c>
      <c r="K574" s="0" t="e">
        <f aca="false">VLOOKUP(tblSalaries#this row;where do you work,tblCountriesactual:mapping,2,0)</f>
        <v>#VALUE!</v>
      </c>
      <c r="L574" s="0" t="s">
        <v>100</v>
      </c>
      <c r="M574" s="0" t="n">
        <v>27</v>
      </c>
      <c r="N574" s="48" t="e">
        <f aca="false">VLOOKUP(K574,tblCountries,3,0)</f>
        <v>#VALUE!</v>
      </c>
      <c r="O574" s="48" t="e">
        <f aca="false">VLOOKUP(tblSalaries#this row;how many hours of a day you work on excel,tblHours,2,0)</f>
        <v>#VALUE!</v>
      </c>
      <c r="P574" s="48" t="e">
        <f aca="false">VLOOKUP(tblSalaries#this row;clean country,tblCountries,5,0)</f>
        <v>#VALUE!</v>
      </c>
      <c r="Q574" s="48" t="e">
        <f aca="false">IF($Q$1,tblSalaries#this row;ppp factor*tblSalaries#this row;salary in usd,tblSalaries#this row;salary in usd)</f>
        <v>#VALUE!</v>
      </c>
    </row>
    <row r="575" customFormat="false" ht="15" hidden="false" customHeight="true" outlineLevel="0" collapsed="false">
      <c r="B575" s="0" t="s">
        <v>1837</v>
      </c>
      <c r="C575" s="54" t="n">
        <v>41055.3169328704</v>
      </c>
      <c r="D575" s="55" t="n">
        <v>45000</v>
      </c>
      <c r="E575" s="0" t="n">
        <v>45000</v>
      </c>
      <c r="F575" s="0" t="s">
        <v>71</v>
      </c>
      <c r="G575" s="0" t="e">
        <f aca="false">tblSalaries#this row;clean salary (in local currency)*VLOOKUP(tblSalaries#this row;currency,tblXrate,2,0)</f>
        <v>#VALUE!</v>
      </c>
      <c r="H575" s="0" t="s">
        <v>712</v>
      </c>
      <c r="I575" s="0" t="s">
        <v>78</v>
      </c>
      <c r="J575" s="0" t="s">
        <v>74</v>
      </c>
      <c r="K575" s="0" t="e">
        <f aca="false">VLOOKUP(tblSalaries#this row;where do you work,tblCountriesactual:mapping,2,0)</f>
        <v>#VALUE!</v>
      </c>
      <c r="L575" s="0" t="s">
        <v>110</v>
      </c>
      <c r="M575" s="0" t="n">
        <v>3</v>
      </c>
      <c r="N575" s="48" t="e">
        <f aca="false">VLOOKUP(K575,tblCountries,3,0)</f>
        <v>#VALUE!</v>
      </c>
      <c r="O575" s="48" t="e">
        <f aca="false">VLOOKUP(tblSalaries#this row;how many hours of a day you work on excel,tblHours,2,0)</f>
        <v>#VALUE!</v>
      </c>
      <c r="P575" s="48" t="e">
        <f aca="false">VLOOKUP(tblSalaries#this row;clean country,tblCountries,5,0)</f>
        <v>#VALUE!</v>
      </c>
      <c r="Q575" s="48" t="e">
        <f aca="false">IF($Q$1,tblSalaries#this row;ppp factor*tblSalaries#this row;salary in usd,tblSalaries#this row;salary in usd)</f>
        <v>#VALUE!</v>
      </c>
    </row>
    <row r="576" customFormat="false" ht="15" hidden="false" customHeight="true" outlineLevel="0" collapsed="false">
      <c r="B576" s="0" t="s">
        <v>1838</v>
      </c>
      <c r="C576" s="54" t="n">
        <v>41055.317974537</v>
      </c>
      <c r="D576" s="55" t="n">
        <v>50000</v>
      </c>
      <c r="E576" s="0" t="n">
        <v>50000</v>
      </c>
      <c r="F576" s="0" t="s">
        <v>71</v>
      </c>
      <c r="G576" s="0" t="e">
        <f aca="false">tblSalaries#this row;clean salary (in local currency)*VLOOKUP(tblSalaries#this row;currency,tblXrate,2,0)</f>
        <v>#VALUE!</v>
      </c>
      <c r="H576" s="0" t="s">
        <v>1799</v>
      </c>
      <c r="I576" s="0" t="s">
        <v>143</v>
      </c>
      <c r="J576" s="0" t="s">
        <v>74</v>
      </c>
      <c r="K576" s="0" t="e">
        <f aca="false">VLOOKUP(tblSalaries#this row;where do you work,tblCountriesactual:mapping,2,0)</f>
        <v>#VALUE!</v>
      </c>
      <c r="L576" s="0" t="s">
        <v>100</v>
      </c>
      <c r="M576" s="0" t="n">
        <v>10</v>
      </c>
      <c r="N576" s="48" t="e">
        <f aca="false">VLOOKUP(K576,tblCountries,3,0)</f>
        <v>#VALUE!</v>
      </c>
      <c r="O576" s="48" t="e">
        <f aca="false">VLOOKUP(tblSalaries#this row;how many hours of a day you work on excel,tblHours,2,0)</f>
        <v>#VALUE!</v>
      </c>
      <c r="P576" s="48" t="e">
        <f aca="false">VLOOKUP(tblSalaries#this row;clean country,tblCountries,5,0)</f>
        <v>#VALUE!</v>
      </c>
      <c r="Q576" s="48" t="e">
        <f aca="false">IF($Q$1,tblSalaries#this row;ppp factor*tblSalaries#this row;salary in usd,tblSalaries#this row;salary in usd)</f>
        <v>#VALUE!</v>
      </c>
    </row>
    <row r="577" customFormat="false" ht="15" hidden="false" customHeight="true" outlineLevel="0" collapsed="false">
      <c r="B577" s="0" t="s">
        <v>1839</v>
      </c>
      <c r="C577" s="54" t="n">
        <v>41055.3222685185</v>
      </c>
      <c r="D577" s="55" t="n">
        <v>300000</v>
      </c>
      <c r="E577" s="0" t="n">
        <v>300000</v>
      </c>
      <c r="F577" s="0" t="s">
        <v>71</v>
      </c>
      <c r="G577" s="0" t="e">
        <f aca="false">tblSalaries#this row;clean salary (in local currency)*VLOOKUP(tblSalaries#this row;currency,tblXrate,2,0)</f>
        <v>#VALUE!</v>
      </c>
      <c r="H577" s="0" t="s">
        <v>1840</v>
      </c>
      <c r="I577" s="0" t="s">
        <v>107</v>
      </c>
      <c r="J577" s="0" t="s">
        <v>74</v>
      </c>
      <c r="K577" s="0" t="e">
        <f aca="false">VLOOKUP(tblSalaries#this row;where do you work,tblCountriesactual:mapping,2,0)</f>
        <v>#VALUE!</v>
      </c>
      <c r="L577" s="0" t="s">
        <v>100</v>
      </c>
      <c r="M577" s="0" t="n">
        <v>30</v>
      </c>
      <c r="N577" s="48" t="e">
        <f aca="false">VLOOKUP(K577,tblCountries,3,0)</f>
        <v>#VALUE!</v>
      </c>
      <c r="O577" s="48" t="e">
        <f aca="false">VLOOKUP(tblSalaries#this row;how many hours of a day you work on excel,tblHours,2,0)</f>
        <v>#VALUE!</v>
      </c>
      <c r="P577" s="48" t="e">
        <f aca="false">VLOOKUP(tblSalaries#this row;clean country,tblCountries,5,0)</f>
        <v>#VALUE!</v>
      </c>
      <c r="Q577" s="48" t="e">
        <f aca="false">IF($Q$1,tblSalaries#this row;ppp factor*tblSalaries#this row;salary in usd,tblSalaries#this row;salary in usd)</f>
        <v>#VALUE!</v>
      </c>
    </row>
    <row r="578" customFormat="false" ht="15" hidden="false" customHeight="true" outlineLevel="0" collapsed="false">
      <c r="B578" s="0" t="s">
        <v>1841</v>
      </c>
      <c r="C578" s="54" t="n">
        <v>41055.3253356482</v>
      </c>
      <c r="D578" s="55" t="n">
        <v>102000</v>
      </c>
      <c r="E578" s="0" t="n">
        <v>102000</v>
      </c>
      <c r="F578" s="0" t="s">
        <v>84</v>
      </c>
      <c r="G578" s="0" t="e">
        <f aca="false">tblSalaries#this row;clean salary (in local currency)*VLOOKUP(tblSalaries#this row;currency,tblXrate,2,0)</f>
        <v>#VALUE!</v>
      </c>
      <c r="H578" s="0" t="s">
        <v>1842</v>
      </c>
      <c r="I578" s="0" t="s">
        <v>124</v>
      </c>
      <c r="J578" s="0" t="s">
        <v>104</v>
      </c>
      <c r="K578" s="0" t="e">
        <f aca="false">VLOOKUP(tblSalaries#this row;where do you work,tblCountriesactual:mapping,2,0)</f>
        <v>#VALUE!</v>
      </c>
      <c r="L578" s="0" t="s">
        <v>90</v>
      </c>
      <c r="M578" s="0" t="n">
        <v>10</v>
      </c>
      <c r="N578" s="48" t="e">
        <f aca="false">VLOOKUP(K578,tblCountries,3,0)</f>
        <v>#VALUE!</v>
      </c>
      <c r="O578" s="48" t="e">
        <f aca="false">VLOOKUP(tblSalaries#this row;how many hours of a day you work on excel,tblHours,2,0)</f>
        <v>#VALUE!</v>
      </c>
      <c r="P578" s="48" t="e">
        <f aca="false">VLOOKUP(tblSalaries#this row;clean country,tblCountries,5,0)</f>
        <v>#VALUE!</v>
      </c>
      <c r="Q578" s="48" t="e">
        <f aca="false">IF($Q$1,tblSalaries#this row;ppp factor*tblSalaries#this row;salary in usd,tblSalaries#this row;salary in usd)</f>
        <v>#VALUE!</v>
      </c>
    </row>
    <row r="579" customFormat="false" ht="15" hidden="false" customHeight="true" outlineLevel="0" collapsed="false">
      <c r="B579" s="0" t="s">
        <v>1843</v>
      </c>
      <c r="C579" s="54" t="n">
        <v>41055.3269675926</v>
      </c>
      <c r="D579" s="55" t="n">
        <v>115000</v>
      </c>
      <c r="E579" s="0" t="n">
        <v>115000</v>
      </c>
      <c r="F579" s="0" t="s">
        <v>71</v>
      </c>
      <c r="G579" s="0" t="e">
        <f aca="false">tblSalaries#this row;clean salary (in local currency)*VLOOKUP(tblSalaries#this row;currency,tblXrate,2,0)</f>
        <v>#VALUE!</v>
      </c>
      <c r="H579" s="0" t="s">
        <v>1844</v>
      </c>
      <c r="I579" s="0" t="s">
        <v>124</v>
      </c>
      <c r="J579" s="0" t="s">
        <v>74</v>
      </c>
      <c r="K579" s="0" t="e">
        <f aca="false">VLOOKUP(tblSalaries#this row;where do you work,tblCountriesactual:mapping,2,0)</f>
        <v>#VALUE!</v>
      </c>
      <c r="L579" s="0" t="s">
        <v>110</v>
      </c>
      <c r="M579" s="0" t="n">
        <v>15</v>
      </c>
      <c r="N579" s="48" t="e">
        <f aca="false">VLOOKUP(K579,tblCountries,3,0)</f>
        <v>#VALUE!</v>
      </c>
      <c r="O579" s="48" t="e">
        <f aca="false">VLOOKUP(tblSalaries#this row;how many hours of a day you work on excel,tblHours,2,0)</f>
        <v>#VALUE!</v>
      </c>
      <c r="P579" s="48" t="e">
        <f aca="false">VLOOKUP(tblSalaries#this row;clean country,tblCountries,5,0)</f>
        <v>#VALUE!</v>
      </c>
      <c r="Q579" s="48" t="e">
        <f aca="false">IF($Q$1,tblSalaries#this row;ppp factor*tblSalaries#this row;salary in usd,tblSalaries#this row;salary in usd)</f>
        <v>#VALUE!</v>
      </c>
    </row>
    <row r="580" customFormat="false" ht="15" hidden="false" customHeight="true" outlineLevel="0" collapsed="false">
      <c r="B580" s="0" t="s">
        <v>1845</v>
      </c>
      <c r="C580" s="54" t="n">
        <v>41055.3286226852</v>
      </c>
      <c r="D580" s="55" t="n">
        <v>70000</v>
      </c>
      <c r="E580" s="0" t="n">
        <v>70000</v>
      </c>
      <c r="F580" s="0" t="s">
        <v>71</v>
      </c>
      <c r="G580" s="0" t="e">
        <f aca="false">tblSalaries#this row;clean salary (in local currency)*VLOOKUP(tblSalaries#this row;currency,tblXrate,2,0)</f>
        <v>#VALUE!</v>
      </c>
      <c r="H580" s="0" t="s">
        <v>687</v>
      </c>
      <c r="I580" s="0" t="s">
        <v>78</v>
      </c>
      <c r="J580" s="0" t="s">
        <v>74</v>
      </c>
      <c r="K580" s="0" t="e">
        <f aca="false">VLOOKUP(tblSalaries#this row;where do you work,tblCountriesactual:mapping,2,0)</f>
        <v>#VALUE!</v>
      </c>
      <c r="L580" s="0" t="s">
        <v>110</v>
      </c>
      <c r="M580" s="0" t="n">
        <v>3</v>
      </c>
      <c r="N580" s="48" t="e">
        <f aca="false">VLOOKUP(K580,tblCountries,3,0)</f>
        <v>#VALUE!</v>
      </c>
      <c r="O580" s="48" t="e">
        <f aca="false">VLOOKUP(tblSalaries#this row;how many hours of a day you work on excel,tblHours,2,0)</f>
        <v>#VALUE!</v>
      </c>
      <c r="P580" s="48" t="e">
        <f aca="false">VLOOKUP(tblSalaries#this row;clean country,tblCountries,5,0)</f>
        <v>#VALUE!</v>
      </c>
      <c r="Q580" s="48" t="e">
        <f aca="false">IF($Q$1,tblSalaries#this row;ppp factor*tblSalaries#this row;salary in usd,tblSalaries#this row;salary in usd)</f>
        <v>#VALUE!</v>
      </c>
    </row>
    <row r="581" customFormat="false" ht="15" hidden="false" customHeight="true" outlineLevel="0" collapsed="false">
      <c r="B581" s="0" t="s">
        <v>1846</v>
      </c>
      <c r="C581" s="54" t="n">
        <v>41055.3312962963</v>
      </c>
      <c r="D581" s="55" t="n">
        <v>106000</v>
      </c>
      <c r="E581" s="0" t="n">
        <v>106000</v>
      </c>
      <c r="F581" s="0" t="s">
        <v>84</v>
      </c>
      <c r="G581" s="0" t="e">
        <f aca="false">tblSalaries#this row;clean salary (in local currency)*VLOOKUP(tblSalaries#this row;currency,tblXrate,2,0)</f>
        <v>#VALUE!</v>
      </c>
      <c r="H581" s="0" t="s">
        <v>1847</v>
      </c>
      <c r="I581" s="0" t="s">
        <v>143</v>
      </c>
      <c r="J581" s="0" t="s">
        <v>104</v>
      </c>
      <c r="K581" s="0" t="e">
        <f aca="false">VLOOKUP(tblSalaries#this row;where do you work,tblCountriesactual:mapping,2,0)</f>
        <v>#VALUE!</v>
      </c>
      <c r="L581" s="0" t="s">
        <v>110</v>
      </c>
      <c r="M581" s="0" t="n">
        <v>16</v>
      </c>
      <c r="N581" s="48" t="e">
        <f aca="false">VLOOKUP(K581,tblCountries,3,0)</f>
        <v>#VALUE!</v>
      </c>
      <c r="O581" s="48" t="e">
        <f aca="false">VLOOKUP(tblSalaries#this row;how many hours of a day you work on excel,tblHours,2,0)</f>
        <v>#VALUE!</v>
      </c>
      <c r="P581" s="48" t="e">
        <f aca="false">VLOOKUP(tblSalaries#this row;clean country,tblCountries,5,0)</f>
        <v>#VALUE!</v>
      </c>
      <c r="Q581" s="48" t="e">
        <f aca="false">IF($Q$1,tblSalaries#this row;ppp factor*tblSalaries#this row;salary in usd,tblSalaries#this row;salary in usd)</f>
        <v>#VALUE!</v>
      </c>
    </row>
    <row r="582" customFormat="false" ht="15" hidden="false" customHeight="true" outlineLevel="0" collapsed="false">
      <c r="B582" s="0" t="s">
        <v>1848</v>
      </c>
      <c r="C582" s="54" t="n">
        <v>41055.3345370371</v>
      </c>
      <c r="D582" s="55" t="n">
        <v>75000</v>
      </c>
      <c r="E582" s="0" t="n">
        <v>75000</v>
      </c>
      <c r="F582" s="0" t="s">
        <v>71</v>
      </c>
      <c r="G582" s="0" t="e">
        <f aca="false">tblSalaries#this row;clean salary (in local currency)*VLOOKUP(tblSalaries#this row;currency,tblXrate,2,0)</f>
        <v>#VALUE!</v>
      </c>
      <c r="H582" s="0" t="s">
        <v>1849</v>
      </c>
      <c r="I582" s="0" t="s">
        <v>78</v>
      </c>
      <c r="J582" s="0" t="s">
        <v>74</v>
      </c>
      <c r="K582" s="0" t="e">
        <f aca="false">VLOOKUP(tblSalaries#this row;where do you work,tblCountriesactual:mapping,2,0)</f>
        <v>#VALUE!</v>
      </c>
      <c r="L582" s="0" t="s">
        <v>100</v>
      </c>
      <c r="M582" s="0" t="n">
        <v>25</v>
      </c>
      <c r="N582" s="48" t="e">
        <f aca="false">VLOOKUP(K582,tblCountries,3,0)</f>
        <v>#VALUE!</v>
      </c>
      <c r="O582" s="48" t="e">
        <f aca="false">VLOOKUP(tblSalaries#this row;how many hours of a day you work on excel,tblHours,2,0)</f>
        <v>#VALUE!</v>
      </c>
      <c r="P582" s="48" t="e">
        <f aca="false">VLOOKUP(tblSalaries#this row;clean country,tblCountries,5,0)</f>
        <v>#VALUE!</v>
      </c>
      <c r="Q582" s="48" t="e">
        <f aca="false">IF($Q$1,tblSalaries#this row;ppp factor*tblSalaries#this row;salary in usd,tblSalaries#this row;salary in usd)</f>
        <v>#VALUE!</v>
      </c>
    </row>
    <row r="583" customFormat="false" ht="15" hidden="false" customHeight="true" outlineLevel="0" collapsed="false">
      <c r="B583" s="0" t="s">
        <v>1850</v>
      </c>
      <c r="C583" s="54" t="n">
        <v>41055.3370717593</v>
      </c>
      <c r="D583" s="55" t="n">
        <v>40414</v>
      </c>
      <c r="E583" s="0" t="n">
        <v>40414</v>
      </c>
      <c r="F583" s="0" t="s">
        <v>71</v>
      </c>
      <c r="G583" s="0" t="e">
        <f aca="false">tblSalaries#this row;clean salary (in local currency)*VLOOKUP(tblSalaries#this row;currency,tblXrate,2,0)</f>
        <v>#VALUE!</v>
      </c>
      <c r="H583" s="0" t="s">
        <v>1851</v>
      </c>
      <c r="I583" s="0" t="s">
        <v>78</v>
      </c>
      <c r="J583" s="0" t="s">
        <v>74</v>
      </c>
      <c r="K583" s="0" t="e">
        <f aca="false">VLOOKUP(tblSalaries#this row;where do you work,tblCountriesactual:mapping,2,0)</f>
        <v>#VALUE!</v>
      </c>
      <c r="L583" s="0" t="s">
        <v>110</v>
      </c>
      <c r="M583" s="0" t="n">
        <v>8</v>
      </c>
      <c r="N583" s="48" t="e">
        <f aca="false">VLOOKUP(K583,tblCountries,3,0)</f>
        <v>#VALUE!</v>
      </c>
      <c r="O583" s="48" t="e">
        <f aca="false">VLOOKUP(tblSalaries#this row;how many hours of a day you work on excel,tblHours,2,0)</f>
        <v>#VALUE!</v>
      </c>
      <c r="P583" s="48" t="e">
        <f aca="false">VLOOKUP(tblSalaries#this row;clean country,tblCountries,5,0)</f>
        <v>#VALUE!</v>
      </c>
      <c r="Q583" s="48" t="e">
        <f aca="false">IF($Q$1,tblSalaries#this row;ppp factor*tblSalaries#this row;salary in usd,tblSalaries#this row;salary in usd)</f>
        <v>#VALUE!</v>
      </c>
    </row>
    <row r="584" customFormat="false" ht="15" hidden="false" customHeight="true" outlineLevel="0" collapsed="false">
      <c r="B584" s="0" t="s">
        <v>1852</v>
      </c>
      <c r="C584" s="54" t="n">
        <v>41055.3372569444</v>
      </c>
      <c r="D584" s="55" t="n">
        <v>65000</v>
      </c>
      <c r="E584" s="0" t="n">
        <v>65000</v>
      </c>
      <c r="F584" s="0" t="s">
        <v>71</v>
      </c>
      <c r="G584" s="0" t="e">
        <f aca="false">tblSalaries#this row;clean salary (in local currency)*VLOOKUP(tblSalaries#this row;currency,tblXrate,2,0)</f>
        <v>#VALUE!</v>
      </c>
      <c r="H584" s="0" t="s">
        <v>877</v>
      </c>
      <c r="I584" s="0" t="s">
        <v>78</v>
      </c>
      <c r="J584" s="0" t="s">
        <v>74</v>
      </c>
      <c r="K584" s="0" t="e">
        <f aca="false">VLOOKUP(tblSalaries#this row;where do you work,tblCountriesactual:mapping,2,0)</f>
        <v>#VALUE!</v>
      </c>
      <c r="L584" s="0" t="s">
        <v>110</v>
      </c>
      <c r="M584" s="0" t="n">
        <v>3</v>
      </c>
      <c r="N584" s="48" t="e">
        <f aca="false">VLOOKUP(K584,tblCountries,3,0)</f>
        <v>#VALUE!</v>
      </c>
      <c r="O584" s="48" t="e">
        <f aca="false">VLOOKUP(tblSalaries#this row;how many hours of a day you work on excel,tblHours,2,0)</f>
        <v>#VALUE!</v>
      </c>
      <c r="P584" s="48" t="e">
        <f aca="false">VLOOKUP(tblSalaries#this row;clean country,tblCountries,5,0)</f>
        <v>#VALUE!</v>
      </c>
      <c r="Q584" s="48" t="e">
        <f aca="false">IF($Q$1,tblSalaries#this row;ppp factor*tblSalaries#this row;salary in usd,tblSalaries#this row;salary in usd)</f>
        <v>#VALUE!</v>
      </c>
    </row>
    <row r="585" customFormat="false" ht="15" hidden="false" customHeight="true" outlineLevel="0" collapsed="false">
      <c r="B585" s="0" t="s">
        <v>1853</v>
      </c>
      <c r="C585" s="54" t="n">
        <v>41055.3393865741</v>
      </c>
      <c r="D585" s="55" t="n">
        <v>120000</v>
      </c>
      <c r="E585" s="0" t="n">
        <v>120000</v>
      </c>
      <c r="F585" s="0" t="s">
        <v>71</v>
      </c>
      <c r="G585" s="0" t="e">
        <f aca="false">tblSalaries#this row;clean salary (in local currency)*VLOOKUP(tblSalaries#this row;currency,tblXrate,2,0)</f>
        <v>#VALUE!</v>
      </c>
      <c r="H585" s="0" t="s">
        <v>1854</v>
      </c>
      <c r="I585" s="0" t="s">
        <v>78</v>
      </c>
      <c r="J585" s="0" t="s">
        <v>74</v>
      </c>
      <c r="K585" s="0" t="e">
        <f aca="false">VLOOKUP(tblSalaries#this row;where do you work,tblCountriesactual:mapping,2,0)</f>
        <v>#VALUE!</v>
      </c>
      <c r="L585" s="0" t="s">
        <v>118</v>
      </c>
      <c r="M585" s="0" t="n">
        <v>7</v>
      </c>
      <c r="N585" s="48" t="e">
        <f aca="false">VLOOKUP(K585,tblCountries,3,0)</f>
        <v>#VALUE!</v>
      </c>
      <c r="O585" s="48" t="e">
        <f aca="false">VLOOKUP(tblSalaries#this row;how many hours of a day you work on excel,tblHours,2,0)</f>
        <v>#VALUE!</v>
      </c>
      <c r="P585" s="48" t="e">
        <f aca="false">VLOOKUP(tblSalaries#this row;clean country,tblCountries,5,0)</f>
        <v>#VALUE!</v>
      </c>
      <c r="Q585" s="48" t="e">
        <f aca="false">IF($Q$1,tblSalaries#this row;ppp factor*tblSalaries#this row;salary in usd,tblSalaries#this row;salary in usd)</f>
        <v>#VALUE!</v>
      </c>
    </row>
    <row r="586" customFormat="false" ht="15" hidden="false" customHeight="true" outlineLevel="0" collapsed="false">
      <c r="B586" s="0" t="s">
        <v>1855</v>
      </c>
      <c r="C586" s="54" t="n">
        <v>41055.340775463</v>
      </c>
      <c r="D586" s="55" t="n">
        <v>8000</v>
      </c>
      <c r="E586" s="0" t="n">
        <v>96000</v>
      </c>
      <c r="F586" s="0" t="s">
        <v>148</v>
      </c>
      <c r="G586" s="0" t="e">
        <f aca="false">tblSalaries#this row;clean salary (in local currency)*VLOOKUP(tblSalaries#this row;currency,tblXrate,2,0)</f>
        <v>#VALUE!</v>
      </c>
      <c r="H586" s="0" t="s">
        <v>1856</v>
      </c>
      <c r="I586" s="0" t="s">
        <v>69</v>
      </c>
      <c r="J586" s="0" t="s">
        <v>375</v>
      </c>
      <c r="K586" s="0" t="e">
        <f aca="false">VLOOKUP(tblSalaries#this row;where do you work,tblCountriesactual:mapping,2,0)</f>
        <v>#VALUE!</v>
      </c>
      <c r="L586" s="0" t="s">
        <v>110</v>
      </c>
      <c r="M586" s="0" t="n">
        <v>10</v>
      </c>
      <c r="N586" s="48" t="e">
        <f aca="false">VLOOKUP(K586,tblCountries,3,0)</f>
        <v>#VALUE!</v>
      </c>
      <c r="O586" s="48" t="e">
        <f aca="false">VLOOKUP(tblSalaries#this row;how many hours of a day you work on excel,tblHours,2,0)</f>
        <v>#VALUE!</v>
      </c>
      <c r="P586" s="48" t="e">
        <f aca="false">VLOOKUP(tblSalaries#this row;clean country,tblCountries,5,0)</f>
        <v>#VALUE!</v>
      </c>
      <c r="Q586" s="48" t="e">
        <f aca="false">IF($Q$1,tblSalaries#this row;ppp factor*tblSalaries#this row;salary in usd,tblSalaries#this row;salary in usd)</f>
        <v>#VALUE!</v>
      </c>
    </row>
    <row r="587" customFormat="false" ht="15" hidden="false" customHeight="true" outlineLevel="0" collapsed="false">
      <c r="B587" s="0" t="s">
        <v>1857</v>
      </c>
      <c r="C587" s="54" t="n">
        <v>41055.3457523148</v>
      </c>
      <c r="D587" s="55" t="s">
        <v>1858</v>
      </c>
      <c r="E587" s="0" t="n">
        <v>36000</v>
      </c>
      <c r="F587" s="0" t="s">
        <v>71</v>
      </c>
      <c r="G587" s="0" t="e">
        <f aca="false">tblSalaries#this row;clean salary (in local currency)*VLOOKUP(tblSalaries#this row;currency,tblXrate,2,0)</f>
        <v>#VALUE!</v>
      </c>
      <c r="H587" s="0" t="s">
        <v>1859</v>
      </c>
      <c r="I587" s="0" t="s">
        <v>87</v>
      </c>
      <c r="J587" s="0" t="s">
        <v>194</v>
      </c>
      <c r="K587" s="0" t="e">
        <f aca="false">VLOOKUP(tblSalaries#this row;where do you work,tblCountriesactual:mapping,2,0)</f>
        <v>#VALUE!</v>
      </c>
      <c r="L587" s="0" t="s">
        <v>118</v>
      </c>
      <c r="M587" s="0" t="n">
        <v>10</v>
      </c>
      <c r="N587" s="48" t="e">
        <f aca="false">VLOOKUP(K587,tblCountries,3,0)</f>
        <v>#VALUE!</v>
      </c>
      <c r="O587" s="48" t="e">
        <f aca="false">VLOOKUP(tblSalaries#this row;how many hours of a day you work on excel,tblHours,2,0)</f>
        <v>#VALUE!</v>
      </c>
      <c r="P587" s="48" t="e">
        <f aca="false">VLOOKUP(tblSalaries#this row;clean country,tblCountries,5,0)</f>
        <v>#VALUE!</v>
      </c>
      <c r="Q587" s="48" t="e">
        <f aca="false">IF($Q$1,tblSalaries#this row;ppp factor*tblSalaries#this row;salary in usd,tblSalaries#this row;salary in usd)</f>
        <v>#VALUE!</v>
      </c>
    </row>
    <row r="588" customFormat="false" ht="15" hidden="false" customHeight="true" outlineLevel="0" collapsed="false">
      <c r="B588" s="0" t="s">
        <v>1860</v>
      </c>
      <c r="C588" s="54" t="n">
        <v>41055.3541666667</v>
      </c>
      <c r="D588" s="55" t="s">
        <v>1104</v>
      </c>
      <c r="E588" s="0" t="n">
        <v>50000</v>
      </c>
      <c r="F588" s="0" t="s">
        <v>82</v>
      </c>
      <c r="G588" s="0" t="e">
        <f aca="false">tblSalaries#this row;clean salary (in local currency)*VLOOKUP(tblSalaries#this row;currency,tblXrate,2,0)</f>
        <v>#VALUE!</v>
      </c>
      <c r="H588" s="0" t="s">
        <v>78</v>
      </c>
      <c r="I588" s="0" t="s">
        <v>78</v>
      </c>
      <c r="J588" s="0" t="s">
        <v>134</v>
      </c>
      <c r="K588" s="0" t="e">
        <f aca="false">VLOOKUP(tblSalaries#this row;where do you work,tblCountriesactual:mapping,2,0)</f>
        <v>#VALUE!</v>
      </c>
      <c r="L588" s="0" t="s">
        <v>100</v>
      </c>
      <c r="M588" s="0" t="n">
        <v>4</v>
      </c>
      <c r="N588" s="48" t="e">
        <f aca="false">VLOOKUP(K588,tblCountries,3,0)</f>
        <v>#VALUE!</v>
      </c>
      <c r="O588" s="48" t="e">
        <f aca="false">VLOOKUP(tblSalaries#this row;how many hours of a day you work on excel,tblHours,2,0)</f>
        <v>#VALUE!</v>
      </c>
      <c r="P588" s="48" t="e">
        <f aca="false">VLOOKUP(tblSalaries#this row;clean country,tblCountries,5,0)</f>
        <v>#VALUE!</v>
      </c>
      <c r="Q588" s="48" t="e">
        <f aca="false">IF($Q$1,tblSalaries#this row;ppp factor*tblSalaries#this row;salary in usd,tblSalaries#this row;salary in usd)</f>
        <v>#VALUE!</v>
      </c>
    </row>
    <row r="589" customFormat="false" ht="15" hidden="false" customHeight="true" outlineLevel="0" collapsed="false">
      <c r="B589" s="0" t="s">
        <v>1861</v>
      </c>
      <c r="C589" s="54" t="n">
        <v>41055.363275463</v>
      </c>
      <c r="D589" s="55" t="n">
        <v>108000</v>
      </c>
      <c r="E589" s="0" t="n">
        <v>108000</v>
      </c>
      <c r="F589" s="0" t="s">
        <v>71</v>
      </c>
      <c r="G589" s="0" t="e">
        <f aca="false">tblSalaries#this row;clean salary (in local currency)*VLOOKUP(tblSalaries#this row;currency,tblXrate,2,0)</f>
        <v>#VALUE!</v>
      </c>
      <c r="H589" s="0" t="s">
        <v>1862</v>
      </c>
      <c r="I589" s="0" t="s">
        <v>87</v>
      </c>
      <c r="J589" s="0" t="s">
        <v>74</v>
      </c>
      <c r="K589" s="0" t="e">
        <f aca="false">VLOOKUP(tblSalaries#this row;where do you work,tblCountriesactual:mapping,2,0)</f>
        <v>#VALUE!</v>
      </c>
      <c r="L589" s="0" t="s">
        <v>100</v>
      </c>
      <c r="M589" s="0" t="n">
        <v>7</v>
      </c>
      <c r="N589" s="48" t="e">
        <f aca="false">VLOOKUP(K589,tblCountries,3,0)</f>
        <v>#VALUE!</v>
      </c>
      <c r="O589" s="48" t="e">
        <f aca="false">VLOOKUP(tblSalaries#this row;how many hours of a day you work on excel,tblHours,2,0)</f>
        <v>#VALUE!</v>
      </c>
      <c r="P589" s="48" t="e">
        <f aca="false">VLOOKUP(tblSalaries#this row;clean country,tblCountries,5,0)</f>
        <v>#VALUE!</v>
      </c>
      <c r="Q589" s="48" t="e">
        <f aca="false">IF($Q$1,tblSalaries#this row;ppp factor*tblSalaries#this row;salary in usd,tblSalaries#this row;salary in usd)</f>
        <v>#VALUE!</v>
      </c>
    </row>
    <row r="590" customFormat="false" ht="15" hidden="false" customHeight="true" outlineLevel="0" collapsed="false">
      <c r="B590" s="0" t="s">
        <v>1863</v>
      </c>
      <c r="C590" s="54" t="n">
        <v>41055.3649768519</v>
      </c>
      <c r="D590" s="55" t="n">
        <v>75000</v>
      </c>
      <c r="E590" s="0" t="n">
        <v>75000</v>
      </c>
      <c r="F590" s="0" t="s">
        <v>71</v>
      </c>
      <c r="G590" s="0" t="e">
        <f aca="false">tblSalaries#this row;clean salary (in local currency)*VLOOKUP(tblSalaries#this row;currency,tblXrate,2,0)</f>
        <v>#VALUE!</v>
      </c>
      <c r="H590" s="0" t="s">
        <v>687</v>
      </c>
      <c r="I590" s="0" t="s">
        <v>78</v>
      </c>
      <c r="J590" s="0" t="s">
        <v>74</v>
      </c>
      <c r="K590" s="0" t="e">
        <f aca="false">VLOOKUP(tblSalaries#this row;where do you work,tblCountriesactual:mapping,2,0)</f>
        <v>#VALUE!</v>
      </c>
      <c r="L590" s="0" t="s">
        <v>110</v>
      </c>
      <c r="M590" s="0" t="n">
        <v>5</v>
      </c>
      <c r="N590" s="48" t="e">
        <f aca="false">VLOOKUP(K590,tblCountries,3,0)</f>
        <v>#VALUE!</v>
      </c>
      <c r="O590" s="48" t="e">
        <f aca="false">VLOOKUP(tblSalaries#this row;how many hours of a day you work on excel,tblHours,2,0)</f>
        <v>#VALUE!</v>
      </c>
      <c r="P590" s="48" t="e">
        <f aca="false">VLOOKUP(tblSalaries#this row;clean country,tblCountries,5,0)</f>
        <v>#VALUE!</v>
      </c>
      <c r="Q590" s="48" t="e">
        <f aca="false">IF($Q$1,tblSalaries#this row;ppp factor*tblSalaries#this row;salary in usd,tblSalaries#this row;salary in usd)</f>
        <v>#VALUE!</v>
      </c>
    </row>
    <row r="591" customFormat="false" ht="15" hidden="false" customHeight="true" outlineLevel="0" collapsed="false">
      <c r="B591" s="0" t="s">
        <v>1864</v>
      </c>
      <c r="C591" s="54" t="n">
        <v>41055.3687962963</v>
      </c>
      <c r="D591" s="55" t="s">
        <v>1865</v>
      </c>
      <c r="E591" s="0" t="n">
        <v>400000</v>
      </c>
      <c r="F591" s="0" t="s">
        <v>101</v>
      </c>
      <c r="G591" s="0" t="e">
        <f aca="false">tblSalaries#this row;clean salary (in local currency)*VLOOKUP(tblSalaries#this row;currency,tblXrate,2,0)</f>
        <v>#VALUE!</v>
      </c>
      <c r="H591" s="0" t="s">
        <v>1866</v>
      </c>
      <c r="I591" s="0" t="s">
        <v>124</v>
      </c>
      <c r="J591" s="0" t="s">
        <v>85</v>
      </c>
      <c r="K591" s="0" t="e">
        <f aca="false">VLOOKUP(tblSalaries#this row;where do you work,tblCountriesactual:mapping,2,0)</f>
        <v>#VALUE!</v>
      </c>
      <c r="L591" s="0" t="s">
        <v>90</v>
      </c>
      <c r="M591" s="0" t="n">
        <v>3</v>
      </c>
      <c r="N591" s="48" t="e">
        <f aca="false">VLOOKUP(K591,tblCountries,3,0)</f>
        <v>#VALUE!</v>
      </c>
      <c r="O591" s="48" t="e">
        <f aca="false">VLOOKUP(tblSalaries#this row;how many hours of a day you work on excel,tblHours,2,0)</f>
        <v>#VALUE!</v>
      </c>
      <c r="P591" s="48" t="e">
        <f aca="false">VLOOKUP(tblSalaries#this row;clean country,tblCountries,5,0)</f>
        <v>#VALUE!</v>
      </c>
      <c r="Q591" s="48" t="e">
        <f aca="false">IF($Q$1,tblSalaries#this row;ppp factor*tblSalaries#this row;salary in usd,tblSalaries#this row;salary in usd)</f>
        <v>#VALUE!</v>
      </c>
    </row>
    <row r="592" customFormat="false" ht="15" hidden="false" customHeight="true" outlineLevel="0" collapsed="false">
      <c r="B592" s="0" t="s">
        <v>1867</v>
      </c>
      <c r="C592" s="54" t="n">
        <v>41055.3694444445</v>
      </c>
      <c r="D592" s="55" t="n">
        <v>50000</v>
      </c>
      <c r="E592" s="0" t="n">
        <v>50000</v>
      </c>
      <c r="F592" s="0" t="s">
        <v>71</v>
      </c>
      <c r="G592" s="0" t="e">
        <f aca="false">tblSalaries#this row;clean salary (in local currency)*VLOOKUP(tblSalaries#this row;currency,tblXrate,2,0)</f>
        <v>#VALUE!</v>
      </c>
      <c r="H592" s="0" t="s">
        <v>1868</v>
      </c>
      <c r="I592" s="0" t="s">
        <v>124</v>
      </c>
      <c r="J592" s="0" t="s">
        <v>85</v>
      </c>
      <c r="K592" s="0" t="e">
        <f aca="false">VLOOKUP(tblSalaries#this row;where do you work,tblCountriesactual:mapping,2,0)</f>
        <v>#VALUE!</v>
      </c>
      <c r="L592" s="0" t="s">
        <v>90</v>
      </c>
      <c r="M592" s="0" t="n">
        <v>25</v>
      </c>
      <c r="N592" s="48" t="e">
        <f aca="false">VLOOKUP(K592,tblCountries,3,0)</f>
        <v>#VALUE!</v>
      </c>
      <c r="O592" s="48" t="e">
        <f aca="false">VLOOKUP(tblSalaries#this row;how many hours of a day you work on excel,tblHours,2,0)</f>
        <v>#VALUE!</v>
      </c>
      <c r="P592" s="48" t="e">
        <f aca="false">VLOOKUP(tblSalaries#this row;clean country,tblCountries,5,0)</f>
        <v>#VALUE!</v>
      </c>
      <c r="Q592" s="48" t="e">
        <f aca="false">IF($Q$1,tblSalaries#this row;ppp factor*tblSalaries#this row;salary in usd,tblSalaries#this row;salary in usd)</f>
        <v>#VALUE!</v>
      </c>
    </row>
    <row r="593" customFormat="false" ht="15" hidden="false" customHeight="true" outlineLevel="0" collapsed="false">
      <c r="B593" s="0" t="s">
        <v>1869</v>
      </c>
      <c r="C593" s="54" t="n">
        <v>41055.3716666667</v>
      </c>
      <c r="D593" s="55" t="n">
        <v>45000</v>
      </c>
      <c r="E593" s="0" t="n">
        <v>45000</v>
      </c>
      <c r="F593" s="0" t="s">
        <v>71</v>
      </c>
      <c r="G593" s="0" t="e">
        <f aca="false">tblSalaries#this row;clean salary (in local currency)*VLOOKUP(tblSalaries#this row;currency,tblXrate,2,0)</f>
        <v>#VALUE!</v>
      </c>
      <c r="H593" s="0" t="s">
        <v>1870</v>
      </c>
      <c r="I593" s="0" t="s">
        <v>78</v>
      </c>
      <c r="J593" s="0" t="s">
        <v>74</v>
      </c>
      <c r="K593" s="0" t="e">
        <f aca="false">VLOOKUP(tblSalaries#this row;where do you work,tblCountriesactual:mapping,2,0)</f>
        <v>#VALUE!</v>
      </c>
      <c r="L593" s="0" t="s">
        <v>110</v>
      </c>
      <c r="M593" s="0" t="n">
        <v>15</v>
      </c>
      <c r="N593" s="48" t="e">
        <f aca="false">VLOOKUP(K593,tblCountries,3,0)</f>
        <v>#VALUE!</v>
      </c>
      <c r="O593" s="48" t="e">
        <f aca="false">VLOOKUP(tblSalaries#this row;how many hours of a day you work on excel,tblHours,2,0)</f>
        <v>#VALUE!</v>
      </c>
      <c r="P593" s="48" t="e">
        <f aca="false">VLOOKUP(tblSalaries#this row;clean country,tblCountries,5,0)</f>
        <v>#VALUE!</v>
      </c>
      <c r="Q593" s="48" t="e">
        <f aca="false">IF($Q$1,tblSalaries#this row;ppp factor*tblSalaries#this row;salary in usd,tblSalaries#this row;salary in usd)</f>
        <v>#VALUE!</v>
      </c>
    </row>
    <row r="594" customFormat="false" ht="15" hidden="false" customHeight="true" outlineLevel="0" collapsed="false">
      <c r="B594" s="0" t="s">
        <v>1871</v>
      </c>
      <c r="C594" s="54" t="n">
        <v>41055.371724537</v>
      </c>
      <c r="D594" s="55" t="n">
        <v>45000</v>
      </c>
      <c r="E594" s="0" t="n">
        <v>45000</v>
      </c>
      <c r="F594" s="0" t="s">
        <v>71</v>
      </c>
      <c r="G594" s="0" t="e">
        <f aca="false">tblSalaries#this row;clean salary (in local currency)*VLOOKUP(tblSalaries#this row;currency,tblXrate,2,0)</f>
        <v>#VALUE!</v>
      </c>
      <c r="H594" s="0" t="s">
        <v>1872</v>
      </c>
      <c r="I594" s="0" t="s">
        <v>69</v>
      </c>
      <c r="J594" s="0" t="s">
        <v>74</v>
      </c>
      <c r="K594" s="0" t="e">
        <f aca="false">VLOOKUP(tblSalaries#this row;where do you work,tblCountriesactual:mapping,2,0)</f>
        <v>#VALUE!</v>
      </c>
      <c r="L594" s="0" t="s">
        <v>110</v>
      </c>
      <c r="M594" s="0" t="n">
        <v>7</v>
      </c>
      <c r="N594" s="48" t="e">
        <f aca="false">VLOOKUP(K594,tblCountries,3,0)</f>
        <v>#VALUE!</v>
      </c>
      <c r="O594" s="48" t="e">
        <f aca="false">VLOOKUP(tblSalaries#this row;how many hours of a day you work on excel,tblHours,2,0)</f>
        <v>#VALUE!</v>
      </c>
      <c r="P594" s="48" t="e">
        <f aca="false">VLOOKUP(tblSalaries#this row;clean country,tblCountries,5,0)</f>
        <v>#VALUE!</v>
      </c>
      <c r="Q594" s="48" t="e">
        <f aca="false">IF($Q$1,tblSalaries#this row;ppp factor*tblSalaries#this row;salary in usd,tblSalaries#this row;salary in usd)</f>
        <v>#VALUE!</v>
      </c>
    </row>
    <row r="595" customFormat="false" ht="15" hidden="false" customHeight="true" outlineLevel="0" collapsed="false">
      <c r="B595" s="0" t="s">
        <v>1873</v>
      </c>
      <c r="C595" s="54" t="n">
        <v>41055.3723726852</v>
      </c>
      <c r="D595" s="55" t="s">
        <v>1874</v>
      </c>
      <c r="E595" s="0" t="n">
        <v>90000</v>
      </c>
      <c r="F595" s="0" t="s">
        <v>71</v>
      </c>
      <c r="G595" s="0" t="e">
        <f aca="false">tblSalaries#this row;clean salary (in local currency)*VLOOKUP(tblSalaries#this row;currency,tblXrate,2,0)</f>
        <v>#VALUE!</v>
      </c>
      <c r="H595" s="0" t="s">
        <v>1875</v>
      </c>
      <c r="I595" s="0" t="s">
        <v>124</v>
      </c>
      <c r="J595" s="0" t="s">
        <v>74</v>
      </c>
      <c r="K595" s="0" t="e">
        <f aca="false">VLOOKUP(tblSalaries#this row;where do you work,tblCountriesactual:mapping,2,0)</f>
        <v>#VALUE!</v>
      </c>
      <c r="L595" s="0" t="s">
        <v>100</v>
      </c>
      <c r="M595" s="0" t="n">
        <v>20</v>
      </c>
      <c r="N595" s="48" t="e">
        <f aca="false">VLOOKUP(K595,tblCountries,3,0)</f>
        <v>#VALUE!</v>
      </c>
      <c r="O595" s="48" t="e">
        <f aca="false">VLOOKUP(tblSalaries#this row;how many hours of a day you work on excel,tblHours,2,0)</f>
        <v>#VALUE!</v>
      </c>
      <c r="P595" s="48" t="e">
        <f aca="false">VLOOKUP(tblSalaries#this row;clean country,tblCountries,5,0)</f>
        <v>#VALUE!</v>
      </c>
      <c r="Q595" s="48" t="e">
        <f aca="false">IF($Q$1,tblSalaries#this row;ppp factor*tblSalaries#this row;salary in usd,tblSalaries#this row;salary in usd)</f>
        <v>#VALUE!</v>
      </c>
    </row>
    <row r="596" customFormat="false" ht="15" hidden="false" customHeight="true" outlineLevel="0" collapsed="false">
      <c r="B596" s="0" t="s">
        <v>1876</v>
      </c>
      <c r="C596" s="54" t="n">
        <v>41055.3742476852</v>
      </c>
      <c r="D596" s="55" t="s">
        <v>1877</v>
      </c>
      <c r="E596" s="0" t="n">
        <v>240000</v>
      </c>
      <c r="F596" s="0" t="s">
        <v>101</v>
      </c>
      <c r="G596" s="0" t="e">
        <f aca="false">tblSalaries#this row;clean salary (in local currency)*VLOOKUP(tblSalaries#this row;currency,tblXrate,2,0)</f>
        <v>#VALUE!</v>
      </c>
      <c r="H596" s="0" t="s">
        <v>1878</v>
      </c>
      <c r="I596" s="0" t="s">
        <v>78</v>
      </c>
      <c r="J596" s="0" t="s">
        <v>85</v>
      </c>
      <c r="K596" s="0" t="e">
        <f aca="false">VLOOKUP(tblSalaries#this row;where do you work,tblCountriesactual:mapping,2,0)</f>
        <v>#VALUE!</v>
      </c>
      <c r="L596" s="0" t="s">
        <v>100</v>
      </c>
      <c r="M596" s="0" t="n">
        <v>5</v>
      </c>
      <c r="N596" s="48" t="e">
        <f aca="false">VLOOKUP(K596,tblCountries,3,0)</f>
        <v>#VALUE!</v>
      </c>
      <c r="O596" s="48" t="e">
        <f aca="false">VLOOKUP(tblSalaries#this row;how many hours of a day you work on excel,tblHours,2,0)</f>
        <v>#VALUE!</v>
      </c>
      <c r="P596" s="48" t="e">
        <f aca="false">VLOOKUP(tblSalaries#this row;clean country,tblCountries,5,0)</f>
        <v>#VALUE!</v>
      </c>
      <c r="Q596" s="48" t="e">
        <f aca="false">IF($Q$1,tblSalaries#this row;ppp factor*tblSalaries#this row;salary in usd,tblSalaries#this row;salary in usd)</f>
        <v>#VALUE!</v>
      </c>
    </row>
    <row r="597" customFormat="false" ht="15" hidden="false" customHeight="true" outlineLevel="0" collapsed="false">
      <c r="B597" s="0" t="s">
        <v>1879</v>
      </c>
      <c r="C597" s="54" t="n">
        <v>41055.3948148148</v>
      </c>
      <c r="D597" s="55" t="n">
        <v>50000</v>
      </c>
      <c r="E597" s="0" t="n">
        <v>50000</v>
      </c>
      <c r="F597" s="0" t="s">
        <v>71</v>
      </c>
      <c r="G597" s="0" t="e">
        <f aca="false">tblSalaries#this row;clean salary (in local currency)*VLOOKUP(tblSalaries#this row;currency,tblXrate,2,0)</f>
        <v>#VALUE!</v>
      </c>
      <c r="H597" s="0" t="s">
        <v>1880</v>
      </c>
      <c r="I597" s="0" t="s">
        <v>124</v>
      </c>
      <c r="J597" s="0" t="s">
        <v>85</v>
      </c>
      <c r="K597" s="0" t="e">
        <f aca="false">VLOOKUP(tblSalaries#this row;where do you work,tblCountriesactual:mapping,2,0)</f>
        <v>#VALUE!</v>
      </c>
      <c r="L597" s="0" t="s">
        <v>90</v>
      </c>
      <c r="M597" s="0" t="n">
        <v>10</v>
      </c>
      <c r="N597" s="48" t="e">
        <f aca="false">VLOOKUP(K597,tblCountries,3,0)</f>
        <v>#VALUE!</v>
      </c>
      <c r="O597" s="48" t="e">
        <f aca="false">VLOOKUP(tblSalaries#this row;how many hours of a day you work on excel,tblHours,2,0)</f>
        <v>#VALUE!</v>
      </c>
      <c r="P597" s="48" t="e">
        <f aca="false">VLOOKUP(tblSalaries#this row;clean country,tblCountries,5,0)</f>
        <v>#VALUE!</v>
      </c>
      <c r="Q597" s="48" t="e">
        <f aca="false">IF($Q$1,tblSalaries#this row;ppp factor*tblSalaries#this row;salary in usd,tblSalaries#this row;salary in usd)</f>
        <v>#VALUE!</v>
      </c>
    </row>
    <row r="598" customFormat="false" ht="15" hidden="false" customHeight="true" outlineLevel="0" collapsed="false">
      <c r="B598" s="0" t="s">
        <v>1881</v>
      </c>
      <c r="C598" s="54" t="n">
        <v>41055.3950231481</v>
      </c>
      <c r="D598" s="55" t="n">
        <v>65000</v>
      </c>
      <c r="E598" s="0" t="n">
        <v>65000</v>
      </c>
      <c r="F598" s="0" t="s">
        <v>71</v>
      </c>
      <c r="G598" s="0" t="e">
        <f aca="false">tblSalaries#this row;clean salary (in local currency)*VLOOKUP(tblSalaries#this row;currency,tblXrate,2,0)</f>
        <v>#VALUE!</v>
      </c>
      <c r="H598" s="0" t="s">
        <v>1882</v>
      </c>
      <c r="I598" s="0" t="s">
        <v>78</v>
      </c>
      <c r="J598" s="0" t="s">
        <v>74</v>
      </c>
      <c r="K598" s="0" t="e">
        <f aca="false">VLOOKUP(tblSalaries#this row;where do you work,tblCountriesactual:mapping,2,0)</f>
        <v>#VALUE!</v>
      </c>
      <c r="L598" s="0" t="s">
        <v>100</v>
      </c>
      <c r="M598" s="0" t="n">
        <v>17</v>
      </c>
      <c r="N598" s="48" t="e">
        <f aca="false">VLOOKUP(K598,tblCountries,3,0)</f>
        <v>#VALUE!</v>
      </c>
      <c r="O598" s="48" t="e">
        <f aca="false">VLOOKUP(tblSalaries#this row;how many hours of a day you work on excel,tblHours,2,0)</f>
        <v>#VALUE!</v>
      </c>
      <c r="P598" s="48" t="e">
        <f aca="false">VLOOKUP(tblSalaries#this row;clean country,tblCountries,5,0)</f>
        <v>#VALUE!</v>
      </c>
      <c r="Q598" s="48" t="e">
        <f aca="false">IF($Q$1,tblSalaries#this row;ppp factor*tblSalaries#this row;salary in usd,tblSalaries#this row;salary in usd)</f>
        <v>#VALUE!</v>
      </c>
    </row>
    <row r="599" customFormat="false" ht="15" hidden="false" customHeight="true" outlineLevel="0" collapsed="false">
      <c r="B599" s="0" t="s">
        <v>1883</v>
      </c>
      <c r="C599" s="54" t="n">
        <v>41055.4003240741</v>
      </c>
      <c r="D599" s="55" t="n">
        <v>70000</v>
      </c>
      <c r="E599" s="0" t="n">
        <v>70000</v>
      </c>
      <c r="F599" s="0" t="s">
        <v>71</v>
      </c>
      <c r="G599" s="0" t="e">
        <f aca="false">tblSalaries#this row;clean salary (in local currency)*VLOOKUP(tblSalaries#this row;currency,tblXrate,2,0)</f>
        <v>#VALUE!</v>
      </c>
      <c r="H599" s="0" t="s">
        <v>1884</v>
      </c>
      <c r="I599" s="0" t="s">
        <v>78</v>
      </c>
      <c r="J599" s="0" t="s">
        <v>74</v>
      </c>
      <c r="K599" s="0" t="e">
        <f aca="false">VLOOKUP(tblSalaries#this row;where do you work,tblCountriesactual:mapping,2,0)</f>
        <v>#VALUE!</v>
      </c>
      <c r="L599" s="0" t="s">
        <v>100</v>
      </c>
      <c r="M599" s="0" t="n">
        <v>18</v>
      </c>
      <c r="N599" s="48" t="e">
        <f aca="false">VLOOKUP(K599,tblCountries,3,0)</f>
        <v>#VALUE!</v>
      </c>
      <c r="O599" s="48" t="e">
        <f aca="false">VLOOKUP(tblSalaries#this row;how many hours of a day you work on excel,tblHours,2,0)</f>
        <v>#VALUE!</v>
      </c>
      <c r="P599" s="48" t="e">
        <f aca="false">VLOOKUP(tblSalaries#this row;clean country,tblCountries,5,0)</f>
        <v>#VALUE!</v>
      </c>
      <c r="Q599" s="48" t="e">
        <f aca="false">IF($Q$1,tblSalaries#this row;ppp factor*tblSalaries#this row;salary in usd,tblSalaries#this row;salary in usd)</f>
        <v>#VALUE!</v>
      </c>
    </row>
    <row r="600" customFormat="false" ht="15" hidden="false" customHeight="true" outlineLevel="0" collapsed="false">
      <c r="B600" s="0" t="s">
        <v>1885</v>
      </c>
      <c r="C600" s="54" t="n">
        <v>41055.4109606482</v>
      </c>
      <c r="D600" s="55" t="n">
        <v>160000</v>
      </c>
      <c r="E600" s="0" t="n">
        <v>160000</v>
      </c>
      <c r="F600" s="0" t="s">
        <v>71</v>
      </c>
      <c r="G600" s="0" t="e">
        <f aca="false">tblSalaries#this row;clean salary (in local currency)*VLOOKUP(tblSalaries#this row;currency,tblXrate,2,0)</f>
        <v>#VALUE!</v>
      </c>
      <c r="H600" s="0" t="s">
        <v>1886</v>
      </c>
      <c r="I600" s="0" t="s">
        <v>78</v>
      </c>
      <c r="J600" s="0" t="s">
        <v>74</v>
      </c>
      <c r="K600" s="0" t="e">
        <f aca="false">VLOOKUP(tblSalaries#this row;where do you work,tblCountriesactual:mapping,2,0)</f>
        <v>#VALUE!</v>
      </c>
      <c r="L600" s="0" t="s">
        <v>110</v>
      </c>
      <c r="M600" s="0" t="n">
        <v>5</v>
      </c>
      <c r="N600" s="48" t="e">
        <f aca="false">VLOOKUP(K600,tblCountries,3,0)</f>
        <v>#VALUE!</v>
      </c>
      <c r="O600" s="48" t="e">
        <f aca="false">VLOOKUP(tblSalaries#this row;how many hours of a day you work on excel,tblHours,2,0)</f>
        <v>#VALUE!</v>
      </c>
      <c r="P600" s="48" t="e">
        <f aca="false">VLOOKUP(tblSalaries#this row;clean country,tblCountries,5,0)</f>
        <v>#VALUE!</v>
      </c>
      <c r="Q600" s="48" t="e">
        <f aca="false">IF($Q$1,tblSalaries#this row;ppp factor*tblSalaries#this row;salary in usd,tblSalaries#this row;salary in usd)</f>
        <v>#VALUE!</v>
      </c>
    </row>
    <row r="601" customFormat="false" ht="15" hidden="false" customHeight="true" outlineLevel="0" collapsed="false">
      <c r="B601" s="0" t="s">
        <v>1887</v>
      </c>
      <c r="C601" s="54" t="n">
        <v>41055.4113657407</v>
      </c>
      <c r="D601" s="55" t="n">
        <v>100000</v>
      </c>
      <c r="E601" s="0" t="n">
        <v>100000</v>
      </c>
      <c r="F601" s="0" t="s">
        <v>84</v>
      </c>
      <c r="G601" s="0" t="e">
        <f aca="false">tblSalaries#this row;clean salary (in local currency)*VLOOKUP(tblSalaries#this row;currency,tblXrate,2,0)</f>
        <v>#VALUE!</v>
      </c>
      <c r="H601" s="0" t="s">
        <v>1888</v>
      </c>
      <c r="I601" s="0" t="s">
        <v>124</v>
      </c>
      <c r="J601" s="0" t="s">
        <v>104</v>
      </c>
      <c r="K601" s="0" t="e">
        <f aca="false">VLOOKUP(tblSalaries#this row;where do you work,tblCountriesactual:mapping,2,0)</f>
        <v>#VALUE!</v>
      </c>
      <c r="L601" s="0" t="s">
        <v>100</v>
      </c>
      <c r="M601" s="0" t="n">
        <v>20</v>
      </c>
      <c r="N601" s="48" t="e">
        <f aca="false">VLOOKUP(K601,tblCountries,3,0)</f>
        <v>#VALUE!</v>
      </c>
      <c r="O601" s="48" t="e">
        <f aca="false">VLOOKUP(tblSalaries#this row;how many hours of a day you work on excel,tblHours,2,0)</f>
        <v>#VALUE!</v>
      </c>
      <c r="P601" s="48" t="e">
        <f aca="false">VLOOKUP(tblSalaries#this row;clean country,tblCountries,5,0)</f>
        <v>#VALUE!</v>
      </c>
      <c r="Q601" s="48" t="e">
        <f aca="false">IF($Q$1,tblSalaries#this row;ppp factor*tblSalaries#this row;salary in usd,tblSalaries#this row;salary in usd)</f>
        <v>#VALUE!</v>
      </c>
    </row>
    <row r="602" customFormat="false" ht="15" hidden="false" customHeight="true" outlineLevel="0" collapsed="false">
      <c r="B602" s="0" t="s">
        <v>1889</v>
      </c>
      <c r="C602" s="54" t="n">
        <v>41055.4176851852</v>
      </c>
      <c r="D602" s="55" t="n">
        <v>380000</v>
      </c>
      <c r="E602" s="0" t="n">
        <v>380000</v>
      </c>
      <c r="F602" s="0" t="s">
        <v>101</v>
      </c>
      <c r="G602" s="0" t="e">
        <f aca="false">tblSalaries#this row;clean salary (in local currency)*VLOOKUP(tblSalaries#this row;currency,tblXrate,2,0)</f>
        <v>#VALUE!</v>
      </c>
      <c r="H602" s="0" t="s">
        <v>1890</v>
      </c>
      <c r="I602" s="0" t="s">
        <v>124</v>
      </c>
      <c r="J602" s="0" t="s">
        <v>85</v>
      </c>
      <c r="K602" s="0" t="e">
        <f aca="false">VLOOKUP(tblSalaries#this row;where do you work,tblCountriesactual:mapping,2,0)</f>
        <v>#VALUE!</v>
      </c>
      <c r="L602" s="0" t="s">
        <v>110</v>
      </c>
      <c r="M602" s="0" t="n">
        <v>10</v>
      </c>
      <c r="N602" s="48" t="e">
        <f aca="false">VLOOKUP(K602,tblCountries,3,0)</f>
        <v>#VALUE!</v>
      </c>
      <c r="O602" s="48" t="e">
        <f aca="false">VLOOKUP(tblSalaries#this row;how many hours of a day you work on excel,tblHours,2,0)</f>
        <v>#VALUE!</v>
      </c>
      <c r="P602" s="48" t="e">
        <f aca="false">VLOOKUP(tblSalaries#this row;clean country,tblCountries,5,0)</f>
        <v>#VALUE!</v>
      </c>
      <c r="Q602" s="48" t="e">
        <f aca="false">IF($Q$1,tblSalaries#this row;ppp factor*tblSalaries#this row;salary in usd,tblSalaries#this row;salary in usd)</f>
        <v>#VALUE!</v>
      </c>
    </row>
    <row r="603" customFormat="false" ht="15" hidden="false" customHeight="true" outlineLevel="0" collapsed="false">
      <c r="B603" s="0" t="s">
        <v>1891</v>
      </c>
      <c r="C603" s="54" t="n">
        <v>41055.4309606482</v>
      </c>
      <c r="D603" s="55" t="n">
        <v>30000</v>
      </c>
      <c r="E603" s="0" t="n">
        <v>30000</v>
      </c>
      <c r="F603" s="0" t="s">
        <v>71</v>
      </c>
      <c r="G603" s="0" t="e">
        <f aca="false">tblSalaries#this row;clean salary (in local currency)*VLOOKUP(tblSalaries#this row;currency,tblXrate,2,0)</f>
        <v>#VALUE!</v>
      </c>
      <c r="H603" s="0" t="s">
        <v>1892</v>
      </c>
      <c r="I603" s="0" t="s">
        <v>78</v>
      </c>
      <c r="J603" s="0" t="s">
        <v>74</v>
      </c>
      <c r="K603" s="0" t="e">
        <f aca="false">VLOOKUP(tblSalaries#this row;where do you work,tblCountriesactual:mapping,2,0)</f>
        <v>#VALUE!</v>
      </c>
      <c r="L603" s="0" t="s">
        <v>100</v>
      </c>
      <c r="M603" s="0" t="n">
        <v>8</v>
      </c>
      <c r="N603" s="48" t="e">
        <f aca="false">VLOOKUP(K603,tblCountries,3,0)</f>
        <v>#VALUE!</v>
      </c>
      <c r="O603" s="48" t="e">
        <f aca="false">VLOOKUP(tblSalaries#this row;how many hours of a day you work on excel,tblHours,2,0)</f>
        <v>#VALUE!</v>
      </c>
      <c r="P603" s="48" t="e">
        <f aca="false">VLOOKUP(tblSalaries#this row;clean country,tblCountries,5,0)</f>
        <v>#VALUE!</v>
      </c>
      <c r="Q603" s="48" t="e">
        <f aca="false">IF($Q$1,tblSalaries#this row;ppp factor*tblSalaries#this row;salary in usd,tblSalaries#this row;salary in usd)</f>
        <v>#VALUE!</v>
      </c>
    </row>
    <row r="604" customFormat="false" ht="15" hidden="false" customHeight="true" outlineLevel="0" collapsed="false">
      <c r="B604" s="0" t="s">
        <v>1893</v>
      </c>
      <c r="C604" s="54" t="n">
        <v>41055.4324652778</v>
      </c>
      <c r="D604" s="55" t="s">
        <v>1894</v>
      </c>
      <c r="E604" s="0" t="n">
        <v>420000</v>
      </c>
      <c r="F604" s="0" t="s">
        <v>101</v>
      </c>
      <c r="G604" s="0" t="e">
        <f aca="false">tblSalaries#this row;clean salary (in local currency)*VLOOKUP(tblSalaries#this row;currency,tblXrate,2,0)</f>
        <v>#VALUE!</v>
      </c>
      <c r="H604" s="0" t="s">
        <v>1895</v>
      </c>
      <c r="I604" s="0" t="s">
        <v>78</v>
      </c>
      <c r="J604" s="0" t="s">
        <v>85</v>
      </c>
      <c r="K604" s="0" t="e">
        <f aca="false">VLOOKUP(tblSalaries#this row;where do you work,tblCountriesactual:mapping,2,0)</f>
        <v>#VALUE!</v>
      </c>
      <c r="L604" s="0" t="s">
        <v>110</v>
      </c>
      <c r="M604" s="0" t="n">
        <v>3</v>
      </c>
      <c r="N604" s="48" t="e">
        <f aca="false">VLOOKUP(K604,tblCountries,3,0)</f>
        <v>#VALUE!</v>
      </c>
      <c r="O604" s="48" t="e">
        <f aca="false">VLOOKUP(tblSalaries#this row;how many hours of a day you work on excel,tblHours,2,0)</f>
        <v>#VALUE!</v>
      </c>
      <c r="P604" s="48" t="e">
        <f aca="false">VLOOKUP(tblSalaries#this row;clean country,tblCountries,5,0)</f>
        <v>#VALUE!</v>
      </c>
      <c r="Q604" s="48" t="e">
        <f aca="false">IF($Q$1,tblSalaries#this row;ppp factor*tblSalaries#this row;salary in usd,tblSalaries#this row;salary in usd)</f>
        <v>#VALUE!</v>
      </c>
    </row>
    <row r="605" customFormat="false" ht="15" hidden="false" customHeight="true" outlineLevel="0" collapsed="false">
      <c r="B605" s="0" t="s">
        <v>1896</v>
      </c>
      <c r="C605" s="54" t="n">
        <v>41055.4386805555</v>
      </c>
      <c r="D605" s="55" t="n">
        <v>61000</v>
      </c>
      <c r="E605" s="0" t="n">
        <v>61000</v>
      </c>
      <c r="F605" s="0" t="s">
        <v>71</v>
      </c>
      <c r="G605" s="0" t="e">
        <f aca="false">tblSalaries#this row;clean salary (in local currency)*VLOOKUP(tblSalaries#this row;currency,tblXrate,2,0)</f>
        <v>#VALUE!</v>
      </c>
      <c r="H605" s="0" t="s">
        <v>1897</v>
      </c>
      <c r="I605" s="0" t="s">
        <v>124</v>
      </c>
      <c r="J605" s="0" t="s">
        <v>74</v>
      </c>
      <c r="K605" s="0" t="e">
        <f aca="false">VLOOKUP(tblSalaries#this row;where do you work,tblCountriesactual:mapping,2,0)</f>
        <v>#VALUE!</v>
      </c>
      <c r="L605" s="0" t="s">
        <v>110</v>
      </c>
      <c r="M605" s="0" t="n">
        <v>5</v>
      </c>
      <c r="N605" s="48" t="e">
        <f aca="false">VLOOKUP(K605,tblCountries,3,0)</f>
        <v>#VALUE!</v>
      </c>
      <c r="O605" s="48" t="e">
        <f aca="false">VLOOKUP(tblSalaries#this row;how many hours of a day you work on excel,tblHours,2,0)</f>
        <v>#VALUE!</v>
      </c>
      <c r="P605" s="48" t="e">
        <f aca="false">VLOOKUP(tblSalaries#this row;clean country,tblCountries,5,0)</f>
        <v>#VALUE!</v>
      </c>
      <c r="Q605" s="48" t="e">
        <f aca="false">IF($Q$1,tblSalaries#this row;ppp factor*tblSalaries#this row;salary in usd,tblSalaries#this row;salary in usd)</f>
        <v>#VALUE!</v>
      </c>
    </row>
    <row r="606" customFormat="false" ht="15" hidden="false" customHeight="true" outlineLevel="0" collapsed="false">
      <c r="B606" s="0" t="s">
        <v>1898</v>
      </c>
      <c r="C606" s="54" t="n">
        <v>41055.4389699074</v>
      </c>
      <c r="D606" s="55" t="s">
        <v>1899</v>
      </c>
      <c r="E606" s="0" t="n">
        <v>13800</v>
      </c>
      <c r="F606" s="0" t="s">
        <v>71</v>
      </c>
      <c r="G606" s="0" t="e">
        <f aca="false">tblSalaries#this row;clean salary (in local currency)*VLOOKUP(tblSalaries#this row;currency,tblXrate,2,0)</f>
        <v>#VALUE!</v>
      </c>
      <c r="H606" s="0" t="s">
        <v>1900</v>
      </c>
      <c r="I606" s="0" t="s">
        <v>97</v>
      </c>
      <c r="J606" s="0" t="s">
        <v>293</v>
      </c>
      <c r="K606" s="0" t="e">
        <f aca="false">VLOOKUP(tblSalaries#this row;where do you work,tblCountriesactual:mapping,2,0)</f>
        <v>#VALUE!</v>
      </c>
      <c r="L606" s="0" t="s">
        <v>110</v>
      </c>
      <c r="M606" s="0" t="n">
        <v>20</v>
      </c>
      <c r="N606" s="48" t="e">
        <f aca="false">VLOOKUP(K606,tblCountries,3,0)</f>
        <v>#VALUE!</v>
      </c>
      <c r="O606" s="48" t="e">
        <f aca="false">VLOOKUP(tblSalaries#this row;how many hours of a day you work on excel,tblHours,2,0)</f>
        <v>#VALUE!</v>
      </c>
      <c r="P606" s="48" t="e">
        <f aca="false">VLOOKUP(tblSalaries#this row;clean country,tblCountries,5,0)</f>
        <v>#VALUE!</v>
      </c>
      <c r="Q606" s="48" t="e">
        <f aca="false">IF($Q$1,tblSalaries#this row;ppp factor*tblSalaries#this row;salary in usd,tblSalaries#this row;salary in usd)</f>
        <v>#VALUE!</v>
      </c>
    </row>
    <row r="607" customFormat="false" ht="15" hidden="false" customHeight="true" outlineLevel="0" collapsed="false">
      <c r="B607" s="0" t="s">
        <v>1901</v>
      </c>
      <c r="C607" s="54" t="n">
        <v>41055.4452662037</v>
      </c>
      <c r="D607" s="55" t="s">
        <v>1902</v>
      </c>
      <c r="E607" s="0" t="n">
        <v>850000</v>
      </c>
      <c r="F607" s="0" t="s">
        <v>101</v>
      </c>
      <c r="G607" s="0" t="e">
        <f aca="false">tblSalaries#this row;clean salary (in local currency)*VLOOKUP(tblSalaries#this row;currency,tblXrate,2,0)</f>
        <v>#VALUE!</v>
      </c>
      <c r="H607" s="0" t="s">
        <v>807</v>
      </c>
      <c r="I607" s="0" t="s">
        <v>78</v>
      </c>
      <c r="J607" s="0" t="s">
        <v>85</v>
      </c>
      <c r="K607" s="0" t="e">
        <f aca="false">VLOOKUP(tblSalaries#this row;where do you work,tblCountriesactual:mapping,2,0)</f>
        <v>#VALUE!</v>
      </c>
      <c r="L607" s="0" t="s">
        <v>110</v>
      </c>
      <c r="M607" s="0" t="n">
        <v>6</v>
      </c>
      <c r="N607" s="48" t="e">
        <f aca="false">VLOOKUP(K607,tblCountries,3,0)</f>
        <v>#VALUE!</v>
      </c>
      <c r="O607" s="48" t="e">
        <f aca="false">VLOOKUP(tblSalaries#this row;how many hours of a day you work on excel,tblHours,2,0)</f>
        <v>#VALUE!</v>
      </c>
      <c r="P607" s="48" t="e">
        <f aca="false">VLOOKUP(tblSalaries#this row;clean country,tblCountries,5,0)</f>
        <v>#VALUE!</v>
      </c>
      <c r="Q607" s="48" t="e">
        <f aca="false">IF($Q$1,tblSalaries#this row;ppp factor*tblSalaries#this row;salary in usd,tblSalaries#this row;salary in usd)</f>
        <v>#VALUE!</v>
      </c>
    </row>
    <row r="608" customFormat="false" ht="15" hidden="false" customHeight="true" outlineLevel="0" collapsed="false">
      <c r="B608" s="0" t="s">
        <v>1903</v>
      </c>
      <c r="C608" s="54" t="n">
        <v>41055.4471412037</v>
      </c>
      <c r="D608" s="55" t="n">
        <v>1800000</v>
      </c>
      <c r="E608" s="0" t="n">
        <v>1800000</v>
      </c>
      <c r="F608" s="0" t="s">
        <v>101</v>
      </c>
      <c r="G608" s="0" t="e">
        <f aca="false">tblSalaries#this row;clean salary (in local currency)*VLOOKUP(tblSalaries#this row;currency,tblXrate,2,0)</f>
        <v>#VALUE!</v>
      </c>
      <c r="H608" s="0" t="s">
        <v>1904</v>
      </c>
      <c r="I608" s="0" t="s">
        <v>124</v>
      </c>
      <c r="J608" s="0" t="s">
        <v>85</v>
      </c>
      <c r="K608" s="0" t="e">
        <f aca="false">VLOOKUP(tblSalaries#this row;where do you work,tblCountriesactual:mapping,2,0)</f>
        <v>#VALUE!</v>
      </c>
      <c r="L608" s="0" t="s">
        <v>100</v>
      </c>
      <c r="M608" s="0" t="n">
        <v>10</v>
      </c>
      <c r="N608" s="48" t="e">
        <f aca="false">VLOOKUP(K608,tblCountries,3,0)</f>
        <v>#VALUE!</v>
      </c>
      <c r="O608" s="48" t="e">
        <f aca="false">VLOOKUP(tblSalaries#this row;how many hours of a day you work on excel,tblHours,2,0)</f>
        <v>#VALUE!</v>
      </c>
      <c r="P608" s="48" t="e">
        <f aca="false">VLOOKUP(tblSalaries#this row;clean country,tblCountries,5,0)</f>
        <v>#VALUE!</v>
      </c>
      <c r="Q608" s="48" t="e">
        <f aca="false">IF($Q$1,tblSalaries#this row;ppp factor*tblSalaries#this row;salary in usd,tblSalaries#this row;salary in usd)</f>
        <v>#VALUE!</v>
      </c>
    </row>
    <row r="609" customFormat="false" ht="15" hidden="false" customHeight="true" outlineLevel="0" collapsed="false">
      <c r="B609" s="0" t="s">
        <v>1905</v>
      </c>
      <c r="C609" s="54" t="n">
        <v>41055.4521412037</v>
      </c>
      <c r="D609" s="55" t="n">
        <v>80000</v>
      </c>
      <c r="E609" s="0" t="n">
        <v>80000</v>
      </c>
      <c r="F609" s="0" t="s">
        <v>71</v>
      </c>
      <c r="G609" s="0" t="e">
        <f aca="false">tblSalaries#this row;clean salary (in local currency)*VLOOKUP(tblSalaries#this row;currency,tblXrate,2,0)</f>
        <v>#VALUE!</v>
      </c>
      <c r="H609" s="0" t="s">
        <v>1906</v>
      </c>
      <c r="I609" s="0" t="s">
        <v>97</v>
      </c>
      <c r="J609" s="0" t="s">
        <v>74</v>
      </c>
      <c r="K609" s="0" t="e">
        <f aca="false">VLOOKUP(tblSalaries#this row;where do you work,tblCountriesactual:mapping,2,0)</f>
        <v>#VALUE!</v>
      </c>
      <c r="L609" s="0" t="s">
        <v>110</v>
      </c>
      <c r="M609" s="0" t="n">
        <v>15</v>
      </c>
      <c r="N609" s="48" t="e">
        <f aca="false">VLOOKUP(K609,tblCountries,3,0)</f>
        <v>#VALUE!</v>
      </c>
      <c r="O609" s="48" t="e">
        <f aca="false">VLOOKUP(tblSalaries#this row;how many hours of a day you work on excel,tblHours,2,0)</f>
        <v>#VALUE!</v>
      </c>
      <c r="P609" s="48" t="e">
        <f aca="false">VLOOKUP(tblSalaries#this row;clean country,tblCountries,5,0)</f>
        <v>#VALUE!</v>
      </c>
      <c r="Q609" s="48" t="e">
        <f aca="false">IF($Q$1,tblSalaries#this row;ppp factor*tblSalaries#this row;salary in usd,tblSalaries#this row;salary in usd)</f>
        <v>#VALUE!</v>
      </c>
    </row>
    <row r="610" customFormat="false" ht="15" hidden="false" customHeight="true" outlineLevel="0" collapsed="false">
      <c r="B610" s="0" t="s">
        <v>1907</v>
      </c>
      <c r="C610" s="54" t="n">
        <v>41055.4544212963</v>
      </c>
      <c r="D610" s="55" t="n">
        <v>21000</v>
      </c>
      <c r="E610" s="0" t="n">
        <v>21000</v>
      </c>
      <c r="F610" s="0" t="s">
        <v>71</v>
      </c>
      <c r="G610" s="0" t="e">
        <f aca="false">tblSalaries#this row;clean salary (in local currency)*VLOOKUP(tblSalaries#this row;currency,tblXrate,2,0)</f>
        <v>#VALUE!</v>
      </c>
      <c r="H610" s="0" t="s">
        <v>124</v>
      </c>
      <c r="I610" s="0" t="s">
        <v>124</v>
      </c>
      <c r="J610" s="0" t="s">
        <v>85</v>
      </c>
      <c r="K610" s="0" t="e">
        <f aca="false">VLOOKUP(tblSalaries#this row;where do you work,tblCountriesactual:mapping,2,0)</f>
        <v>#VALUE!</v>
      </c>
      <c r="L610" s="0" t="s">
        <v>118</v>
      </c>
      <c r="M610" s="0" t="n">
        <v>23</v>
      </c>
      <c r="N610" s="48" t="e">
        <f aca="false">VLOOKUP(K610,tblCountries,3,0)</f>
        <v>#VALUE!</v>
      </c>
      <c r="O610" s="48" t="e">
        <f aca="false">VLOOKUP(tblSalaries#this row;how many hours of a day you work on excel,tblHours,2,0)</f>
        <v>#VALUE!</v>
      </c>
      <c r="P610" s="48" t="e">
        <f aca="false">VLOOKUP(tblSalaries#this row;clean country,tblCountries,5,0)</f>
        <v>#VALUE!</v>
      </c>
      <c r="Q610" s="48" t="e">
        <f aca="false">IF($Q$1,tblSalaries#this row;ppp factor*tblSalaries#this row;salary in usd,tblSalaries#this row;salary in usd)</f>
        <v>#VALUE!</v>
      </c>
    </row>
    <row r="611" customFormat="false" ht="15" hidden="false" customHeight="true" outlineLevel="0" collapsed="false">
      <c r="B611" s="0" t="s">
        <v>1908</v>
      </c>
      <c r="C611" s="54" t="n">
        <v>41055.4577546296</v>
      </c>
      <c r="D611" s="55" t="n">
        <v>250000</v>
      </c>
      <c r="E611" s="0" t="n">
        <v>250000</v>
      </c>
      <c r="F611" s="0" t="s">
        <v>125</v>
      </c>
      <c r="G611" s="0" t="e">
        <f aca="false">tblSalaries#this row;clean salary (in local currency)*VLOOKUP(tblSalaries#this row;currency,tblXrate,2,0)</f>
        <v>#VALUE!</v>
      </c>
      <c r="H611" s="0" t="s">
        <v>966</v>
      </c>
      <c r="I611" s="0" t="s">
        <v>78</v>
      </c>
      <c r="J611" s="0" t="s">
        <v>113</v>
      </c>
      <c r="K611" s="0" t="e">
        <f aca="false">VLOOKUP(tblSalaries#this row;where do you work,tblCountriesactual:mapping,2,0)</f>
        <v>#VALUE!</v>
      </c>
      <c r="L611" s="0" t="s">
        <v>110</v>
      </c>
      <c r="M611" s="0" t="n">
        <v>32</v>
      </c>
      <c r="N611" s="48" t="e">
        <f aca="false">VLOOKUP(K611,tblCountries,3,0)</f>
        <v>#VALUE!</v>
      </c>
      <c r="O611" s="48" t="e">
        <f aca="false">VLOOKUP(tblSalaries#this row;how many hours of a day you work on excel,tblHours,2,0)</f>
        <v>#VALUE!</v>
      </c>
      <c r="P611" s="48" t="e">
        <f aca="false">VLOOKUP(tblSalaries#this row;clean country,tblCountries,5,0)</f>
        <v>#VALUE!</v>
      </c>
      <c r="Q611" s="48" t="e">
        <f aca="false">IF($Q$1,tblSalaries#this row;ppp factor*tblSalaries#this row;salary in usd,tblSalaries#this row;salary in usd)</f>
        <v>#VALUE!</v>
      </c>
    </row>
    <row r="612" customFormat="false" ht="15" hidden="false" customHeight="true" outlineLevel="0" collapsed="false">
      <c r="B612" s="0" t="s">
        <v>1909</v>
      </c>
      <c r="C612" s="54" t="n">
        <v>41055.4580902778</v>
      </c>
      <c r="D612" s="55" t="s">
        <v>1910</v>
      </c>
      <c r="E612" s="0" t="n">
        <v>160000</v>
      </c>
      <c r="F612" s="0" t="s">
        <v>101</v>
      </c>
      <c r="G612" s="0" t="e">
        <f aca="false">tblSalaries#this row;clean salary (in local currency)*VLOOKUP(tblSalaries#this row;currency,tblXrate,2,0)</f>
        <v>#VALUE!</v>
      </c>
      <c r="H612" s="0" t="s">
        <v>1911</v>
      </c>
      <c r="I612" s="0" t="s">
        <v>136</v>
      </c>
      <c r="J612" s="0" t="s">
        <v>85</v>
      </c>
      <c r="K612" s="0" t="e">
        <f aca="false">VLOOKUP(tblSalaries#this row;where do you work,tblCountriesactual:mapping,2,0)</f>
        <v>#VALUE!</v>
      </c>
      <c r="L612" s="0" t="s">
        <v>118</v>
      </c>
      <c r="M612" s="0" t="n">
        <v>3</v>
      </c>
      <c r="N612" s="48" t="e">
        <f aca="false">VLOOKUP(K612,tblCountries,3,0)</f>
        <v>#VALUE!</v>
      </c>
      <c r="O612" s="48" t="e">
        <f aca="false">VLOOKUP(tblSalaries#this row;how many hours of a day you work on excel,tblHours,2,0)</f>
        <v>#VALUE!</v>
      </c>
      <c r="P612" s="48" t="e">
        <f aca="false">VLOOKUP(tblSalaries#this row;clean country,tblCountries,5,0)</f>
        <v>#VALUE!</v>
      </c>
      <c r="Q612" s="48" t="e">
        <f aca="false">IF($Q$1,tblSalaries#this row;ppp factor*tblSalaries#this row;salary in usd,tblSalaries#this row;salary in usd)</f>
        <v>#VALUE!</v>
      </c>
    </row>
    <row r="613" customFormat="false" ht="15" hidden="false" customHeight="true" outlineLevel="0" collapsed="false">
      <c r="B613" s="0" t="s">
        <v>1912</v>
      </c>
      <c r="C613" s="54" t="n">
        <v>41055.4596759259</v>
      </c>
      <c r="D613" s="55" t="n">
        <v>700</v>
      </c>
      <c r="E613" s="0" t="n">
        <v>8400</v>
      </c>
      <c r="F613" s="0" t="s">
        <v>71</v>
      </c>
      <c r="G613" s="0" t="e">
        <f aca="false">tblSalaries#this row;clean salary (in local currency)*VLOOKUP(tblSalaries#this row;currency,tblXrate,2,0)</f>
        <v>#VALUE!</v>
      </c>
      <c r="H613" s="0" t="s">
        <v>1913</v>
      </c>
      <c r="I613" s="0" t="s">
        <v>124</v>
      </c>
      <c r="J613" s="0" t="s">
        <v>85</v>
      </c>
      <c r="K613" s="0" t="e">
        <f aca="false">VLOOKUP(tblSalaries#this row;where do you work,tblCountriesactual:mapping,2,0)</f>
        <v>#VALUE!</v>
      </c>
      <c r="L613" s="0" t="s">
        <v>118</v>
      </c>
      <c r="M613" s="0" t="n">
        <v>26</v>
      </c>
      <c r="N613" s="48" t="e">
        <f aca="false">VLOOKUP(K613,tblCountries,3,0)</f>
        <v>#VALUE!</v>
      </c>
      <c r="O613" s="48" t="e">
        <f aca="false">VLOOKUP(tblSalaries#this row;how many hours of a day you work on excel,tblHours,2,0)</f>
        <v>#VALUE!</v>
      </c>
      <c r="P613" s="48" t="e">
        <f aca="false">VLOOKUP(tblSalaries#this row;clean country,tblCountries,5,0)</f>
        <v>#VALUE!</v>
      </c>
      <c r="Q613" s="48" t="e">
        <f aca="false">IF($Q$1,tblSalaries#this row;ppp factor*tblSalaries#this row;salary in usd,tblSalaries#this row;salary in usd)</f>
        <v>#VALUE!</v>
      </c>
    </row>
    <row r="614" customFormat="false" ht="15" hidden="false" customHeight="true" outlineLevel="0" collapsed="false">
      <c r="B614" s="0" t="s">
        <v>1914</v>
      </c>
      <c r="C614" s="54" t="n">
        <v>41055.4604398148</v>
      </c>
      <c r="D614" s="55" t="s">
        <v>1915</v>
      </c>
      <c r="E614" s="0" t="n">
        <v>85000</v>
      </c>
      <c r="F614" s="0" t="s">
        <v>84</v>
      </c>
      <c r="G614" s="0" t="e">
        <f aca="false">tblSalaries#this row;clean salary (in local currency)*VLOOKUP(tblSalaries#this row;currency,tblXrate,2,0)</f>
        <v>#VALUE!</v>
      </c>
      <c r="H614" s="0" t="s">
        <v>1768</v>
      </c>
      <c r="I614" s="0" t="s">
        <v>87</v>
      </c>
      <c r="J614" s="0" t="s">
        <v>104</v>
      </c>
      <c r="K614" s="0" t="e">
        <f aca="false">VLOOKUP(tblSalaries#this row;where do you work,tblCountriesactual:mapping,2,0)</f>
        <v>#VALUE!</v>
      </c>
      <c r="L614" s="0" t="s">
        <v>90</v>
      </c>
      <c r="M614" s="0" t="n">
        <v>20</v>
      </c>
      <c r="N614" s="48" t="e">
        <f aca="false">VLOOKUP(K614,tblCountries,3,0)</f>
        <v>#VALUE!</v>
      </c>
      <c r="O614" s="48" t="e">
        <f aca="false">VLOOKUP(tblSalaries#this row;how many hours of a day you work on excel,tblHours,2,0)</f>
        <v>#VALUE!</v>
      </c>
      <c r="P614" s="48" t="e">
        <f aca="false">VLOOKUP(tblSalaries#this row;clean country,tblCountries,5,0)</f>
        <v>#VALUE!</v>
      </c>
      <c r="Q614" s="48" t="e">
        <f aca="false">IF($Q$1,tblSalaries#this row;ppp factor*tblSalaries#this row;salary in usd,tblSalaries#this row;salary in usd)</f>
        <v>#VALUE!</v>
      </c>
    </row>
    <row r="615" customFormat="false" ht="15" hidden="false" customHeight="true" outlineLevel="0" collapsed="false">
      <c r="B615" s="0" t="s">
        <v>1916</v>
      </c>
      <c r="C615" s="54" t="n">
        <v>41055.4604861111</v>
      </c>
      <c r="D615" s="55" t="n">
        <v>50000</v>
      </c>
      <c r="E615" s="0" t="n">
        <v>50000</v>
      </c>
      <c r="F615" s="0" t="s">
        <v>71</v>
      </c>
      <c r="G615" s="0" t="e">
        <f aca="false">tblSalaries#this row;clean salary (in local currency)*VLOOKUP(tblSalaries#this row;currency,tblXrate,2,0)</f>
        <v>#VALUE!</v>
      </c>
      <c r="H615" s="0" t="s">
        <v>1917</v>
      </c>
      <c r="I615" s="0" t="s">
        <v>124</v>
      </c>
      <c r="J615" s="0" t="s">
        <v>74</v>
      </c>
      <c r="K615" s="0" t="e">
        <f aca="false">VLOOKUP(tblSalaries#this row;where do you work,tblCountriesactual:mapping,2,0)</f>
        <v>#VALUE!</v>
      </c>
      <c r="L615" s="0" t="s">
        <v>110</v>
      </c>
      <c r="M615" s="0" t="n">
        <v>20</v>
      </c>
      <c r="N615" s="48" t="e">
        <f aca="false">VLOOKUP(K615,tblCountries,3,0)</f>
        <v>#VALUE!</v>
      </c>
      <c r="O615" s="48" t="e">
        <f aca="false">VLOOKUP(tblSalaries#this row;how many hours of a day you work on excel,tblHours,2,0)</f>
        <v>#VALUE!</v>
      </c>
      <c r="P615" s="48" t="e">
        <f aca="false">VLOOKUP(tblSalaries#this row;clean country,tblCountries,5,0)</f>
        <v>#VALUE!</v>
      </c>
      <c r="Q615" s="48" t="e">
        <f aca="false">IF($Q$1,tblSalaries#this row;ppp factor*tblSalaries#this row;salary in usd,tblSalaries#this row;salary in usd)</f>
        <v>#VALUE!</v>
      </c>
    </row>
    <row r="616" customFormat="false" ht="15" hidden="false" customHeight="true" outlineLevel="0" collapsed="false">
      <c r="B616" s="0" t="s">
        <v>1918</v>
      </c>
      <c r="C616" s="54" t="n">
        <v>41055.4609722222</v>
      </c>
      <c r="D616" s="55" t="n">
        <v>4000</v>
      </c>
      <c r="E616" s="0" t="n">
        <v>4000</v>
      </c>
      <c r="F616" s="0" t="s">
        <v>71</v>
      </c>
      <c r="G616" s="0" t="e">
        <f aca="false">tblSalaries#this row;clean salary (in local currency)*VLOOKUP(tblSalaries#this row;currency,tblXrate,2,0)</f>
        <v>#VALUE!</v>
      </c>
      <c r="H616" s="0" t="s">
        <v>1911</v>
      </c>
      <c r="I616" s="0" t="s">
        <v>136</v>
      </c>
      <c r="J616" s="0" t="s">
        <v>85</v>
      </c>
      <c r="K616" s="0" t="e">
        <f aca="false">VLOOKUP(tblSalaries#this row;where do you work,tblCountriesactual:mapping,2,0)</f>
        <v>#VALUE!</v>
      </c>
      <c r="L616" s="0" t="s">
        <v>118</v>
      </c>
      <c r="M616" s="0" t="n">
        <v>6</v>
      </c>
      <c r="N616" s="48" t="e">
        <f aca="false">VLOOKUP(K616,tblCountries,3,0)</f>
        <v>#VALUE!</v>
      </c>
      <c r="O616" s="48" t="e">
        <f aca="false">VLOOKUP(tblSalaries#this row;how many hours of a day you work on excel,tblHours,2,0)</f>
        <v>#VALUE!</v>
      </c>
      <c r="P616" s="48" t="e">
        <f aca="false">VLOOKUP(tblSalaries#this row;clean country,tblCountries,5,0)</f>
        <v>#VALUE!</v>
      </c>
      <c r="Q616" s="48" t="e">
        <f aca="false">IF($Q$1,tblSalaries#this row;ppp factor*tblSalaries#this row;salary in usd,tblSalaries#this row;salary in usd)</f>
        <v>#VALUE!</v>
      </c>
    </row>
    <row r="617" customFormat="false" ht="15" hidden="false" customHeight="true" outlineLevel="0" collapsed="false">
      <c r="B617" s="0" t="s">
        <v>1919</v>
      </c>
      <c r="C617" s="54" t="n">
        <v>41055.4623263889</v>
      </c>
      <c r="D617" s="55" t="n">
        <v>100000</v>
      </c>
      <c r="E617" s="0" t="n">
        <v>100000</v>
      </c>
      <c r="F617" s="0" t="s">
        <v>84</v>
      </c>
      <c r="G617" s="0" t="e">
        <f aca="false">tblSalaries#this row;clean salary (in local currency)*VLOOKUP(tblSalaries#this row;currency,tblXrate,2,0)</f>
        <v>#VALUE!</v>
      </c>
      <c r="H617" s="0" t="s">
        <v>966</v>
      </c>
      <c r="I617" s="0" t="s">
        <v>78</v>
      </c>
      <c r="J617" s="0" t="s">
        <v>104</v>
      </c>
      <c r="K617" s="0" t="e">
        <f aca="false">VLOOKUP(tblSalaries#this row;where do you work,tblCountriesactual:mapping,2,0)</f>
        <v>#VALUE!</v>
      </c>
      <c r="L617" s="0" t="s">
        <v>118</v>
      </c>
      <c r="M617" s="0" t="n">
        <v>1</v>
      </c>
      <c r="N617" s="48" t="e">
        <f aca="false">VLOOKUP(K617,tblCountries,3,0)</f>
        <v>#VALUE!</v>
      </c>
      <c r="O617" s="48" t="e">
        <f aca="false">VLOOKUP(tblSalaries#this row;how many hours of a day you work on excel,tblHours,2,0)</f>
        <v>#VALUE!</v>
      </c>
      <c r="P617" s="48" t="e">
        <f aca="false">VLOOKUP(tblSalaries#this row;clean country,tblCountries,5,0)</f>
        <v>#VALUE!</v>
      </c>
      <c r="Q617" s="48" t="e">
        <f aca="false">IF($Q$1,tblSalaries#this row;ppp factor*tblSalaries#this row;salary in usd,tblSalaries#this row;salary in usd)</f>
        <v>#VALUE!</v>
      </c>
    </row>
    <row r="618" customFormat="false" ht="15" hidden="false" customHeight="true" outlineLevel="0" collapsed="false">
      <c r="B618" s="0" t="s">
        <v>1920</v>
      </c>
      <c r="C618" s="54" t="n">
        <v>41055.4624768519</v>
      </c>
      <c r="D618" s="55" t="n">
        <v>95000</v>
      </c>
      <c r="E618" s="0" t="n">
        <v>95000</v>
      </c>
      <c r="F618" s="0" t="s">
        <v>71</v>
      </c>
      <c r="G618" s="0" t="e">
        <f aca="false">tblSalaries#this row;clean salary (in local currency)*VLOOKUP(tblSalaries#this row;currency,tblXrate,2,0)</f>
        <v>#VALUE!</v>
      </c>
      <c r="H618" s="0" t="s">
        <v>1623</v>
      </c>
      <c r="I618" s="0" t="s">
        <v>124</v>
      </c>
      <c r="J618" s="0" t="s">
        <v>74</v>
      </c>
      <c r="K618" s="0" t="e">
        <f aca="false">VLOOKUP(tblSalaries#this row;where do you work,tblCountriesactual:mapping,2,0)</f>
        <v>#VALUE!</v>
      </c>
      <c r="L618" s="0" t="s">
        <v>90</v>
      </c>
      <c r="M618" s="0" t="n">
        <v>10</v>
      </c>
      <c r="N618" s="48" t="e">
        <f aca="false">VLOOKUP(K618,tblCountries,3,0)</f>
        <v>#VALUE!</v>
      </c>
      <c r="O618" s="48" t="e">
        <f aca="false">VLOOKUP(tblSalaries#this row;how many hours of a day you work on excel,tblHours,2,0)</f>
        <v>#VALUE!</v>
      </c>
      <c r="P618" s="48" t="e">
        <f aca="false">VLOOKUP(tblSalaries#this row;clean country,tblCountries,5,0)</f>
        <v>#VALUE!</v>
      </c>
      <c r="Q618" s="48" t="e">
        <f aca="false">IF($Q$1,tblSalaries#this row;ppp factor*tblSalaries#this row;salary in usd,tblSalaries#this row;salary in usd)</f>
        <v>#VALUE!</v>
      </c>
    </row>
    <row r="619" customFormat="false" ht="15" hidden="false" customHeight="true" outlineLevel="0" collapsed="false">
      <c r="B619" s="0" t="s">
        <v>1921</v>
      </c>
      <c r="C619" s="54" t="n">
        <v>41055.4632060185</v>
      </c>
      <c r="D619" s="55" t="n">
        <v>10000</v>
      </c>
      <c r="E619" s="0" t="n">
        <v>10000</v>
      </c>
      <c r="F619" s="0" t="s">
        <v>71</v>
      </c>
      <c r="G619" s="0" t="e">
        <f aca="false">tblSalaries#this row;clean salary (in local currency)*VLOOKUP(tblSalaries#this row;currency,tblXrate,2,0)</f>
        <v>#VALUE!</v>
      </c>
      <c r="H619" s="0" t="s">
        <v>1922</v>
      </c>
      <c r="I619" s="0" t="s">
        <v>124</v>
      </c>
      <c r="J619" s="0" t="s">
        <v>210</v>
      </c>
      <c r="K619" s="0" t="e">
        <f aca="false">VLOOKUP(tblSalaries#this row;where do you work,tblCountriesactual:mapping,2,0)</f>
        <v>#VALUE!</v>
      </c>
      <c r="L619" s="0" t="s">
        <v>100</v>
      </c>
      <c r="M619" s="0" t="n">
        <v>5</v>
      </c>
      <c r="N619" s="48" t="e">
        <f aca="false">VLOOKUP(K619,tblCountries,3,0)</f>
        <v>#VALUE!</v>
      </c>
      <c r="O619" s="48" t="e">
        <f aca="false">VLOOKUP(tblSalaries#this row;how many hours of a day you work on excel,tblHours,2,0)</f>
        <v>#VALUE!</v>
      </c>
      <c r="P619" s="48" t="e">
        <f aca="false">VLOOKUP(tblSalaries#this row;clean country,tblCountries,5,0)</f>
        <v>#VALUE!</v>
      </c>
      <c r="Q619" s="48" t="e">
        <f aca="false">IF($Q$1,tblSalaries#this row;ppp factor*tblSalaries#this row;salary in usd,tblSalaries#this row;salary in usd)</f>
        <v>#VALUE!</v>
      </c>
    </row>
    <row r="620" customFormat="false" ht="15" hidden="false" customHeight="true" outlineLevel="0" collapsed="false">
      <c r="B620" s="0" t="s">
        <v>1923</v>
      </c>
      <c r="C620" s="54" t="n">
        <v>41055.4648958333</v>
      </c>
      <c r="D620" s="55" t="n">
        <v>4200</v>
      </c>
      <c r="E620" s="0" t="n">
        <v>4200</v>
      </c>
      <c r="F620" s="0" t="s">
        <v>71</v>
      </c>
      <c r="G620" s="0" t="e">
        <f aca="false">tblSalaries#this row;clean salary (in local currency)*VLOOKUP(tblSalaries#this row;currency,tblXrate,2,0)</f>
        <v>#VALUE!</v>
      </c>
      <c r="H620" s="0" t="s">
        <v>1911</v>
      </c>
      <c r="I620" s="0" t="s">
        <v>136</v>
      </c>
      <c r="J620" s="0" t="s">
        <v>85</v>
      </c>
      <c r="K620" s="0" t="e">
        <f aca="false">VLOOKUP(tblSalaries#this row;where do you work,tblCountriesactual:mapping,2,0)</f>
        <v>#VALUE!</v>
      </c>
      <c r="L620" s="0" t="s">
        <v>118</v>
      </c>
      <c r="M620" s="0" t="n">
        <v>4</v>
      </c>
      <c r="N620" s="48" t="e">
        <f aca="false">VLOOKUP(K620,tblCountries,3,0)</f>
        <v>#VALUE!</v>
      </c>
      <c r="O620" s="48" t="e">
        <f aca="false">VLOOKUP(tblSalaries#this row;how many hours of a day you work on excel,tblHours,2,0)</f>
        <v>#VALUE!</v>
      </c>
      <c r="P620" s="48" t="e">
        <f aca="false">VLOOKUP(tblSalaries#this row;clean country,tblCountries,5,0)</f>
        <v>#VALUE!</v>
      </c>
      <c r="Q620" s="48" t="e">
        <f aca="false">IF($Q$1,tblSalaries#this row;ppp factor*tblSalaries#this row;salary in usd,tblSalaries#this row;salary in usd)</f>
        <v>#VALUE!</v>
      </c>
    </row>
    <row r="621" customFormat="false" ht="15" hidden="false" customHeight="true" outlineLevel="0" collapsed="false">
      <c r="B621" s="0" t="s">
        <v>1924</v>
      </c>
      <c r="C621" s="54" t="n">
        <v>41055.4655439815</v>
      </c>
      <c r="D621" s="55" t="s">
        <v>1925</v>
      </c>
      <c r="E621" s="0" t="n">
        <v>720000</v>
      </c>
      <c r="F621" s="0" t="s">
        <v>101</v>
      </c>
      <c r="G621" s="0" t="e">
        <f aca="false">tblSalaries#this row;clean salary (in local currency)*VLOOKUP(tblSalaries#this row;currency,tblXrate,2,0)</f>
        <v>#VALUE!</v>
      </c>
      <c r="H621" s="0" t="s">
        <v>1926</v>
      </c>
      <c r="I621" s="0" t="s">
        <v>124</v>
      </c>
      <c r="J621" s="0" t="s">
        <v>85</v>
      </c>
      <c r="K621" s="0" t="e">
        <f aca="false">VLOOKUP(tblSalaries#this row;where do you work,tblCountriesactual:mapping,2,0)</f>
        <v>#VALUE!</v>
      </c>
      <c r="L621" s="0" t="s">
        <v>110</v>
      </c>
      <c r="M621" s="0" t="n">
        <v>12</v>
      </c>
      <c r="N621" s="48" t="e">
        <f aca="false">VLOOKUP(K621,tblCountries,3,0)</f>
        <v>#VALUE!</v>
      </c>
      <c r="O621" s="48" t="e">
        <f aca="false">VLOOKUP(tblSalaries#this row;how many hours of a day you work on excel,tblHours,2,0)</f>
        <v>#VALUE!</v>
      </c>
      <c r="P621" s="48" t="e">
        <f aca="false">VLOOKUP(tblSalaries#this row;clean country,tblCountries,5,0)</f>
        <v>#VALUE!</v>
      </c>
      <c r="Q621" s="48" t="e">
        <f aca="false">IF($Q$1,tblSalaries#this row;ppp factor*tblSalaries#this row;salary in usd,tblSalaries#this row;salary in usd)</f>
        <v>#VALUE!</v>
      </c>
    </row>
    <row r="622" customFormat="false" ht="15" hidden="false" customHeight="true" outlineLevel="0" collapsed="false">
      <c r="B622" s="0" t="s">
        <v>1927</v>
      </c>
      <c r="C622" s="54" t="n">
        <v>41055.470787037</v>
      </c>
      <c r="D622" s="55" t="n">
        <v>39000</v>
      </c>
      <c r="E622" s="0" t="n">
        <v>39000</v>
      </c>
      <c r="F622" s="0" t="s">
        <v>71</v>
      </c>
      <c r="G622" s="0" t="e">
        <f aca="false">tblSalaries#this row;clean salary (in local currency)*VLOOKUP(tblSalaries#this row;currency,tblXrate,2,0)</f>
        <v>#VALUE!</v>
      </c>
      <c r="H622" s="0" t="s">
        <v>1928</v>
      </c>
      <c r="I622" s="0" t="s">
        <v>78</v>
      </c>
      <c r="J622" s="0" t="s">
        <v>74</v>
      </c>
      <c r="K622" s="0" t="e">
        <f aca="false">VLOOKUP(tblSalaries#this row;where do you work,tblCountriesactual:mapping,2,0)</f>
        <v>#VALUE!</v>
      </c>
      <c r="L622" s="0" t="s">
        <v>118</v>
      </c>
      <c r="M622" s="0" t="n">
        <v>3</v>
      </c>
      <c r="N622" s="48" t="e">
        <f aca="false">VLOOKUP(K622,tblCountries,3,0)</f>
        <v>#VALUE!</v>
      </c>
      <c r="O622" s="48" t="e">
        <f aca="false">VLOOKUP(tblSalaries#this row;how many hours of a day you work on excel,tblHours,2,0)</f>
        <v>#VALUE!</v>
      </c>
      <c r="P622" s="48" t="e">
        <f aca="false">VLOOKUP(tblSalaries#this row;clean country,tblCountries,5,0)</f>
        <v>#VALUE!</v>
      </c>
      <c r="Q622" s="48" t="e">
        <f aca="false">IF($Q$1,tblSalaries#this row;ppp factor*tblSalaries#this row;salary in usd,tblSalaries#this row;salary in usd)</f>
        <v>#VALUE!</v>
      </c>
    </row>
    <row r="623" customFormat="false" ht="15" hidden="false" customHeight="true" outlineLevel="0" collapsed="false">
      <c r="B623" s="0" t="s">
        <v>1929</v>
      </c>
      <c r="C623" s="54" t="n">
        <v>41055.4769212963</v>
      </c>
      <c r="D623" s="55" t="n">
        <v>60000</v>
      </c>
      <c r="E623" s="0" t="n">
        <v>60000</v>
      </c>
      <c r="F623" s="0" t="s">
        <v>71</v>
      </c>
      <c r="G623" s="0" t="e">
        <f aca="false">tblSalaries#this row;clean salary (in local currency)*VLOOKUP(tblSalaries#this row;currency,tblXrate,2,0)</f>
        <v>#VALUE!</v>
      </c>
      <c r="H623" s="0" t="s">
        <v>712</v>
      </c>
      <c r="I623" s="0" t="s">
        <v>78</v>
      </c>
      <c r="J623" s="0" t="s">
        <v>74</v>
      </c>
      <c r="K623" s="0" t="e">
        <f aca="false">VLOOKUP(tblSalaries#this row;where do you work,tblCountriesactual:mapping,2,0)</f>
        <v>#VALUE!</v>
      </c>
      <c r="L623" s="0" t="s">
        <v>110</v>
      </c>
      <c r="M623" s="0" t="n">
        <v>12</v>
      </c>
      <c r="N623" s="48" t="e">
        <f aca="false">VLOOKUP(K623,tblCountries,3,0)</f>
        <v>#VALUE!</v>
      </c>
      <c r="O623" s="48" t="e">
        <f aca="false">VLOOKUP(tblSalaries#this row;how many hours of a day you work on excel,tblHours,2,0)</f>
        <v>#VALUE!</v>
      </c>
      <c r="P623" s="48" t="e">
        <f aca="false">VLOOKUP(tblSalaries#this row;clean country,tblCountries,5,0)</f>
        <v>#VALUE!</v>
      </c>
      <c r="Q623" s="48" t="e">
        <f aca="false">IF($Q$1,tblSalaries#this row;ppp factor*tblSalaries#this row;salary in usd,tblSalaries#this row;salary in usd)</f>
        <v>#VALUE!</v>
      </c>
    </row>
    <row r="624" customFormat="false" ht="15" hidden="false" customHeight="true" outlineLevel="0" collapsed="false">
      <c r="B624" s="0" t="s">
        <v>1930</v>
      </c>
      <c r="C624" s="54" t="n">
        <v>41055.4796180556</v>
      </c>
      <c r="D624" s="55" t="s">
        <v>1931</v>
      </c>
      <c r="E624" s="0" t="n">
        <v>170000</v>
      </c>
      <c r="F624" s="0" t="s">
        <v>84</v>
      </c>
      <c r="G624" s="0" t="e">
        <f aca="false">tblSalaries#this row;clean salary (in local currency)*VLOOKUP(tblSalaries#this row;currency,tblXrate,2,0)</f>
        <v>#VALUE!</v>
      </c>
      <c r="H624" s="0" t="s">
        <v>1932</v>
      </c>
      <c r="I624" s="0" t="s">
        <v>78</v>
      </c>
      <c r="J624" s="0" t="s">
        <v>104</v>
      </c>
      <c r="K624" s="0" t="e">
        <f aca="false">VLOOKUP(tblSalaries#this row;where do you work,tblCountriesactual:mapping,2,0)</f>
        <v>#VALUE!</v>
      </c>
      <c r="L624" s="0" t="s">
        <v>118</v>
      </c>
      <c r="M624" s="0" t="n">
        <v>10</v>
      </c>
      <c r="N624" s="48" t="e">
        <f aca="false">VLOOKUP(K624,tblCountries,3,0)</f>
        <v>#VALUE!</v>
      </c>
      <c r="O624" s="48" t="e">
        <f aca="false">VLOOKUP(tblSalaries#this row;how many hours of a day you work on excel,tblHours,2,0)</f>
        <v>#VALUE!</v>
      </c>
      <c r="P624" s="48" t="e">
        <f aca="false">VLOOKUP(tblSalaries#this row;clean country,tblCountries,5,0)</f>
        <v>#VALUE!</v>
      </c>
      <c r="Q624" s="48" t="e">
        <f aca="false">IF($Q$1,tblSalaries#this row;ppp factor*tblSalaries#this row;salary in usd,tblSalaries#this row;salary in usd)</f>
        <v>#VALUE!</v>
      </c>
    </row>
    <row r="625" customFormat="false" ht="15" hidden="false" customHeight="true" outlineLevel="0" collapsed="false">
      <c r="B625" s="0" t="s">
        <v>1933</v>
      </c>
      <c r="C625" s="54" t="n">
        <v>41055.4799537037</v>
      </c>
      <c r="D625" s="55" t="n">
        <v>125000</v>
      </c>
      <c r="E625" s="0" t="n">
        <v>125000</v>
      </c>
      <c r="F625" s="0" t="s">
        <v>71</v>
      </c>
      <c r="G625" s="0" t="e">
        <f aca="false">tblSalaries#this row;clean salary (in local currency)*VLOOKUP(tblSalaries#this row;currency,tblXrate,2,0)</f>
        <v>#VALUE!</v>
      </c>
      <c r="H625" s="0" t="s">
        <v>78</v>
      </c>
      <c r="I625" s="0" t="s">
        <v>78</v>
      </c>
      <c r="J625" s="0" t="s">
        <v>74</v>
      </c>
      <c r="K625" s="0" t="e">
        <f aca="false">VLOOKUP(tblSalaries#this row;where do you work,tblCountriesactual:mapping,2,0)</f>
        <v>#VALUE!</v>
      </c>
      <c r="L625" s="0" t="s">
        <v>100</v>
      </c>
      <c r="M625" s="0" t="n">
        <v>20</v>
      </c>
      <c r="N625" s="48" t="e">
        <f aca="false">VLOOKUP(K625,tblCountries,3,0)</f>
        <v>#VALUE!</v>
      </c>
      <c r="O625" s="48" t="e">
        <f aca="false">VLOOKUP(tblSalaries#this row;how many hours of a day you work on excel,tblHours,2,0)</f>
        <v>#VALUE!</v>
      </c>
      <c r="P625" s="48" t="e">
        <f aca="false">VLOOKUP(tblSalaries#this row;clean country,tblCountries,5,0)</f>
        <v>#VALUE!</v>
      </c>
      <c r="Q625" s="48" t="e">
        <f aca="false">IF($Q$1,tblSalaries#this row;ppp factor*tblSalaries#this row;salary in usd,tblSalaries#this row;salary in usd)</f>
        <v>#VALUE!</v>
      </c>
    </row>
    <row r="626" customFormat="false" ht="15" hidden="false" customHeight="true" outlineLevel="0" collapsed="false">
      <c r="B626" s="0" t="s">
        <v>1934</v>
      </c>
      <c r="C626" s="54" t="n">
        <v>41055.480462963</v>
      </c>
      <c r="D626" s="55" t="n">
        <v>78000</v>
      </c>
      <c r="E626" s="0" t="n">
        <v>78000</v>
      </c>
      <c r="F626" s="0" t="s">
        <v>84</v>
      </c>
      <c r="G626" s="0" t="e">
        <f aca="false">tblSalaries#this row;clean salary (in local currency)*VLOOKUP(tblSalaries#this row;currency,tblXrate,2,0)</f>
        <v>#VALUE!</v>
      </c>
      <c r="H626" s="0" t="s">
        <v>1935</v>
      </c>
      <c r="I626" s="0" t="s">
        <v>69</v>
      </c>
      <c r="J626" s="0" t="s">
        <v>104</v>
      </c>
      <c r="K626" s="0" t="e">
        <f aca="false">VLOOKUP(tblSalaries#this row;where do you work,tblCountriesactual:mapping,2,0)</f>
        <v>#VALUE!</v>
      </c>
      <c r="L626" s="0" t="s">
        <v>118</v>
      </c>
      <c r="M626" s="0" t="n">
        <v>4</v>
      </c>
      <c r="N626" s="48" t="e">
        <f aca="false">VLOOKUP(K626,tblCountries,3,0)</f>
        <v>#VALUE!</v>
      </c>
      <c r="O626" s="48" t="e">
        <f aca="false">VLOOKUP(tblSalaries#this row;how many hours of a day you work on excel,tblHours,2,0)</f>
        <v>#VALUE!</v>
      </c>
      <c r="P626" s="48" t="e">
        <f aca="false">VLOOKUP(tblSalaries#this row;clean country,tblCountries,5,0)</f>
        <v>#VALUE!</v>
      </c>
      <c r="Q626" s="48" t="e">
        <f aca="false">IF($Q$1,tblSalaries#this row;ppp factor*tblSalaries#this row;salary in usd,tblSalaries#this row;salary in usd)</f>
        <v>#VALUE!</v>
      </c>
    </row>
    <row r="627" customFormat="false" ht="15" hidden="false" customHeight="true" outlineLevel="0" collapsed="false">
      <c r="B627" s="0" t="s">
        <v>1936</v>
      </c>
      <c r="C627" s="54" t="n">
        <v>41055.4833796297</v>
      </c>
      <c r="D627" s="55" t="s">
        <v>1937</v>
      </c>
      <c r="E627" s="0" t="n">
        <v>200000</v>
      </c>
      <c r="F627" s="0" t="s">
        <v>101</v>
      </c>
      <c r="G627" s="0" t="e">
        <f aca="false">tblSalaries#this row;clean salary (in local currency)*VLOOKUP(tblSalaries#this row;currency,tblXrate,2,0)</f>
        <v>#VALUE!</v>
      </c>
      <c r="H627" s="0" t="s">
        <v>1938</v>
      </c>
      <c r="I627" s="0" t="s">
        <v>69</v>
      </c>
      <c r="J627" s="0" t="s">
        <v>85</v>
      </c>
      <c r="K627" s="0" t="e">
        <f aca="false">VLOOKUP(tblSalaries#this row;where do you work,tblCountriesactual:mapping,2,0)</f>
        <v>#VALUE!</v>
      </c>
      <c r="L627" s="0" t="s">
        <v>110</v>
      </c>
      <c r="M627" s="0" t="n">
        <v>3</v>
      </c>
      <c r="N627" s="48" t="e">
        <f aca="false">VLOOKUP(K627,tblCountries,3,0)</f>
        <v>#VALUE!</v>
      </c>
      <c r="O627" s="48" t="e">
        <f aca="false">VLOOKUP(tblSalaries#this row;how many hours of a day you work on excel,tblHours,2,0)</f>
        <v>#VALUE!</v>
      </c>
      <c r="P627" s="48" t="e">
        <f aca="false">VLOOKUP(tblSalaries#this row;clean country,tblCountries,5,0)</f>
        <v>#VALUE!</v>
      </c>
      <c r="Q627" s="48" t="e">
        <f aca="false">IF($Q$1,tblSalaries#this row;ppp factor*tblSalaries#this row;salary in usd,tblSalaries#this row;salary in usd)</f>
        <v>#VALUE!</v>
      </c>
    </row>
    <row r="628" customFormat="false" ht="15" hidden="false" customHeight="true" outlineLevel="0" collapsed="false">
      <c r="B628" s="0" t="s">
        <v>1939</v>
      </c>
      <c r="C628" s="54" t="n">
        <v>41055.4843287037</v>
      </c>
      <c r="D628" s="55" t="n">
        <v>80000</v>
      </c>
      <c r="E628" s="0" t="n">
        <v>80000</v>
      </c>
      <c r="F628" s="0" t="s">
        <v>71</v>
      </c>
      <c r="G628" s="0" t="e">
        <f aca="false">tblSalaries#this row;clean salary (in local currency)*VLOOKUP(tblSalaries#this row;currency,tblXrate,2,0)</f>
        <v>#VALUE!</v>
      </c>
      <c r="H628" s="0" t="s">
        <v>1940</v>
      </c>
      <c r="I628" s="0" t="s">
        <v>124</v>
      </c>
      <c r="J628" s="0" t="s">
        <v>74</v>
      </c>
      <c r="K628" s="0" t="e">
        <f aca="false">VLOOKUP(tblSalaries#this row;where do you work,tblCountriesactual:mapping,2,0)</f>
        <v>#VALUE!</v>
      </c>
      <c r="L628" s="0" t="s">
        <v>110</v>
      </c>
      <c r="M628" s="0" t="n">
        <v>8</v>
      </c>
      <c r="N628" s="48" t="e">
        <f aca="false">VLOOKUP(K628,tblCountries,3,0)</f>
        <v>#VALUE!</v>
      </c>
      <c r="O628" s="48" t="e">
        <f aca="false">VLOOKUP(tblSalaries#this row;how many hours of a day you work on excel,tblHours,2,0)</f>
        <v>#VALUE!</v>
      </c>
      <c r="P628" s="48" t="e">
        <f aca="false">VLOOKUP(tblSalaries#this row;clean country,tblCountries,5,0)</f>
        <v>#VALUE!</v>
      </c>
      <c r="Q628" s="48" t="e">
        <f aca="false">IF($Q$1,tblSalaries#this row;ppp factor*tblSalaries#this row;salary in usd,tblSalaries#this row;salary in usd)</f>
        <v>#VALUE!</v>
      </c>
    </row>
    <row r="629" customFormat="false" ht="15" hidden="false" customHeight="true" outlineLevel="0" collapsed="false">
      <c r="B629" s="0" t="s">
        <v>1941</v>
      </c>
      <c r="C629" s="54" t="n">
        <v>41055.4846412037</v>
      </c>
      <c r="D629" s="55" t="n">
        <v>600000</v>
      </c>
      <c r="E629" s="0" t="n">
        <v>600000</v>
      </c>
      <c r="F629" s="0" t="s">
        <v>101</v>
      </c>
      <c r="G629" s="0" t="e">
        <f aca="false">tblSalaries#this row;clean salary (in local currency)*VLOOKUP(tblSalaries#this row;currency,tblXrate,2,0)</f>
        <v>#VALUE!</v>
      </c>
      <c r="H629" s="0" t="s">
        <v>687</v>
      </c>
      <c r="I629" s="0" t="s">
        <v>78</v>
      </c>
      <c r="J629" s="0" t="s">
        <v>85</v>
      </c>
      <c r="K629" s="0" t="e">
        <f aca="false">VLOOKUP(tblSalaries#this row;where do you work,tblCountriesactual:mapping,2,0)</f>
        <v>#VALUE!</v>
      </c>
      <c r="L629" s="0" t="s">
        <v>100</v>
      </c>
      <c r="M629" s="0" t="n">
        <v>3</v>
      </c>
      <c r="N629" s="48" t="e">
        <f aca="false">VLOOKUP(K629,tblCountries,3,0)</f>
        <v>#VALUE!</v>
      </c>
      <c r="O629" s="48" t="e">
        <f aca="false">VLOOKUP(tblSalaries#this row;how many hours of a day you work on excel,tblHours,2,0)</f>
        <v>#VALUE!</v>
      </c>
      <c r="P629" s="48" t="e">
        <f aca="false">VLOOKUP(tblSalaries#this row;clean country,tblCountries,5,0)</f>
        <v>#VALUE!</v>
      </c>
      <c r="Q629" s="48" t="e">
        <f aca="false">IF($Q$1,tblSalaries#this row;ppp factor*tblSalaries#this row;salary in usd,tblSalaries#this row;salary in usd)</f>
        <v>#VALUE!</v>
      </c>
    </row>
    <row r="630" customFormat="false" ht="15" hidden="false" customHeight="true" outlineLevel="0" collapsed="false">
      <c r="B630" s="0" t="s">
        <v>1942</v>
      </c>
      <c r="C630" s="54" t="n">
        <v>41055.4859722222</v>
      </c>
      <c r="D630" s="55" t="s">
        <v>1943</v>
      </c>
      <c r="E630" s="0" t="n">
        <v>300000</v>
      </c>
      <c r="F630" s="0" t="s">
        <v>101</v>
      </c>
      <c r="G630" s="0" t="e">
        <f aca="false">tblSalaries#this row;clean salary (in local currency)*VLOOKUP(tblSalaries#this row;currency,tblXrate,2,0)</f>
        <v>#VALUE!</v>
      </c>
      <c r="H630" s="0" t="s">
        <v>1944</v>
      </c>
      <c r="I630" s="0" t="s">
        <v>116</v>
      </c>
      <c r="J630" s="0" t="s">
        <v>85</v>
      </c>
      <c r="K630" s="0" t="e">
        <f aca="false">VLOOKUP(tblSalaries#this row;where do you work,tblCountriesactual:mapping,2,0)</f>
        <v>#VALUE!</v>
      </c>
      <c r="L630" s="0" t="s">
        <v>118</v>
      </c>
      <c r="M630" s="0" t="n">
        <v>2</v>
      </c>
      <c r="N630" s="48" t="e">
        <f aca="false">VLOOKUP(K630,tblCountries,3,0)</f>
        <v>#VALUE!</v>
      </c>
      <c r="O630" s="48" t="e">
        <f aca="false">VLOOKUP(tblSalaries#this row;how many hours of a day you work on excel,tblHours,2,0)</f>
        <v>#VALUE!</v>
      </c>
      <c r="P630" s="48" t="e">
        <f aca="false">VLOOKUP(tblSalaries#this row;clean country,tblCountries,5,0)</f>
        <v>#VALUE!</v>
      </c>
      <c r="Q630" s="48" t="e">
        <f aca="false">IF($Q$1,tblSalaries#this row;ppp factor*tblSalaries#this row;salary in usd,tblSalaries#this row;salary in usd)</f>
        <v>#VALUE!</v>
      </c>
    </row>
    <row r="631" customFormat="false" ht="15" hidden="false" customHeight="true" outlineLevel="0" collapsed="false">
      <c r="B631" s="0" t="s">
        <v>1945</v>
      </c>
      <c r="C631" s="54" t="n">
        <v>41055.4865046296</v>
      </c>
      <c r="D631" s="55" t="s">
        <v>1946</v>
      </c>
      <c r="E631" s="0" t="n">
        <v>4000000</v>
      </c>
      <c r="F631" s="0" t="s">
        <v>101</v>
      </c>
      <c r="G631" s="0" t="e">
        <f aca="false">tblSalaries#this row;clean salary (in local currency)*VLOOKUP(tblSalaries#this row;currency,tblXrate,2,0)</f>
        <v>#VALUE!</v>
      </c>
      <c r="H631" s="0" t="s">
        <v>1947</v>
      </c>
      <c r="I631" s="0" t="s">
        <v>124</v>
      </c>
      <c r="J631" s="0" t="s">
        <v>85</v>
      </c>
      <c r="K631" s="0" t="e">
        <f aca="false">VLOOKUP(tblSalaries#this row;where do you work,tblCountriesactual:mapping,2,0)</f>
        <v>#VALUE!</v>
      </c>
      <c r="L631" s="0" t="s">
        <v>110</v>
      </c>
      <c r="M631" s="0" t="n">
        <v>1.5</v>
      </c>
      <c r="N631" s="48" t="e">
        <f aca="false">VLOOKUP(K631,tblCountries,3,0)</f>
        <v>#VALUE!</v>
      </c>
      <c r="O631" s="48" t="e">
        <f aca="false">VLOOKUP(tblSalaries#this row;how many hours of a day you work on excel,tblHours,2,0)</f>
        <v>#VALUE!</v>
      </c>
      <c r="P631" s="48" t="e">
        <f aca="false">VLOOKUP(tblSalaries#this row;clean country,tblCountries,5,0)</f>
        <v>#VALUE!</v>
      </c>
      <c r="Q631" s="48" t="e">
        <f aca="false">IF($Q$1,tblSalaries#this row;ppp factor*tblSalaries#this row;salary in usd,tblSalaries#this row;salary in usd)</f>
        <v>#VALUE!</v>
      </c>
    </row>
    <row r="632" customFormat="false" ht="15" hidden="false" customHeight="true" outlineLevel="0" collapsed="false">
      <c r="B632" s="0" t="s">
        <v>1948</v>
      </c>
      <c r="C632" s="54" t="n">
        <v>41055.4900115741</v>
      </c>
      <c r="D632" s="55" t="s">
        <v>1949</v>
      </c>
      <c r="E632" s="0" t="n">
        <v>4500000</v>
      </c>
      <c r="F632" s="0" t="s">
        <v>101</v>
      </c>
      <c r="G632" s="0" t="e">
        <f aca="false">tblSalaries#this row;clean salary (in local currency)*VLOOKUP(tblSalaries#this row;currency,tblXrate,2,0)</f>
        <v>#VALUE!</v>
      </c>
      <c r="H632" s="0" t="s">
        <v>1950</v>
      </c>
      <c r="I632" s="0" t="s">
        <v>107</v>
      </c>
      <c r="J632" s="0" t="s">
        <v>85</v>
      </c>
      <c r="K632" s="0" t="e">
        <f aca="false">VLOOKUP(tblSalaries#this row;where do you work,tblCountriesactual:mapping,2,0)</f>
        <v>#VALUE!</v>
      </c>
      <c r="L632" s="0" t="s">
        <v>90</v>
      </c>
      <c r="M632" s="0" t="n">
        <v>6</v>
      </c>
      <c r="N632" s="48" t="e">
        <f aca="false">VLOOKUP(K632,tblCountries,3,0)</f>
        <v>#VALUE!</v>
      </c>
      <c r="O632" s="48" t="e">
        <f aca="false">VLOOKUP(tblSalaries#this row;how many hours of a day you work on excel,tblHours,2,0)</f>
        <v>#VALUE!</v>
      </c>
      <c r="P632" s="48" t="e">
        <f aca="false">VLOOKUP(tblSalaries#this row;clean country,tblCountries,5,0)</f>
        <v>#VALUE!</v>
      </c>
      <c r="Q632" s="48" t="e">
        <f aca="false">IF($Q$1,tblSalaries#this row;ppp factor*tblSalaries#this row;salary in usd,tblSalaries#this row;salary in usd)</f>
        <v>#VALUE!</v>
      </c>
    </row>
    <row r="633" customFormat="false" ht="15" hidden="false" customHeight="true" outlineLevel="0" collapsed="false">
      <c r="B633" s="0" t="s">
        <v>1951</v>
      </c>
      <c r="C633" s="54" t="n">
        <v>41055.4905092593</v>
      </c>
      <c r="D633" s="55" t="n">
        <v>55000</v>
      </c>
      <c r="E633" s="0" t="n">
        <v>55000</v>
      </c>
      <c r="F633" s="0" t="s">
        <v>125</v>
      </c>
      <c r="G633" s="0" t="e">
        <f aca="false">tblSalaries#this row;clean salary (in local currency)*VLOOKUP(tblSalaries#this row;currency,tblXrate,2,0)</f>
        <v>#VALUE!</v>
      </c>
      <c r="H633" s="0" t="s">
        <v>1917</v>
      </c>
      <c r="I633" s="0" t="s">
        <v>124</v>
      </c>
      <c r="J633" s="0" t="s">
        <v>113</v>
      </c>
      <c r="K633" s="0" t="e">
        <f aca="false">VLOOKUP(tblSalaries#this row;where do you work,tblCountriesactual:mapping,2,0)</f>
        <v>#VALUE!</v>
      </c>
      <c r="L633" s="0" t="s">
        <v>110</v>
      </c>
      <c r="M633" s="0" t="n">
        <v>5</v>
      </c>
      <c r="N633" s="48" t="e">
        <f aca="false">VLOOKUP(K633,tblCountries,3,0)</f>
        <v>#VALUE!</v>
      </c>
      <c r="O633" s="48" t="e">
        <f aca="false">VLOOKUP(tblSalaries#this row;how many hours of a day you work on excel,tblHours,2,0)</f>
        <v>#VALUE!</v>
      </c>
      <c r="P633" s="48" t="e">
        <f aca="false">VLOOKUP(tblSalaries#this row;clean country,tblCountries,5,0)</f>
        <v>#VALUE!</v>
      </c>
      <c r="Q633" s="48" t="e">
        <f aca="false">IF($Q$1,tblSalaries#this row;ppp factor*tblSalaries#this row;salary in usd,tblSalaries#this row;salary in usd)</f>
        <v>#VALUE!</v>
      </c>
    </row>
    <row r="634" customFormat="false" ht="15" hidden="false" customHeight="true" outlineLevel="0" collapsed="false">
      <c r="B634" s="0" t="s">
        <v>1952</v>
      </c>
      <c r="C634" s="54" t="n">
        <v>41055.4911805556</v>
      </c>
      <c r="D634" s="55" t="n">
        <v>53000</v>
      </c>
      <c r="E634" s="0" t="n">
        <v>53000</v>
      </c>
      <c r="F634" s="0" t="s">
        <v>71</v>
      </c>
      <c r="G634" s="0" t="e">
        <f aca="false">tblSalaries#this row;clean salary (in local currency)*VLOOKUP(tblSalaries#this row;currency,tblXrate,2,0)</f>
        <v>#VALUE!</v>
      </c>
      <c r="H634" s="0" t="s">
        <v>687</v>
      </c>
      <c r="I634" s="0" t="s">
        <v>78</v>
      </c>
      <c r="J634" s="0" t="s">
        <v>74</v>
      </c>
      <c r="K634" s="0" t="e">
        <f aca="false">VLOOKUP(tblSalaries#this row;where do you work,tblCountriesactual:mapping,2,0)</f>
        <v>#VALUE!</v>
      </c>
      <c r="L634" s="0" t="s">
        <v>110</v>
      </c>
      <c r="M634" s="0" t="n">
        <v>30</v>
      </c>
      <c r="N634" s="48" t="e">
        <f aca="false">VLOOKUP(K634,tblCountries,3,0)</f>
        <v>#VALUE!</v>
      </c>
      <c r="O634" s="48" t="e">
        <f aca="false">VLOOKUP(tblSalaries#this row;how many hours of a day you work on excel,tblHours,2,0)</f>
        <v>#VALUE!</v>
      </c>
      <c r="P634" s="48" t="e">
        <f aca="false">VLOOKUP(tblSalaries#this row;clean country,tblCountries,5,0)</f>
        <v>#VALUE!</v>
      </c>
      <c r="Q634" s="48" t="e">
        <f aca="false">IF($Q$1,tblSalaries#this row;ppp factor*tblSalaries#this row;salary in usd,tblSalaries#this row;salary in usd)</f>
        <v>#VALUE!</v>
      </c>
    </row>
    <row r="635" customFormat="false" ht="15" hidden="false" customHeight="true" outlineLevel="0" collapsed="false">
      <c r="B635" s="0" t="s">
        <v>1953</v>
      </c>
      <c r="C635" s="54" t="n">
        <v>41055.491412037</v>
      </c>
      <c r="D635" s="55" t="s">
        <v>1954</v>
      </c>
      <c r="E635" s="0" t="n">
        <v>300000</v>
      </c>
      <c r="F635" s="0" t="s">
        <v>101</v>
      </c>
      <c r="G635" s="0" t="e">
        <f aca="false">tblSalaries#this row;clean salary (in local currency)*VLOOKUP(tblSalaries#this row;currency,tblXrate,2,0)</f>
        <v>#VALUE!</v>
      </c>
      <c r="H635" s="0" t="s">
        <v>1257</v>
      </c>
      <c r="I635" s="0" t="s">
        <v>136</v>
      </c>
      <c r="J635" s="0" t="s">
        <v>85</v>
      </c>
      <c r="K635" s="0" t="e">
        <f aca="false">VLOOKUP(tblSalaries#this row;where do you work,tblCountriesactual:mapping,2,0)</f>
        <v>#VALUE!</v>
      </c>
      <c r="L635" s="0" t="s">
        <v>110</v>
      </c>
      <c r="M635" s="0" t="n">
        <v>1</v>
      </c>
      <c r="N635" s="48" t="e">
        <f aca="false">VLOOKUP(K635,tblCountries,3,0)</f>
        <v>#VALUE!</v>
      </c>
      <c r="O635" s="48" t="e">
        <f aca="false">VLOOKUP(tblSalaries#this row;how many hours of a day you work on excel,tblHours,2,0)</f>
        <v>#VALUE!</v>
      </c>
      <c r="P635" s="48" t="e">
        <f aca="false">VLOOKUP(tblSalaries#this row;clean country,tblCountries,5,0)</f>
        <v>#VALUE!</v>
      </c>
      <c r="Q635" s="48" t="e">
        <f aca="false">IF($Q$1,tblSalaries#this row;ppp factor*tblSalaries#this row;salary in usd,tblSalaries#this row;salary in usd)</f>
        <v>#VALUE!</v>
      </c>
    </row>
    <row r="636" customFormat="false" ht="15" hidden="false" customHeight="true" outlineLevel="0" collapsed="false">
      <c r="B636" s="0" t="s">
        <v>1955</v>
      </c>
      <c r="C636" s="54" t="n">
        <v>41055.4930902778</v>
      </c>
      <c r="D636" s="55" t="s">
        <v>1956</v>
      </c>
      <c r="E636" s="0" t="n">
        <v>400000</v>
      </c>
      <c r="F636" s="0" t="s">
        <v>101</v>
      </c>
      <c r="G636" s="0" t="e">
        <f aca="false">tblSalaries#this row;clean salary (in local currency)*VLOOKUP(tblSalaries#this row;currency,tblXrate,2,0)</f>
        <v>#VALUE!</v>
      </c>
      <c r="H636" s="0" t="s">
        <v>1957</v>
      </c>
      <c r="I636" s="0" t="s">
        <v>124</v>
      </c>
      <c r="J636" s="0" t="s">
        <v>85</v>
      </c>
      <c r="K636" s="0" t="e">
        <f aca="false">VLOOKUP(tblSalaries#this row;where do you work,tblCountriesactual:mapping,2,0)</f>
        <v>#VALUE!</v>
      </c>
      <c r="L636" s="0" t="s">
        <v>90</v>
      </c>
      <c r="M636" s="0" t="n">
        <v>5</v>
      </c>
      <c r="N636" s="48" t="e">
        <f aca="false">VLOOKUP(K636,tblCountries,3,0)</f>
        <v>#VALUE!</v>
      </c>
      <c r="O636" s="48" t="e">
        <f aca="false">VLOOKUP(tblSalaries#this row;how many hours of a day you work on excel,tblHours,2,0)</f>
        <v>#VALUE!</v>
      </c>
      <c r="P636" s="48" t="e">
        <f aca="false">VLOOKUP(tblSalaries#this row;clean country,tblCountries,5,0)</f>
        <v>#VALUE!</v>
      </c>
      <c r="Q636" s="48" t="e">
        <f aca="false">IF($Q$1,tblSalaries#this row;ppp factor*tblSalaries#this row;salary in usd,tblSalaries#this row;salary in usd)</f>
        <v>#VALUE!</v>
      </c>
    </row>
    <row r="637" customFormat="false" ht="15" hidden="false" customHeight="true" outlineLevel="0" collapsed="false">
      <c r="B637" s="0" t="s">
        <v>1958</v>
      </c>
      <c r="C637" s="54" t="n">
        <v>41055.4934490741</v>
      </c>
      <c r="D637" s="55" t="s">
        <v>1959</v>
      </c>
      <c r="E637" s="0" t="n">
        <v>600000</v>
      </c>
      <c r="F637" s="0" t="s">
        <v>101</v>
      </c>
      <c r="G637" s="0" t="e">
        <f aca="false">tblSalaries#this row;clean salary (in local currency)*VLOOKUP(tblSalaries#this row;currency,tblXrate,2,0)</f>
        <v>#VALUE!</v>
      </c>
      <c r="H637" s="0" t="s">
        <v>1960</v>
      </c>
      <c r="I637" s="0" t="s">
        <v>124</v>
      </c>
      <c r="J637" s="0" t="s">
        <v>85</v>
      </c>
      <c r="K637" s="0" t="e">
        <f aca="false">VLOOKUP(tblSalaries#this row;where do you work,tblCountriesactual:mapping,2,0)</f>
        <v>#VALUE!</v>
      </c>
      <c r="L637" s="0" t="s">
        <v>110</v>
      </c>
      <c r="M637" s="0" t="n">
        <v>11</v>
      </c>
      <c r="N637" s="48" t="e">
        <f aca="false">VLOOKUP(K637,tblCountries,3,0)</f>
        <v>#VALUE!</v>
      </c>
      <c r="O637" s="48" t="e">
        <f aca="false">VLOOKUP(tblSalaries#this row;how many hours of a day you work on excel,tblHours,2,0)</f>
        <v>#VALUE!</v>
      </c>
      <c r="P637" s="48" t="e">
        <f aca="false">VLOOKUP(tblSalaries#this row;clean country,tblCountries,5,0)</f>
        <v>#VALUE!</v>
      </c>
      <c r="Q637" s="48" t="e">
        <f aca="false">IF($Q$1,tblSalaries#this row;ppp factor*tblSalaries#this row;salary in usd,tblSalaries#this row;salary in usd)</f>
        <v>#VALUE!</v>
      </c>
    </row>
    <row r="638" customFormat="false" ht="15" hidden="false" customHeight="true" outlineLevel="0" collapsed="false">
      <c r="B638" s="0" t="s">
        <v>1961</v>
      </c>
      <c r="C638" s="54" t="n">
        <v>41055.496724537</v>
      </c>
      <c r="D638" s="55" t="n">
        <v>4000</v>
      </c>
      <c r="E638" s="0" t="n">
        <v>4000</v>
      </c>
      <c r="F638" s="0" t="s">
        <v>71</v>
      </c>
      <c r="G638" s="0" t="e">
        <f aca="false">tblSalaries#this row;clean salary (in local currency)*VLOOKUP(tblSalaries#this row;currency,tblXrate,2,0)</f>
        <v>#VALUE!</v>
      </c>
      <c r="H638" s="0" t="s">
        <v>1911</v>
      </c>
      <c r="I638" s="0" t="s">
        <v>136</v>
      </c>
      <c r="J638" s="0" t="s">
        <v>85</v>
      </c>
      <c r="K638" s="0" t="e">
        <f aca="false">VLOOKUP(tblSalaries#this row;where do you work,tblCountriesactual:mapping,2,0)</f>
        <v>#VALUE!</v>
      </c>
      <c r="L638" s="0" t="s">
        <v>118</v>
      </c>
      <c r="M638" s="0" t="n">
        <v>4</v>
      </c>
      <c r="N638" s="48" t="e">
        <f aca="false">VLOOKUP(K638,tblCountries,3,0)</f>
        <v>#VALUE!</v>
      </c>
      <c r="O638" s="48" t="e">
        <f aca="false">VLOOKUP(tblSalaries#this row;how many hours of a day you work on excel,tblHours,2,0)</f>
        <v>#VALUE!</v>
      </c>
      <c r="P638" s="48" t="e">
        <f aca="false">VLOOKUP(tblSalaries#this row;clean country,tblCountries,5,0)</f>
        <v>#VALUE!</v>
      </c>
      <c r="Q638" s="48" t="e">
        <f aca="false">IF($Q$1,tblSalaries#this row;ppp factor*tblSalaries#this row;salary in usd,tblSalaries#this row;salary in usd)</f>
        <v>#VALUE!</v>
      </c>
    </row>
    <row r="639" customFormat="false" ht="15" hidden="false" customHeight="true" outlineLevel="0" collapsed="false">
      <c r="B639" s="0" t="s">
        <v>1962</v>
      </c>
      <c r="C639" s="54" t="n">
        <v>41055.4988773148</v>
      </c>
      <c r="D639" s="55" t="n">
        <v>8000</v>
      </c>
      <c r="E639" s="0" t="n">
        <v>8000</v>
      </c>
      <c r="F639" s="0" t="s">
        <v>71</v>
      </c>
      <c r="G639" s="0" t="e">
        <f aca="false">tblSalaries#this row;clean salary (in local currency)*VLOOKUP(tblSalaries#this row;currency,tblXrate,2,0)</f>
        <v>#VALUE!</v>
      </c>
      <c r="H639" s="0" t="s">
        <v>1963</v>
      </c>
      <c r="I639" s="0" t="s">
        <v>124</v>
      </c>
      <c r="J639" s="0" t="s">
        <v>534</v>
      </c>
      <c r="K639" s="0" t="e">
        <f aca="false">VLOOKUP(tblSalaries#this row;where do you work,tblCountriesactual:mapping,2,0)</f>
        <v>#VALUE!</v>
      </c>
      <c r="L639" s="0" t="s">
        <v>118</v>
      </c>
      <c r="M639" s="0" t="n">
        <v>1</v>
      </c>
      <c r="N639" s="48" t="e">
        <f aca="false">VLOOKUP(K639,tblCountries,3,0)</f>
        <v>#VALUE!</v>
      </c>
      <c r="O639" s="48" t="e">
        <f aca="false">VLOOKUP(tblSalaries#this row;how many hours of a day you work on excel,tblHours,2,0)</f>
        <v>#VALUE!</v>
      </c>
      <c r="P639" s="48" t="e">
        <f aca="false">VLOOKUP(tblSalaries#this row;clean country,tblCountries,5,0)</f>
        <v>#VALUE!</v>
      </c>
      <c r="Q639" s="48" t="e">
        <f aca="false">IF($Q$1,tblSalaries#this row;ppp factor*tblSalaries#this row;salary in usd,tblSalaries#this row;salary in usd)</f>
        <v>#VALUE!</v>
      </c>
    </row>
    <row r="640" customFormat="false" ht="15" hidden="false" customHeight="true" outlineLevel="0" collapsed="false">
      <c r="B640" s="0" t="s">
        <v>1964</v>
      </c>
      <c r="C640" s="54" t="n">
        <v>41055.5038773148</v>
      </c>
      <c r="D640" s="55" t="n">
        <v>150000</v>
      </c>
      <c r="E640" s="0" t="n">
        <v>150000</v>
      </c>
      <c r="F640" s="0" t="s">
        <v>101</v>
      </c>
      <c r="G640" s="0" t="e">
        <f aca="false">tblSalaries#this row;clean salary (in local currency)*VLOOKUP(tblSalaries#this row;currency,tblXrate,2,0)</f>
        <v>#VALUE!</v>
      </c>
      <c r="H640" s="0" t="s">
        <v>1965</v>
      </c>
      <c r="I640" s="0" t="s">
        <v>124</v>
      </c>
      <c r="J640" s="0" t="s">
        <v>85</v>
      </c>
      <c r="K640" s="0" t="e">
        <f aca="false">VLOOKUP(tblSalaries#this row;where do you work,tblCountriesactual:mapping,2,0)</f>
        <v>#VALUE!</v>
      </c>
      <c r="L640" s="0" t="s">
        <v>100</v>
      </c>
      <c r="M640" s="0" t="n">
        <v>5</v>
      </c>
      <c r="N640" s="48" t="e">
        <f aca="false">VLOOKUP(K640,tblCountries,3,0)</f>
        <v>#VALUE!</v>
      </c>
      <c r="O640" s="48" t="e">
        <f aca="false">VLOOKUP(tblSalaries#this row;how many hours of a day you work on excel,tblHours,2,0)</f>
        <v>#VALUE!</v>
      </c>
      <c r="P640" s="48" t="e">
        <f aca="false">VLOOKUP(tblSalaries#this row;clean country,tblCountries,5,0)</f>
        <v>#VALUE!</v>
      </c>
      <c r="Q640" s="48" t="e">
        <f aca="false">IF($Q$1,tblSalaries#this row;ppp factor*tblSalaries#this row;salary in usd,tblSalaries#this row;salary in usd)</f>
        <v>#VALUE!</v>
      </c>
    </row>
    <row r="641" customFormat="false" ht="15" hidden="false" customHeight="true" outlineLevel="0" collapsed="false">
      <c r="B641" s="0" t="s">
        <v>1966</v>
      </c>
      <c r="C641" s="54" t="n">
        <v>41055.5098032407</v>
      </c>
      <c r="D641" s="55" t="s">
        <v>1967</v>
      </c>
      <c r="E641" s="0" t="n">
        <v>800000</v>
      </c>
      <c r="F641" s="0" t="s">
        <v>101</v>
      </c>
      <c r="G641" s="0" t="e">
        <f aca="false">tblSalaries#this row;clean salary (in local currency)*VLOOKUP(tblSalaries#this row;currency,tblXrate,2,0)</f>
        <v>#VALUE!</v>
      </c>
      <c r="H641" s="0" t="s">
        <v>116</v>
      </c>
      <c r="I641" s="0" t="s">
        <v>116</v>
      </c>
      <c r="J641" s="0" t="s">
        <v>85</v>
      </c>
      <c r="K641" s="0" t="e">
        <f aca="false">VLOOKUP(tblSalaries#this row;where do you work,tblCountriesactual:mapping,2,0)</f>
        <v>#VALUE!</v>
      </c>
      <c r="L641" s="0" t="s">
        <v>100</v>
      </c>
      <c r="M641" s="0" t="n">
        <v>3</v>
      </c>
      <c r="N641" s="48" t="e">
        <f aca="false">VLOOKUP(K641,tblCountries,3,0)</f>
        <v>#VALUE!</v>
      </c>
      <c r="O641" s="48" t="e">
        <f aca="false">VLOOKUP(tblSalaries#this row;how many hours of a day you work on excel,tblHours,2,0)</f>
        <v>#VALUE!</v>
      </c>
      <c r="P641" s="48" t="e">
        <f aca="false">VLOOKUP(tblSalaries#this row;clean country,tblCountries,5,0)</f>
        <v>#VALUE!</v>
      </c>
      <c r="Q641" s="48" t="e">
        <f aca="false">IF($Q$1,tblSalaries#this row;ppp factor*tblSalaries#this row;salary in usd,tblSalaries#this row;salary in usd)</f>
        <v>#VALUE!</v>
      </c>
    </row>
    <row r="642" customFormat="false" ht="15" hidden="false" customHeight="true" outlineLevel="0" collapsed="false">
      <c r="B642" s="0" t="s">
        <v>1968</v>
      </c>
      <c r="C642" s="54" t="n">
        <v>41055.5118171296</v>
      </c>
      <c r="D642" s="55" t="n">
        <v>480000</v>
      </c>
      <c r="E642" s="0" t="n">
        <v>480000</v>
      </c>
      <c r="F642" s="0" t="s">
        <v>101</v>
      </c>
      <c r="G642" s="0" t="e">
        <f aca="false">tblSalaries#this row;clean salary (in local currency)*VLOOKUP(tblSalaries#this row;currency,tblXrate,2,0)</f>
        <v>#VALUE!</v>
      </c>
      <c r="H642" s="0" t="s">
        <v>1969</v>
      </c>
      <c r="I642" s="0" t="s">
        <v>136</v>
      </c>
      <c r="J642" s="0" t="s">
        <v>85</v>
      </c>
      <c r="K642" s="0" t="e">
        <f aca="false">VLOOKUP(tblSalaries#this row;where do you work,tblCountriesactual:mapping,2,0)</f>
        <v>#VALUE!</v>
      </c>
      <c r="L642" s="0" t="s">
        <v>90</v>
      </c>
      <c r="M642" s="0" t="n">
        <v>3</v>
      </c>
      <c r="N642" s="48" t="e">
        <f aca="false">VLOOKUP(K642,tblCountries,3,0)</f>
        <v>#VALUE!</v>
      </c>
      <c r="O642" s="48" t="e">
        <f aca="false">VLOOKUP(tblSalaries#this row;how many hours of a day you work on excel,tblHours,2,0)</f>
        <v>#VALUE!</v>
      </c>
      <c r="P642" s="48" t="e">
        <f aca="false">VLOOKUP(tblSalaries#this row;clean country,tblCountries,5,0)</f>
        <v>#VALUE!</v>
      </c>
      <c r="Q642" s="48" t="e">
        <f aca="false">IF($Q$1,tblSalaries#this row;ppp factor*tblSalaries#this row;salary in usd,tblSalaries#this row;salary in usd)</f>
        <v>#VALUE!</v>
      </c>
    </row>
    <row r="643" customFormat="false" ht="15" hidden="false" customHeight="true" outlineLevel="0" collapsed="false">
      <c r="B643" s="0" t="s">
        <v>1970</v>
      </c>
      <c r="C643" s="54" t="n">
        <v>41055.5137384259</v>
      </c>
      <c r="D643" s="55" t="s">
        <v>1971</v>
      </c>
      <c r="E643" s="0" t="n">
        <v>432000</v>
      </c>
      <c r="F643" s="0" t="s">
        <v>101</v>
      </c>
      <c r="G643" s="0" t="e">
        <f aca="false">tblSalaries#this row;clean salary (in local currency)*VLOOKUP(tblSalaries#this row;currency,tblXrate,2,0)</f>
        <v>#VALUE!</v>
      </c>
      <c r="H643" s="0" t="s">
        <v>1972</v>
      </c>
      <c r="I643" s="0" t="s">
        <v>124</v>
      </c>
      <c r="J643" s="0" t="s">
        <v>85</v>
      </c>
      <c r="K643" s="0" t="e">
        <f aca="false">VLOOKUP(tblSalaries#this row;where do you work,tblCountriesactual:mapping,2,0)</f>
        <v>#VALUE!</v>
      </c>
      <c r="L643" s="0" t="s">
        <v>100</v>
      </c>
      <c r="M643" s="0" t="n">
        <v>5</v>
      </c>
      <c r="N643" s="48" t="e">
        <f aca="false">VLOOKUP(K643,tblCountries,3,0)</f>
        <v>#VALUE!</v>
      </c>
      <c r="O643" s="48" t="e">
        <f aca="false">VLOOKUP(tblSalaries#this row;how many hours of a day you work on excel,tblHours,2,0)</f>
        <v>#VALUE!</v>
      </c>
      <c r="P643" s="48" t="e">
        <f aca="false">VLOOKUP(tblSalaries#this row;clean country,tblCountries,5,0)</f>
        <v>#VALUE!</v>
      </c>
      <c r="Q643" s="48" t="e">
        <f aca="false">IF($Q$1,tblSalaries#this row;ppp factor*tblSalaries#this row;salary in usd,tblSalaries#this row;salary in usd)</f>
        <v>#VALUE!</v>
      </c>
    </row>
    <row r="644" customFormat="false" ht="15" hidden="false" customHeight="true" outlineLevel="0" collapsed="false">
      <c r="B644" s="0" t="s">
        <v>1973</v>
      </c>
      <c r="C644" s="54" t="n">
        <v>41055.5138078704</v>
      </c>
      <c r="D644" s="55" t="n">
        <v>4000</v>
      </c>
      <c r="E644" s="0" t="n">
        <v>4000</v>
      </c>
      <c r="F644" s="0" t="s">
        <v>71</v>
      </c>
      <c r="G644" s="0" t="e">
        <f aca="false">tblSalaries#this row;clean salary (in local currency)*VLOOKUP(tblSalaries#this row;currency,tblXrate,2,0)</f>
        <v>#VALUE!</v>
      </c>
      <c r="H644" s="0" t="s">
        <v>1974</v>
      </c>
      <c r="I644" s="0" t="s">
        <v>124</v>
      </c>
      <c r="J644" s="0" t="s">
        <v>85</v>
      </c>
      <c r="K644" s="0" t="e">
        <f aca="false">VLOOKUP(tblSalaries#this row;where do you work,tblCountriesactual:mapping,2,0)</f>
        <v>#VALUE!</v>
      </c>
      <c r="L644" s="0" t="s">
        <v>118</v>
      </c>
      <c r="M644" s="0" t="n">
        <v>8</v>
      </c>
      <c r="N644" s="48" t="e">
        <f aca="false">VLOOKUP(K644,tblCountries,3,0)</f>
        <v>#VALUE!</v>
      </c>
      <c r="O644" s="48" t="e">
        <f aca="false">VLOOKUP(tblSalaries#this row;how many hours of a day you work on excel,tblHours,2,0)</f>
        <v>#VALUE!</v>
      </c>
      <c r="P644" s="48" t="e">
        <f aca="false">VLOOKUP(tblSalaries#this row;clean country,tblCountries,5,0)</f>
        <v>#VALUE!</v>
      </c>
      <c r="Q644" s="48" t="e">
        <f aca="false">IF($Q$1,tblSalaries#this row;ppp factor*tblSalaries#this row;salary in usd,tblSalaries#this row;salary in usd)</f>
        <v>#VALUE!</v>
      </c>
    </row>
    <row r="645" customFormat="false" ht="15" hidden="false" customHeight="true" outlineLevel="0" collapsed="false">
      <c r="B645" s="0" t="s">
        <v>1975</v>
      </c>
      <c r="C645" s="54" t="n">
        <v>41055.5139699074</v>
      </c>
      <c r="D645" s="55" t="n">
        <v>450</v>
      </c>
      <c r="E645" s="0" t="n">
        <v>5400</v>
      </c>
      <c r="F645" s="0" t="s">
        <v>71</v>
      </c>
      <c r="G645" s="0" t="e">
        <f aca="false">tblSalaries#this row;clean salary (in local currency)*VLOOKUP(tblSalaries#this row;currency,tblXrate,2,0)</f>
        <v>#VALUE!</v>
      </c>
      <c r="H645" s="0" t="s">
        <v>1754</v>
      </c>
      <c r="I645" s="0" t="s">
        <v>124</v>
      </c>
      <c r="J645" s="0" t="s">
        <v>85</v>
      </c>
      <c r="K645" s="0" t="e">
        <f aca="false">VLOOKUP(tblSalaries#this row;where do you work,tblCountriesactual:mapping,2,0)</f>
        <v>#VALUE!</v>
      </c>
      <c r="L645" s="0" t="s">
        <v>118</v>
      </c>
      <c r="M645" s="0" t="n">
        <v>3</v>
      </c>
      <c r="N645" s="48" t="e">
        <f aca="false">VLOOKUP(K645,tblCountries,3,0)</f>
        <v>#VALUE!</v>
      </c>
      <c r="O645" s="48" t="e">
        <f aca="false">VLOOKUP(tblSalaries#this row;how many hours of a day you work on excel,tblHours,2,0)</f>
        <v>#VALUE!</v>
      </c>
      <c r="P645" s="48" t="e">
        <f aca="false">VLOOKUP(tblSalaries#this row;clean country,tblCountries,5,0)</f>
        <v>#VALUE!</v>
      </c>
      <c r="Q645" s="48" t="e">
        <f aca="false">IF($Q$1,tblSalaries#this row;ppp factor*tblSalaries#this row;salary in usd,tblSalaries#this row;salary in usd)</f>
        <v>#VALUE!</v>
      </c>
    </row>
    <row r="646" customFormat="false" ht="15" hidden="false" customHeight="true" outlineLevel="0" collapsed="false">
      <c r="B646" s="0" t="s">
        <v>1976</v>
      </c>
      <c r="C646" s="54" t="n">
        <v>41055.5161342593</v>
      </c>
      <c r="D646" s="55" t="n">
        <v>10500000</v>
      </c>
      <c r="E646" s="0" t="n">
        <v>10500000</v>
      </c>
      <c r="F646" s="0" t="s">
        <v>101</v>
      </c>
      <c r="G646" s="0" t="e">
        <f aca="false">tblSalaries#this row;clean salary (in local currency)*VLOOKUP(tblSalaries#this row;currency,tblXrate,2,0)</f>
        <v>#VALUE!</v>
      </c>
      <c r="H646" s="0" t="s">
        <v>1977</v>
      </c>
      <c r="I646" s="0" t="s">
        <v>124</v>
      </c>
      <c r="J646" s="0" t="s">
        <v>85</v>
      </c>
      <c r="K646" s="0" t="e">
        <f aca="false">VLOOKUP(tblSalaries#this row;where do you work,tblCountriesactual:mapping,2,0)</f>
        <v>#VALUE!</v>
      </c>
      <c r="L646" s="0" t="s">
        <v>100</v>
      </c>
      <c r="M646" s="0" t="n">
        <v>10</v>
      </c>
      <c r="N646" s="48" t="e">
        <f aca="false">VLOOKUP(K646,tblCountries,3,0)</f>
        <v>#VALUE!</v>
      </c>
      <c r="O646" s="48" t="e">
        <f aca="false">VLOOKUP(tblSalaries#this row;how many hours of a day you work on excel,tblHours,2,0)</f>
        <v>#VALUE!</v>
      </c>
      <c r="P646" s="48" t="e">
        <f aca="false">VLOOKUP(tblSalaries#this row;clean country,tblCountries,5,0)</f>
        <v>#VALUE!</v>
      </c>
      <c r="Q646" s="48" t="e">
        <f aca="false">IF($Q$1,tblSalaries#this row;ppp factor*tblSalaries#this row;salary in usd,tblSalaries#this row;salary in usd)</f>
        <v>#VALUE!</v>
      </c>
    </row>
    <row r="647" customFormat="false" ht="15" hidden="false" customHeight="true" outlineLevel="0" collapsed="false">
      <c r="B647" s="0" t="s">
        <v>1978</v>
      </c>
      <c r="C647" s="54" t="n">
        <v>41055.5174652778</v>
      </c>
      <c r="D647" s="55" t="n">
        <v>21500</v>
      </c>
      <c r="E647" s="0" t="n">
        <v>21500</v>
      </c>
      <c r="F647" s="0" t="s">
        <v>71</v>
      </c>
      <c r="G647" s="0" t="e">
        <f aca="false">tblSalaries#this row;clean salary (in local currency)*VLOOKUP(tblSalaries#this row;currency,tblXrate,2,0)</f>
        <v>#VALUE!</v>
      </c>
      <c r="H647" s="0" t="s">
        <v>1979</v>
      </c>
      <c r="I647" s="0" t="s">
        <v>78</v>
      </c>
      <c r="J647" s="0" t="s">
        <v>85</v>
      </c>
      <c r="K647" s="0" t="e">
        <f aca="false">VLOOKUP(tblSalaries#this row;where do you work,tblCountriesactual:mapping,2,0)</f>
        <v>#VALUE!</v>
      </c>
      <c r="L647" s="0" t="s">
        <v>110</v>
      </c>
      <c r="M647" s="0" t="n">
        <v>9</v>
      </c>
      <c r="N647" s="48" t="e">
        <f aca="false">VLOOKUP(K647,tblCountries,3,0)</f>
        <v>#VALUE!</v>
      </c>
      <c r="O647" s="48" t="e">
        <f aca="false">VLOOKUP(tblSalaries#this row;how many hours of a day you work on excel,tblHours,2,0)</f>
        <v>#VALUE!</v>
      </c>
      <c r="P647" s="48" t="e">
        <f aca="false">VLOOKUP(tblSalaries#this row;clean country,tblCountries,5,0)</f>
        <v>#VALUE!</v>
      </c>
      <c r="Q647" s="48" t="e">
        <f aca="false">IF($Q$1,tblSalaries#this row;ppp factor*tblSalaries#this row;salary in usd,tblSalaries#this row;salary in usd)</f>
        <v>#VALUE!</v>
      </c>
    </row>
    <row r="648" customFormat="false" ht="15" hidden="false" customHeight="true" outlineLevel="0" collapsed="false">
      <c r="B648" s="0" t="s">
        <v>1980</v>
      </c>
      <c r="C648" s="54" t="n">
        <v>41055.5184375</v>
      </c>
      <c r="D648" s="55" t="n">
        <v>15000</v>
      </c>
      <c r="E648" s="0" t="n">
        <v>15000</v>
      </c>
      <c r="F648" s="0" t="s">
        <v>71</v>
      </c>
      <c r="G648" s="0" t="e">
        <f aca="false">tblSalaries#this row;clean salary (in local currency)*VLOOKUP(tblSalaries#this row;currency,tblXrate,2,0)</f>
        <v>#VALUE!</v>
      </c>
      <c r="H648" s="0" t="s">
        <v>1911</v>
      </c>
      <c r="I648" s="0" t="s">
        <v>136</v>
      </c>
      <c r="J648" s="0" t="s">
        <v>85</v>
      </c>
      <c r="K648" s="0" t="e">
        <f aca="false">VLOOKUP(tblSalaries#this row;where do you work,tblCountriesactual:mapping,2,0)</f>
        <v>#VALUE!</v>
      </c>
      <c r="L648" s="0" t="s">
        <v>118</v>
      </c>
      <c r="M648" s="0" t="n">
        <v>2</v>
      </c>
      <c r="N648" s="48" t="e">
        <f aca="false">VLOOKUP(K648,tblCountries,3,0)</f>
        <v>#VALUE!</v>
      </c>
      <c r="O648" s="48" t="e">
        <f aca="false">VLOOKUP(tblSalaries#this row;how many hours of a day you work on excel,tblHours,2,0)</f>
        <v>#VALUE!</v>
      </c>
      <c r="P648" s="48" t="e">
        <f aca="false">VLOOKUP(tblSalaries#this row;clean country,tblCountries,5,0)</f>
        <v>#VALUE!</v>
      </c>
      <c r="Q648" s="48" t="e">
        <f aca="false">IF($Q$1,tblSalaries#this row;ppp factor*tblSalaries#this row;salary in usd,tblSalaries#this row;salary in usd)</f>
        <v>#VALUE!</v>
      </c>
    </row>
    <row r="649" customFormat="false" ht="15" hidden="false" customHeight="true" outlineLevel="0" collapsed="false">
      <c r="B649" s="0" t="s">
        <v>1981</v>
      </c>
      <c r="C649" s="54" t="n">
        <v>41055.5189814815</v>
      </c>
      <c r="D649" s="55" t="n">
        <v>200000</v>
      </c>
      <c r="E649" s="0" t="n">
        <v>200000</v>
      </c>
      <c r="F649" s="0" t="s">
        <v>91</v>
      </c>
      <c r="G649" s="0" t="e">
        <f aca="false">tblSalaries#this row;clean salary (in local currency)*VLOOKUP(tblSalaries#this row;currency,tblXrate,2,0)</f>
        <v>#VALUE!</v>
      </c>
      <c r="H649" s="0" t="s">
        <v>1982</v>
      </c>
      <c r="I649" s="0" t="s">
        <v>69</v>
      </c>
      <c r="J649" s="0" t="s">
        <v>121</v>
      </c>
      <c r="K649" s="0" t="e">
        <f aca="false">VLOOKUP(tblSalaries#this row;where do you work,tblCountriesactual:mapping,2,0)</f>
        <v>#VALUE!</v>
      </c>
      <c r="L649" s="0" t="s">
        <v>100</v>
      </c>
      <c r="M649" s="0" t="n">
        <v>2</v>
      </c>
      <c r="N649" s="48" t="e">
        <f aca="false">VLOOKUP(K649,tblCountries,3,0)</f>
        <v>#VALUE!</v>
      </c>
      <c r="O649" s="48" t="e">
        <f aca="false">VLOOKUP(tblSalaries#this row;how many hours of a day you work on excel,tblHours,2,0)</f>
        <v>#VALUE!</v>
      </c>
      <c r="P649" s="48" t="e">
        <f aca="false">VLOOKUP(tblSalaries#this row;clean country,tblCountries,5,0)</f>
        <v>#VALUE!</v>
      </c>
      <c r="Q649" s="48" t="e">
        <f aca="false">IF($Q$1,tblSalaries#this row;ppp factor*tblSalaries#this row;salary in usd,tblSalaries#this row;salary in usd)</f>
        <v>#VALUE!</v>
      </c>
    </row>
    <row r="650" customFormat="false" ht="15" hidden="false" customHeight="true" outlineLevel="0" collapsed="false">
      <c r="B650" s="0" t="s">
        <v>1983</v>
      </c>
      <c r="C650" s="54" t="n">
        <v>41055.5195023148</v>
      </c>
      <c r="D650" s="55" t="s">
        <v>1984</v>
      </c>
      <c r="E650" s="0" t="n">
        <v>950000</v>
      </c>
      <c r="F650" s="0" t="s">
        <v>101</v>
      </c>
      <c r="G650" s="0" t="e">
        <f aca="false">tblSalaries#this row;clean salary (in local currency)*VLOOKUP(tblSalaries#this row;currency,tblXrate,2,0)</f>
        <v>#VALUE!</v>
      </c>
      <c r="H650" s="0" t="s">
        <v>1985</v>
      </c>
      <c r="I650" s="0" t="s">
        <v>124</v>
      </c>
      <c r="J650" s="0" t="s">
        <v>85</v>
      </c>
      <c r="K650" s="0" t="e">
        <f aca="false">VLOOKUP(tblSalaries#this row;where do you work,tblCountriesactual:mapping,2,0)</f>
        <v>#VALUE!</v>
      </c>
      <c r="L650" s="0" t="s">
        <v>110</v>
      </c>
      <c r="M650" s="0" t="n">
        <v>3</v>
      </c>
      <c r="N650" s="48" t="e">
        <f aca="false">VLOOKUP(K650,tblCountries,3,0)</f>
        <v>#VALUE!</v>
      </c>
      <c r="O650" s="48" t="e">
        <f aca="false">VLOOKUP(tblSalaries#this row;how many hours of a day you work on excel,tblHours,2,0)</f>
        <v>#VALUE!</v>
      </c>
      <c r="P650" s="48" t="e">
        <f aca="false">VLOOKUP(tblSalaries#this row;clean country,tblCountries,5,0)</f>
        <v>#VALUE!</v>
      </c>
      <c r="Q650" s="48" t="e">
        <f aca="false">IF($Q$1,tblSalaries#this row;ppp factor*tblSalaries#this row;salary in usd,tblSalaries#this row;salary in usd)</f>
        <v>#VALUE!</v>
      </c>
    </row>
    <row r="651" customFormat="false" ht="15" hidden="false" customHeight="true" outlineLevel="0" collapsed="false">
      <c r="B651" s="0" t="s">
        <v>1986</v>
      </c>
      <c r="C651" s="54" t="n">
        <v>41055.5195717593</v>
      </c>
      <c r="D651" s="55" t="s">
        <v>1987</v>
      </c>
      <c r="E651" s="0" t="n">
        <v>165000</v>
      </c>
      <c r="F651" s="0" t="s">
        <v>101</v>
      </c>
      <c r="G651" s="0" t="e">
        <f aca="false">tblSalaries#this row;clean salary (in local currency)*VLOOKUP(tblSalaries#this row;currency,tblXrate,2,0)</f>
        <v>#VALUE!</v>
      </c>
      <c r="H651" s="0" t="s">
        <v>1988</v>
      </c>
      <c r="I651" s="0" t="s">
        <v>124</v>
      </c>
      <c r="J651" s="0" t="s">
        <v>85</v>
      </c>
      <c r="K651" s="0" t="e">
        <f aca="false">VLOOKUP(tblSalaries#this row;where do you work,tblCountriesactual:mapping,2,0)</f>
        <v>#VALUE!</v>
      </c>
      <c r="L651" s="0" t="s">
        <v>118</v>
      </c>
      <c r="M651" s="0" t="n">
        <v>11</v>
      </c>
      <c r="N651" s="48" t="e">
        <f aca="false">VLOOKUP(K651,tblCountries,3,0)</f>
        <v>#VALUE!</v>
      </c>
      <c r="O651" s="48" t="e">
        <f aca="false">VLOOKUP(tblSalaries#this row;how many hours of a day you work on excel,tblHours,2,0)</f>
        <v>#VALUE!</v>
      </c>
      <c r="P651" s="48" t="e">
        <f aca="false">VLOOKUP(tblSalaries#this row;clean country,tblCountries,5,0)</f>
        <v>#VALUE!</v>
      </c>
      <c r="Q651" s="48" t="e">
        <f aca="false">IF($Q$1,tblSalaries#this row;ppp factor*tblSalaries#this row;salary in usd,tblSalaries#this row;salary in usd)</f>
        <v>#VALUE!</v>
      </c>
    </row>
    <row r="652" customFormat="false" ht="15" hidden="false" customHeight="true" outlineLevel="0" collapsed="false">
      <c r="B652" s="0" t="s">
        <v>1989</v>
      </c>
      <c r="C652" s="54" t="n">
        <v>41055.521087963</v>
      </c>
      <c r="D652" s="55" t="n">
        <v>1400</v>
      </c>
      <c r="E652" s="0" t="n">
        <v>16800</v>
      </c>
      <c r="F652" s="0" t="s">
        <v>71</v>
      </c>
      <c r="G652" s="0" t="e">
        <f aca="false">tblSalaries#this row;clean salary (in local currency)*VLOOKUP(tblSalaries#this row;currency,tblXrate,2,0)</f>
        <v>#VALUE!</v>
      </c>
      <c r="H652" s="0" t="s">
        <v>1829</v>
      </c>
      <c r="I652" s="0" t="s">
        <v>78</v>
      </c>
      <c r="J652" s="0" t="s">
        <v>121</v>
      </c>
      <c r="K652" s="0" t="e">
        <f aca="false">VLOOKUP(tblSalaries#this row;where do you work,tblCountriesactual:mapping,2,0)</f>
        <v>#VALUE!</v>
      </c>
      <c r="L652" s="0" t="s">
        <v>110</v>
      </c>
      <c r="M652" s="0" t="n">
        <v>12</v>
      </c>
      <c r="N652" s="48" t="e">
        <f aca="false">VLOOKUP(K652,tblCountries,3,0)</f>
        <v>#VALUE!</v>
      </c>
      <c r="O652" s="48" t="e">
        <f aca="false">VLOOKUP(tblSalaries#this row;how many hours of a day you work on excel,tblHours,2,0)</f>
        <v>#VALUE!</v>
      </c>
      <c r="P652" s="48" t="e">
        <f aca="false">VLOOKUP(tblSalaries#this row;clean country,tblCountries,5,0)</f>
        <v>#VALUE!</v>
      </c>
      <c r="Q652" s="48" t="e">
        <f aca="false">IF($Q$1,tblSalaries#this row;ppp factor*tblSalaries#this row;salary in usd,tblSalaries#this row;salary in usd)</f>
        <v>#VALUE!</v>
      </c>
    </row>
    <row r="653" customFormat="false" ht="15" hidden="false" customHeight="true" outlineLevel="0" collapsed="false">
      <c r="B653" s="0" t="s">
        <v>1990</v>
      </c>
      <c r="C653" s="54" t="n">
        <v>41055.5218634259</v>
      </c>
      <c r="D653" s="55" t="n">
        <v>37000</v>
      </c>
      <c r="E653" s="0" t="n">
        <v>37000</v>
      </c>
      <c r="F653" s="0" t="s">
        <v>71</v>
      </c>
      <c r="G653" s="0" t="e">
        <f aca="false">tblSalaries#this row;clean salary (in local currency)*VLOOKUP(tblSalaries#this row;currency,tblXrate,2,0)</f>
        <v>#VALUE!</v>
      </c>
      <c r="H653" s="0" t="s">
        <v>1991</v>
      </c>
      <c r="I653" s="0" t="s">
        <v>116</v>
      </c>
      <c r="J653" s="0" t="s">
        <v>85</v>
      </c>
      <c r="K653" s="0" t="e">
        <f aca="false">VLOOKUP(tblSalaries#this row;where do you work,tblCountriesactual:mapping,2,0)</f>
        <v>#VALUE!</v>
      </c>
      <c r="L653" s="0" t="s">
        <v>110</v>
      </c>
      <c r="M653" s="0" t="n">
        <v>10</v>
      </c>
      <c r="N653" s="48" t="e">
        <f aca="false">VLOOKUP(K653,tblCountries,3,0)</f>
        <v>#VALUE!</v>
      </c>
      <c r="O653" s="48" t="e">
        <f aca="false">VLOOKUP(tblSalaries#this row;how many hours of a day you work on excel,tblHours,2,0)</f>
        <v>#VALUE!</v>
      </c>
      <c r="P653" s="48" t="e">
        <f aca="false">VLOOKUP(tblSalaries#this row;clean country,tblCountries,5,0)</f>
        <v>#VALUE!</v>
      </c>
      <c r="Q653" s="48" t="e">
        <f aca="false">IF($Q$1,tblSalaries#this row;ppp factor*tblSalaries#this row;salary in usd,tblSalaries#this row;salary in usd)</f>
        <v>#VALUE!</v>
      </c>
    </row>
    <row r="654" customFormat="false" ht="15" hidden="false" customHeight="true" outlineLevel="0" collapsed="false">
      <c r="B654" s="0" t="s">
        <v>1992</v>
      </c>
      <c r="C654" s="54" t="n">
        <v>41055.5234722222</v>
      </c>
      <c r="D654" s="55" t="s">
        <v>1943</v>
      </c>
      <c r="E654" s="0" t="n">
        <v>300000</v>
      </c>
      <c r="F654" s="0" t="s">
        <v>101</v>
      </c>
      <c r="G654" s="0" t="e">
        <f aca="false">tblSalaries#this row;clean salary (in local currency)*VLOOKUP(tblSalaries#this row;currency,tblXrate,2,0)</f>
        <v>#VALUE!</v>
      </c>
      <c r="H654" s="0" t="s">
        <v>1993</v>
      </c>
      <c r="I654" s="0" t="s">
        <v>78</v>
      </c>
      <c r="J654" s="0" t="s">
        <v>85</v>
      </c>
      <c r="K654" s="0" t="e">
        <f aca="false">VLOOKUP(tblSalaries#this row;where do you work,tblCountriesactual:mapping,2,0)</f>
        <v>#VALUE!</v>
      </c>
      <c r="L654" s="0" t="s">
        <v>110</v>
      </c>
      <c r="M654" s="0" t="n">
        <v>4.5</v>
      </c>
      <c r="N654" s="48" t="e">
        <f aca="false">VLOOKUP(K654,tblCountries,3,0)</f>
        <v>#VALUE!</v>
      </c>
      <c r="O654" s="48" t="e">
        <f aca="false">VLOOKUP(tblSalaries#this row;how many hours of a day you work on excel,tblHours,2,0)</f>
        <v>#VALUE!</v>
      </c>
      <c r="P654" s="48" t="e">
        <f aca="false">VLOOKUP(tblSalaries#this row;clean country,tblCountries,5,0)</f>
        <v>#VALUE!</v>
      </c>
      <c r="Q654" s="48" t="e">
        <f aca="false">IF($Q$1,tblSalaries#this row;ppp factor*tblSalaries#this row;salary in usd,tblSalaries#this row;salary in usd)</f>
        <v>#VALUE!</v>
      </c>
    </row>
    <row r="655" customFormat="false" ht="15" hidden="false" customHeight="true" outlineLevel="0" collapsed="false">
      <c r="B655" s="0" t="s">
        <v>1994</v>
      </c>
      <c r="C655" s="54" t="n">
        <v>41055.5247916667</v>
      </c>
      <c r="D655" s="55" t="s">
        <v>1995</v>
      </c>
      <c r="E655" s="0" t="n">
        <v>200000</v>
      </c>
      <c r="F655" s="0" t="s">
        <v>101</v>
      </c>
      <c r="G655" s="0" t="e">
        <f aca="false">tblSalaries#this row;clean salary (in local currency)*VLOOKUP(tblSalaries#this row;currency,tblXrate,2,0)</f>
        <v>#VALUE!</v>
      </c>
      <c r="H655" s="0" t="s">
        <v>1996</v>
      </c>
      <c r="I655" s="0" t="s">
        <v>136</v>
      </c>
      <c r="J655" s="0" t="s">
        <v>85</v>
      </c>
      <c r="K655" s="0" t="e">
        <f aca="false">VLOOKUP(tblSalaries#this row;where do you work,tblCountriesactual:mapping,2,0)</f>
        <v>#VALUE!</v>
      </c>
      <c r="L655" s="0" t="s">
        <v>118</v>
      </c>
      <c r="M655" s="0" t="n">
        <v>3</v>
      </c>
      <c r="N655" s="48" t="e">
        <f aca="false">VLOOKUP(K655,tblCountries,3,0)</f>
        <v>#VALUE!</v>
      </c>
      <c r="O655" s="48" t="e">
        <f aca="false">VLOOKUP(tblSalaries#this row;how many hours of a day you work on excel,tblHours,2,0)</f>
        <v>#VALUE!</v>
      </c>
      <c r="P655" s="48" t="e">
        <f aca="false">VLOOKUP(tblSalaries#this row;clean country,tblCountries,5,0)</f>
        <v>#VALUE!</v>
      </c>
      <c r="Q655" s="48" t="e">
        <f aca="false">IF($Q$1,tblSalaries#this row;ppp factor*tblSalaries#this row;salary in usd,tblSalaries#this row;salary in usd)</f>
        <v>#VALUE!</v>
      </c>
    </row>
    <row r="656" customFormat="false" ht="15" hidden="false" customHeight="true" outlineLevel="0" collapsed="false">
      <c r="B656" s="0" t="s">
        <v>1997</v>
      </c>
      <c r="C656" s="54" t="n">
        <v>41055.5256134259</v>
      </c>
      <c r="D656" s="55" t="s">
        <v>1998</v>
      </c>
      <c r="E656" s="0" t="n">
        <v>480000</v>
      </c>
      <c r="F656" s="0" t="s">
        <v>101</v>
      </c>
      <c r="G656" s="0" t="e">
        <f aca="false">tblSalaries#this row;clean salary (in local currency)*VLOOKUP(tblSalaries#this row;currency,tblXrate,2,0)</f>
        <v>#VALUE!</v>
      </c>
      <c r="H656" s="0" t="s">
        <v>1999</v>
      </c>
      <c r="I656" s="0" t="s">
        <v>124</v>
      </c>
      <c r="J656" s="0" t="s">
        <v>85</v>
      </c>
      <c r="K656" s="0" t="e">
        <f aca="false">VLOOKUP(tblSalaries#this row;where do you work,tblCountriesactual:mapping,2,0)</f>
        <v>#VALUE!</v>
      </c>
      <c r="L656" s="0" t="s">
        <v>100</v>
      </c>
      <c r="M656" s="0" t="n">
        <v>8</v>
      </c>
      <c r="N656" s="48" t="e">
        <f aca="false">VLOOKUP(K656,tblCountries,3,0)</f>
        <v>#VALUE!</v>
      </c>
      <c r="O656" s="48" t="e">
        <f aca="false">VLOOKUP(tblSalaries#this row;how many hours of a day you work on excel,tblHours,2,0)</f>
        <v>#VALUE!</v>
      </c>
      <c r="P656" s="48" t="e">
        <f aca="false">VLOOKUP(tblSalaries#this row;clean country,tblCountries,5,0)</f>
        <v>#VALUE!</v>
      </c>
      <c r="Q656" s="48" t="e">
        <f aca="false">IF($Q$1,tblSalaries#this row;ppp factor*tblSalaries#this row;salary in usd,tblSalaries#this row;salary in usd)</f>
        <v>#VALUE!</v>
      </c>
    </row>
    <row r="657" customFormat="false" ht="15" hidden="false" customHeight="true" outlineLevel="0" collapsed="false">
      <c r="B657" s="0" t="s">
        <v>2000</v>
      </c>
      <c r="C657" s="54" t="n">
        <v>41055.5322453704</v>
      </c>
      <c r="D657" s="55" t="n">
        <v>5800</v>
      </c>
      <c r="E657" s="0" t="n">
        <v>5800</v>
      </c>
      <c r="F657" s="0" t="s">
        <v>71</v>
      </c>
      <c r="G657" s="0" t="e">
        <f aca="false">tblSalaries#this row;clean salary (in local currency)*VLOOKUP(tblSalaries#this row;currency,tblXrate,2,0)</f>
        <v>#VALUE!</v>
      </c>
      <c r="H657" s="0" t="s">
        <v>2001</v>
      </c>
      <c r="I657" s="0" t="s">
        <v>124</v>
      </c>
      <c r="J657" s="0" t="s">
        <v>85</v>
      </c>
      <c r="K657" s="0" t="e">
        <f aca="false">VLOOKUP(tblSalaries#this row;where do you work,tblCountriesactual:mapping,2,0)</f>
        <v>#VALUE!</v>
      </c>
      <c r="L657" s="0" t="s">
        <v>118</v>
      </c>
      <c r="M657" s="0" t="n">
        <v>8</v>
      </c>
      <c r="N657" s="48" t="e">
        <f aca="false">VLOOKUP(K657,tblCountries,3,0)</f>
        <v>#VALUE!</v>
      </c>
      <c r="O657" s="48" t="e">
        <f aca="false">VLOOKUP(tblSalaries#this row;how many hours of a day you work on excel,tblHours,2,0)</f>
        <v>#VALUE!</v>
      </c>
      <c r="P657" s="48" t="e">
        <f aca="false">VLOOKUP(tblSalaries#this row;clean country,tblCountries,5,0)</f>
        <v>#VALUE!</v>
      </c>
      <c r="Q657" s="48" t="e">
        <f aca="false">IF($Q$1,tblSalaries#this row;ppp factor*tblSalaries#this row;salary in usd,tblSalaries#this row;salary in usd)</f>
        <v>#VALUE!</v>
      </c>
    </row>
    <row r="658" customFormat="false" ht="15" hidden="false" customHeight="true" outlineLevel="0" collapsed="false">
      <c r="B658" s="0" t="s">
        <v>2002</v>
      </c>
      <c r="C658" s="54" t="n">
        <v>41055.5335532407</v>
      </c>
      <c r="D658" s="55" t="s">
        <v>2003</v>
      </c>
      <c r="E658" s="0" t="n">
        <v>230000</v>
      </c>
      <c r="F658" s="0" t="s">
        <v>101</v>
      </c>
      <c r="G658" s="0" t="e">
        <f aca="false">tblSalaries#this row;clean salary (in local currency)*VLOOKUP(tblSalaries#this row;currency,tblXrate,2,0)</f>
        <v>#VALUE!</v>
      </c>
      <c r="H658" s="0" t="s">
        <v>1911</v>
      </c>
      <c r="I658" s="0" t="s">
        <v>136</v>
      </c>
      <c r="J658" s="0" t="s">
        <v>85</v>
      </c>
      <c r="K658" s="0" t="e">
        <f aca="false">VLOOKUP(tblSalaries#this row;where do you work,tblCountriesactual:mapping,2,0)</f>
        <v>#VALUE!</v>
      </c>
      <c r="L658" s="0" t="s">
        <v>118</v>
      </c>
      <c r="M658" s="0" t="n">
        <v>3</v>
      </c>
      <c r="N658" s="48" t="e">
        <f aca="false">VLOOKUP(K658,tblCountries,3,0)</f>
        <v>#VALUE!</v>
      </c>
      <c r="O658" s="48" t="e">
        <f aca="false">VLOOKUP(tblSalaries#this row;how many hours of a day you work on excel,tblHours,2,0)</f>
        <v>#VALUE!</v>
      </c>
      <c r="P658" s="48" t="e">
        <f aca="false">VLOOKUP(tblSalaries#this row;clean country,tblCountries,5,0)</f>
        <v>#VALUE!</v>
      </c>
      <c r="Q658" s="48" t="e">
        <f aca="false">IF($Q$1,tblSalaries#this row;ppp factor*tblSalaries#this row;salary in usd,tblSalaries#this row;salary in usd)</f>
        <v>#VALUE!</v>
      </c>
    </row>
    <row r="659" customFormat="false" ht="15" hidden="false" customHeight="true" outlineLevel="0" collapsed="false">
      <c r="B659" s="0" t="s">
        <v>2004</v>
      </c>
      <c r="C659" s="54" t="n">
        <v>41055.5348148148</v>
      </c>
      <c r="D659" s="55" t="s">
        <v>2005</v>
      </c>
      <c r="E659" s="0" t="n">
        <v>276000</v>
      </c>
      <c r="F659" s="0" t="s">
        <v>101</v>
      </c>
      <c r="G659" s="0" t="e">
        <f aca="false">tblSalaries#this row;clean salary (in local currency)*VLOOKUP(tblSalaries#this row;currency,tblXrate,2,0)</f>
        <v>#VALUE!</v>
      </c>
      <c r="H659" s="0" t="s">
        <v>2006</v>
      </c>
      <c r="I659" s="0" t="s">
        <v>124</v>
      </c>
      <c r="J659" s="0" t="s">
        <v>121</v>
      </c>
      <c r="K659" s="0" t="e">
        <f aca="false">VLOOKUP(tblSalaries#this row;where do you work,tblCountriesactual:mapping,2,0)</f>
        <v>#VALUE!</v>
      </c>
      <c r="L659" s="0" t="s">
        <v>90</v>
      </c>
      <c r="M659" s="0" t="n">
        <v>3</v>
      </c>
      <c r="N659" s="48" t="e">
        <f aca="false">VLOOKUP(K659,tblCountries,3,0)</f>
        <v>#VALUE!</v>
      </c>
      <c r="O659" s="48" t="e">
        <f aca="false">VLOOKUP(tblSalaries#this row;how many hours of a day you work on excel,tblHours,2,0)</f>
        <v>#VALUE!</v>
      </c>
      <c r="P659" s="48" t="e">
        <f aca="false">VLOOKUP(tblSalaries#this row;clean country,tblCountries,5,0)</f>
        <v>#VALUE!</v>
      </c>
      <c r="Q659" s="48" t="e">
        <f aca="false">IF($Q$1,tblSalaries#this row;ppp factor*tblSalaries#this row;salary in usd,tblSalaries#this row;salary in usd)</f>
        <v>#VALUE!</v>
      </c>
    </row>
    <row r="660" customFormat="false" ht="15" hidden="false" customHeight="true" outlineLevel="0" collapsed="false">
      <c r="B660" s="0" t="s">
        <v>2007</v>
      </c>
      <c r="C660" s="54" t="n">
        <v>41055.5365393519</v>
      </c>
      <c r="D660" s="55" t="n">
        <v>24000</v>
      </c>
      <c r="E660" s="0" t="n">
        <v>24000</v>
      </c>
      <c r="F660" s="0" t="s">
        <v>71</v>
      </c>
      <c r="G660" s="0" t="e">
        <f aca="false">tblSalaries#this row;clean salary (in local currency)*VLOOKUP(tblSalaries#this row;currency,tblXrate,2,0)</f>
        <v>#VALUE!</v>
      </c>
      <c r="H660" s="0" t="s">
        <v>2008</v>
      </c>
      <c r="I660" s="0" t="s">
        <v>124</v>
      </c>
      <c r="J660" s="0" t="s">
        <v>406</v>
      </c>
      <c r="K660" s="0" t="e">
        <f aca="false">VLOOKUP(tblSalaries#this row;where do you work,tblCountriesactual:mapping,2,0)</f>
        <v>#VALUE!</v>
      </c>
      <c r="L660" s="0" t="s">
        <v>110</v>
      </c>
      <c r="M660" s="0" t="n">
        <v>12</v>
      </c>
      <c r="N660" s="48" t="e">
        <f aca="false">VLOOKUP(K660,tblCountries,3,0)</f>
        <v>#VALUE!</v>
      </c>
      <c r="O660" s="48" t="e">
        <f aca="false">VLOOKUP(tblSalaries#this row;how many hours of a day you work on excel,tblHours,2,0)</f>
        <v>#VALUE!</v>
      </c>
      <c r="P660" s="48" t="e">
        <f aca="false">VLOOKUP(tblSalaries#this row;clean country,tblCountries,5,0)</f>
        <v>#VALUE!</v>
      </c>
      <c r="Q660" s="48" t="e">
        <f aca="false">IF($Q$1,tblSalaries#this row;ppp factor*tblSalaries#this row;salary in usd,tblSalaries#this row;salary in usd)</f>
        <v>#VALUE!</v>
      </c>
    </row>
    <row r="661" customFormat="false" ht="15" hidden="false" customHeight="true" outlineLevel="0" collapsed="false">
      <c r="B661" s="0" t="s">
        <v>2009</v>
      </c>
      <c r="C661" s="54" t="n">
        <v>41055.5373032407</v>
      </c>
      <c r="D661" s="55" t="s">
        <v>2010</v>
      </c>
      <c r="E661" s="0" t="n">
        <v>24000</v>
      </c>
      <c r="F661" s="0" t="s">
        <v>71</v>
      </c>
      <c r="G661" s="0" t="e">
        <f aca="false">tblSalaries#this row;clean salary (in local currency)*VLOOKUP(tblSalaries#this row;currency,tblXrate,2,0)</f>
        <v>#VALUE!</v>
      </c>
      <c r="H661" s="0" t="s">
        <v>69</v>
      </c>
      <c r="I661" s="0" t="s">
        <v>69</v>
      </c>
      <c r="J661" s="0" t="s">
        <v>141</v>
      </c>
      <c r="K661" s="0" t="e">
        <f aca="false">VLOOKUP(tblSalaries#this row;where do you work,tblCountriesactual:mapping,2,0)</f>
        <v>#VALUE!</v>
      </c>
      <c r="L661" s="0" t="s">
        <v>100</v>
      </c>
      <c r="M661" s="0" t="n">
        <v>15</v>
      </c>
      <c r="N661" s="48" t="e">
        <f aca="false">VLOOKUP(K661,tblCountries,3,0)</f>
        <v>#VALUE!</v>
      </c>
      <c r="O661" s="48" t="e">
        <f aca="false">VLOOKUP(tblSalaries#this row;how many hours of a day you work on excel,tblHours,2,0)</f>
        <v>#VALUE!</v>
      </c>
      <c r="P661" s="48" t="e">
        <f aca="false">VLOOKUP(tblSalaries#this row;clean country,tblCountries,5,0)</f>
        <v>#VALUE!</v>
      </c>
      <c r="Q661" s="48" t="e">
        <f aca="false">IF($Q$1,tblSalaries#this row;ppp factor*tblSalaries#this row;salary in usd,tblSalaries#this row;salary in usd)</f>
        <v>#VALUE!</v>
      </c>
    </row>
    <row r="662" customFormat="false" ht="15" hidden="false" customHeight="true" outlineLevel="0" collapsed="false">
      <c r="B662" s="0" t="s">
        <v>2011</v>
      </c>
      <c r="C662" s="54" t="n">
        <v>41055.5376736111</v>
      </c>
      <c r="D662" s="55" t="n">
        <v>8738</v>
      </c>
      <c r="E662" s="0" t="n">
        <v>8738</v>
      </c>
      <c r="F662" s="0" t="s">
        <v>71</v>
      </c>
      <c r="G662" s="0" t="e">
        <f aca="false">tblSalaries#this row;clean salary (in local currency)*VLOOKUP(tblSalaries#this row;currency,tblXrate,2,0)</f>
        <v>#VALUE!</v>
      </c>
      <c r="H662" s="0" t="s">
        <v>2012</v>
      </c>
      <c r="I662" s="0" t="s">
        <v>124</v>
      </c>
      <c r="J662" s="0" t="s">
        <v>85</v>
      </c>
      <c r="K662" s="0" t="e">
        <f aca="false">VLOOKUP(tblSalaries#this row;where do you work,tblCountriesactual:mapping,2,0)</f>
        <v>#VALUE!</v>
      </c>
      <c r="L662" s="0" t="s">
        <v>118</v>
      </c>
      <c r="M662" s="0" t="n">
        <v>7.3</v>
      </c>
      <c r="N662" s="48" t="e">
        <f aca="false">VLOOKUP(K662,tblCountries,3,0)</f>
        <v>#VALUE!</v>
      </c>
      <c r="O662" s="48" t="e">
        <f aca="false">VLOOKUP(tblSalaries#this row;how many hours of a day you work on excel,tblHours,2,0)</f>
        <v>#VALUE!</v>
      </c>
      <c r="P662" s="48" t="e">
        <f aca="false">VLOOKUP(tblSalaries#this row;clean country,tblCountries,5,0)</f>
        <v>#VALUE!</v>
      </c>
      <c r="Q662" s="48" t="e">
        <f aca="false">IF($Q$1,tblSalaries#this row;ppp factor*tblSalaries#this row;salary in usd,tblSalaries#this row;salary in usd)</f>
        <v>#VALUE!</v>
      </c>
    </row>
    <row r="663" customFormat="false" ht="15" hidden="false" customHeight="true" outlineLevel="0" collapsed="false">
      <c r="B663" s="0" t="s">
        <v>2013</v>
      </c>
      <c r="C663" s="54" t="n">
        <v>41055.5379166667</v>
      </c>
      <c r="D663" s="55" t="n">
        <v>15000</v>
      </c>
      <c r="E663" s="0" t="n">
        <v>15000</v>
      </c>
      <c r="F663" s="0" t="s">
        <v>71</v>
      </c>
      <c r="G663" s="0" t="e">
        <f aca="false">tblSalaries#this row;clean salary (in local currency)*VLOOKUP(tblSalaries#this row;currency,tblXrate,2,0)</f>
        <v>#VALUE!</v>
      </c>
      <c r="H663" s="0" t="s">
        <v>2014</v>
      </c>
      <c r="I663" s="0" t="s">
        <v>78</v>
      </c>
      <c r="J663" s="0" t="s">
        <v>210</v>
      </c>
      <c r="K663" s="0" t="e">
        <f aca="false">VLOOKUP(tblSalaries#this row;where do you work,tblCountriesactual:mapping,2,0)</f>
        <v>#VALUE!</v>
      </c>
      <c r="L663" s="0" t="s">
        <v>110</v>
      </c>
      <c r="M663" s="0" t="n">
        <v>1</v>
      </c>
      <c r="N663" s="48" t="e">
        <f aca="false">VLOOKUP(K663,tblCountries,3,0)</f>
        <v>#VALUE!</v>
      </c>
      <c r="O663" s="48" t="e">
        <f aca="false">VLOOKUP(tblSalaries#this row;how many hours of a day you work on excel,tblHours,2,0)</f>
        <v>#VALUE!</v>
      </c>
      <c r="P663" s="48" t="e">
        <f aca="false">VLOOKUP(tblSalaries#this row;clean country,tblCountries,5,0)</f>
        <v>#VALUE!</v>
      </c>
      <c r="Q663" s="48" t="e">
        <f aca="false">IF($Q$1,tblSalaries#this row;ppp factor*tblSalaries#this row;salary in usd,tblSalaries#this row;salary in usd)</f>
        <v>#VALUE!</v>
      </c>
    </row>
    <row r="664" customFormat="false" ht="15" hidden="false" customHeight="true" outlineLevel="0" collapsed="false">
      <c r="B664" s="0" t="s">
        <v>2015</v>
      </c>
      <c r="C664" s="54" t="n">
        <v>41055.5382986111</v>
      </c>
      <c r="D664" s="55" t="n">
        <v>4700</v>
      </c>
      <c r="E664" s="0" t="n">
        <v>56400</v>
      </c>
      <c r="F664" s="0" t="s">
        <v>71</v>
      </c>
      <c r="G664" s="0" t="e">
        <f aca="false">tblSalaries#this row;clean salary (in local currency)*VLOOKUP(tblSalaries#this row;currency,tblXrate,2,0)</f>
        <v>#VALUE!</v>
      </c>
      <c r="H664" s="0" t="s">
        <v>1762</v>
      </c>
      <c r="I664" s="0" t="s">
        <v>124</v>
      </c>
      <c r="J664" s="0" t="s">
        <v>141</v>
      </c>
      <c r="K664" s="0" t="e">
        <f aca="false">VLOOKUP(tblSalaries#this row;where do you work,tblCountriesactual:mapping,2,0)</f>
        <v>#VALUE!</v>
      </c>
      <c r="L664" s="0" t="s">
        <v>100</v>
      </c>
      <c r="M664" s="0" t="n">
        <v>6</v>
      </c>
      <c r="N664" s="48" t="e">
        <f aca="false">VLOOKUP(K664,tblCountries,3,0)</f>
        <v>#VALUE!</v>
      </c>
      <c r="O664" s="48" t="e">
        <f aca="false">VLOOKUP(tblSalaries#this row;how many hours of a day you work on excel,tblHours,2,0)</f>
        <v>#VALUE!</v>
      </c>
      <c r="P664" s="48" t="e">
        <f aca="false">VLOOKUP(tblSalaries#this row;clean country,tblCountries,5,0)</f>
        <v>#VALUE!</v>
      </c>
      <c r="Q664" s="48" t="e">
        <f aca="false">IF($Q$1,tblSalaries#this row;ppp factor*tblSalaries#this row;salary in usd,tblSalaries#this row;salary in usd)</f>
        <v>#VALUE!</v>
      </c>
    </row>
    <row r="665" customFormat="false" ht="15" hidden="false" customHeight="true" outlineLevel="0" collapsed="false">
      <c r="B665" s="0" t="s">
        <v>2016</v>
      </c>
      <c r="C665" s="54" t="n">
        <v>41055.5411226852</v>
      </c>
      <c r="D665" s="55" t="n">
        <v>10200</v>
      </c>
      <c r="E665" s="0" t="n">
        <v>10200</v>
      </c>
      <c r="F665" s="0" t="s">
        <v>71</v>
      </c>
      <c r="G665" s="0" t="e">
        <f aca="false">tblSalaries#this row;clean salary (in local currency)*VLOOKUP(tblSalaries#this row;currency,tblXrate,2,0)</f>
        <v>#VALUE!</v>
      </c>
      <c r="H665" s="0" t="s">
        <v>712</v>
      </c>
      <c r="I665" s="0" t="s">
        <v>78</v>
      </c>
      <c r="J665" s="0" t="s">
        <v>85</v>
      </c>
      <c r="K665" s="0" t="e">
        <f aca="false">VLOOKUP(tblSalaries#this row;where do you work,tblCountriesactual:mapping,2,0)</f>
        <v>#VALUE!</v>
      </c>
      <c r="L665" s="0" t="s">
        <v>110</v>
      </c>
      <c r="M665" s="0" t="n">
        <v>4.5</v>
      </c>
      <c r="N665" s="48" t="e">
        <f aca="false">VLOOKUP(K665,tblCountries,3,0)</f>
        <v>#VALUE!</v>
      </c>
      <c r="O665" s="48" t="e">
        <f aca="false">VLOOKUP(tblSalaries#this row;how many hours of a day you work on excel,tblHours,2,0)</f>
        <v>#VALUE!</v>
      </c>
      <c r="P665" s="48" t="e">
        <f aca="false">VLOOKUP(tblSalaries#this row;clean country,tblCountries,5,0)</f>
        <v>#VALUE!</v>
      </c>
      <c r="Q665" s="48" t="e">
        <f aca="false">IF($Q$1,tblSalaries#this row;ppp factor*tblSalaries#this row;salary in usd,tblSalaries#this row;salary in usd)</f>
        <v>#VALUE!</v>
      </c>
    </row>
    <row r="666" customFormat="false" ht="15" hidden="false" customHeight="true" outlineLevel="0" collapsed="false">
      <c r="B666" s="0" t="s">
        <v>2017</v>
      </c>
      <c r="C666" s="54" t="n">
        <v>41055.5414467593</v>
      </c>
      <c r="D666" s="55" t="n">
        <v>325000</v>
      </c>
      <c r="E666" s="0" t="n">
        <v>325000</v>
      </c>
      <c r="F666" s="0" t="s">
        <v>101</v>
      </c>
      <c r="G666" s="0" t="e">
        <f aca="false">tblSalaries#this row;clean salary (in local currency)*VLOOKUP(tblSalaries#this row;currency,tblXrate,2,0)</f>
        <v>#VALUE!</v>
      </c>
      <c r="H666" s="0" t="s">
        <v>1911</v>
      </c>
      <c r="I666" s="0" t="s">
        <v>136</v>
      </c>
      <c r="J666" s="0" t="s">
        <v>85</v>
      </c>
      <c r="K666" s="0" t="e">
        <f aca="false">VLOOKUP(tblSalaries#this row;where do you work,tblCountriesactual:mapping,2,0)</f>
        <v>#VALUE!</v>
      </c>
      <c r="L666" s="0" t="s">
        <v>118</v>
      </c>
      <c r="M666" s="0" t="n">
        <v>4.5</v>
      </c>
      <c r="N666" s="48" t="e">
        <f aca="false">VLOOKUP(K666,tblCountries,3,0)</f>
        <v>#VALUE!</v>
      </c>
      <c r="O666" s="48" t="e">
        <f aca="false">VLOOKUP(tblSalaries#this row;how many hours of a day you work on excel,tblHours,2,0)</f>
        <v>#VALUE!</v>
      </c>
      <c r="P666" s="48" t="e">
        <f aca="false">VLOOKUP(tblSalaries#this row;clean country,tblCountries,5,0)</f>
        <v>#VALUE!</v>
      </c>
      <c r="Q666" s="48" t="e">
        <f aca="false">IF($Q$1,tblSalaries#this row;ppp factor*tblSalaries#this row;salary in usd,tblSalaries#this row;salary in usd)</f>
        <v>#VALUE!</v>
      </c>
    </row>
    <row r="667" customFormat="false" ht="15" hidden="false" customHeight="true" outlineLevel="0" collapsed="false">
      <c r="B667" s="0" t="s">
        <v>2018</v>
      </c>
      <c r="C667" s="54" t="n">
        <v>41055.5428703704</v>
      </c>
      <c r="D667" s="55" t="n">
        <v>105000</v>
      </c>
      <c r="E667" s="0" t="n">
        <v>105000</v>
      </c>
      <c r="F667" s="0" t="s">
        <v>71</v>
      </c>
      <c r="G667" s="0" t="e">
        <f aca="false">tblSalaries#this row;clean salary (in local currency)*VLOOKUP(tblSalaries#this row;currency,tblXrate,2,0)</f>
        <v>#VALUE!</v>
      </c>
      <c r="H667" s="0" t="s">
        <v>754</v>
      </c>
      <c r="I667" s="0" t="s">
        <v>87</v>
      </c>
      <c r="J667" s="0" t="s">
        <v>74</v>
      </c>
      <c r="K667" s="0" t="e">
        <f aca="false">VLOOKUP(tblSalaries#this row;where do you work,tblCountriesactual:mapping,2,0)</f>
        <v>#VALUE!</v>
      </c>
      <c r="L667" s="0" t="s">
        <v>100</v>
      </c>
      <c r="M667" s="0" t="n">
        <v>15</v>
      </c>
      <c r="N667" s="48" t="e">
        <f aca="false">VLOOKUP(K667,tblCountries,3,0)</f>
        <v>#VALUE!</v>
      </c>
      <c r="O667" s="48" t="e">
        <f aca="false">VLOOKUP(tblSalaries#this row;how many hours of a day you work on excel,tblHours,2,0)</f>
        <v>#VALUE!</v>
      </c>
      <c r="P667" s="48" t="e">
        <f aca="false">VLOOKUP(tblSalaries#this row;clean country,tblCountries,5,0)</f>
        <v>#VALUE!</v>
      </c>
      <c r="Q667" s="48" t="e">
        <f aca="false">IF($Q$1,tblSalaries#this row;ppp factor*tblSalaries#this row;salary in usd,tblSalaries#this row;salary in usd)</f>
        <v>#VALUE!</v>
      </c>
    </row>
    <row r="668" customFormat="false" ht="15" hidden="false" customHeight="true" outlineLevel="0" collapsed="false">
      <c r="B668" s="0" t="s">
        <v>2019</v>
      </c>
      <c r="C668" s="54" t="n">
        <v>41055.542974537</v>
      </c>
      <c r="D668" s="55" t="s">
        <v>2020</v>
      </c>
      <c r="E668" s="0" t="n">
        <v>250000</v>
      </c>
      <c r="F668" s="0" t="s">
        <v>101</v>
      </c>
      <c r="G668" s="0" t="e">
        <f aca="false">tblSalaries#this row;clean salary (in local currency)*VLOOKUP(tblSalaries#this row;currency,tblXrate,2,0)</f>
        <v>#VALUE!</v>
      </c>
      <c r="H668" s="0" t="s">
        <v>2021</v>
      </c>
      <c r="I668" s="0" t="s">
        <v>124</v>
      </c>
      <c r="J668" s="0" t="s">
        <v>85</v>
      </c>
      <c r="K668" s="0" t="e">
        <f aca="false">VLOOKUP(tblSalaries#this row;where do you work,tblCountriesactual:mapping,2,0)</f>
        <v>#VALUE!</v>
      </c>
      <c r="L668" s="0" t="s">
        <v>100</v>
      </c>
      <c r="M668" s="0" t="n">
        <v>5</v>
      </c>
      <c r="N668" s="48" t="e">
        <f aca="false">VLOOKUP(K668,tblCountries,3,0)</f>
        <v>#VALUE!</v>
      </c>
      <c r="O668" s="48" t="e">
        <f aca="false">VLOOKUP(tblSalaries#this row;how many hours of a day you work on excel,tblHours,2,0)</f>
        <v>#VALUE!</v>
      </c>
      <c r="P668" s="48" t="e">
        <f aca="false">VLOOKUP(tblSalaries#this row;clean country,tblCountries,5,0)</f>
        <v>#VALUE!</v>
      </c>
      <c r="Q668" s="48" t="e">
        <f aca="false">IF($Q$1,tblSalaries#this row;ppp factor*tblSalaries#this row;salary in usd,tblSalaries#this row;salary in usd)</f>
        <v>#VALUE!</v>
      </c>
    </row>
    <row r="669" customFormat="false" ht="15" hidden="false" customHeight="true" outlineLevel="0" collapsed="false">
      <c r="B669" s="0" t="s">
        <v>2022</v>
      </c>
      <c r="C669" s="54" t="n">
        <v>41055.5436342592</v>
      </c>
      <c r="D669" s="55" t="n">
        <v>470000</v>
      </c>
      <c r="E669" s="0" t="n">
        <v>470000</v>
      </c>
      <c r="F669" s="0" t="s">
        <v>101</v>
      </c>
      <c r="G669" s="0" t="e">
        <f aca="false">tblSalaries#this row;clean salary (in local currency)*VLOOKUP(tblSalaries#this row;currency,tblXrate,2,0)</f>
        <v>#VALUE!</v>
      </c>
      <c r="H669" s="0" t="s">
        <v>87</v>
      </c>
      <c r="I669" s="0" t="s">
        <v>87</v>
      </c>
      <c r="J669" s="0" t="s">
        <v>85</v>
      </c>
      <c r="K669" s="0" t="e">
        <f aca="false">VLOOKUP(tblSalaries#this row;where do you work,tblCountriesactual:mapping,2,0)</f>
        <v>#VALUE!</v>
      </c>
      <c r="L669" s="0" t="s">
        <v>118</v>
      </c>
      <c r="M669" s="0" t="n">
        <v>4</v>
      </c>
      <c r="N669" s="48" t="e">
        <f aca="false">VLOOKUP(K669,tblCountries,3,0)</f>
        <v>#VALUE!</v>
      </c>
      <c r="O669" s="48" t="e">
        <f aca="false">VLOOKUP(tblSalaries#this row;how many hours of a day you work on excel,tblHours,2,0)</f>
        <v>#VALUE!</v>
      </c>
      <c r="P669" s="48" t="e">
        <f aca="false">VLOOKUP(tblSalaries#this row;clean country,tblCountries,5,0)</f>
        <v>#VALUE!</v>
      </c>
      <c r="Q669" s="48" t="e">
        <f aca="false">IF($Q$1,tblSalaries#this row;ppp factor*tblSalaries#this row;salary in usd,tblSalaries#this row;salary in usd)</f>
        <v>#VALUE!</v>
      </c>
    </row>
    <row r="670" customFormat="false" ht="15" hidden="false" customHeight="true" outlineLevel="0" collapsed="false">
      <c r="B670" s="0" t="s">
        <v>2023</v>
      </c>
      <c r="C670" s="54" t="n">
        <v>41055.5441203704</v>
      </c>
      <c r="D670" s="55" t="n">
        <v>720000</v>
      </c>
      <c r="E670" s="0" t="n">
        <v>720000</v>
      </c>
      <c r="F670" s="0" t="s">
        <v>132</v>
      </c>
      <c r="G670" s="0" t="e">
        <f aca="false">tblSalaries#this row;clean salary (in local currency)*VLOOKUP(tblSalaries#this row;currency,tblXrate,2,0)</f>
        <v>#VALUE!</v>
      </c>
      <c r="H670" s="0" t="s">
        <v>1429</v>
      </c>
      <c r="I670" s="0" t="s">
        <v>124</v>
      </c>
      <c r="J670" s="0" t="s">
        <v>169</v>
      </c>
      <c r="K670" s="0" t="e">
        <f aca="false">VLOOKUP(tblSalaries#this row;where do you work,tblCountriesactual:mapping,2,0)</f>
        <v>#VALUE!</v>
      </c>
      <c r="L670" s="0" t="s">
        <v>110</v>
      </c>
      <c r="M670" s="0" t="n">
        <v>9</v>
      </c>
      <c r="N670" s="48" t="e">
        <f aca="false">VLOOKUP(K670,tblCountries,3,0)</f>
        <v>#VALUE!</v>
      </c>
      <c r="O670" s="48" t="e">
        <f aca="false">VLOOKUP(tblSalaries#this row;how many hours of a day you work on excel,tblHours,2,0)</f>
        <v>#VALUE!</v>
      </c>
      <c r="P670" s="48" t="e">
        <f aca="false">VLOOKUP(tblSalaries#this row;clean country,tblCountries,5,0)</f>
        <v>#VALUE!</v>
      </c>
      <c r="Q670" s="48" t="e">
        <f aca="false">IF($Q$1,tblSalaries#this row;ppp factor*tblSalaries#this row;salary in usd,tblSalaries#this row;salary in usd)</f>
        <v>#VALUE!</v>
      </c>
    </row>
    <row r="671" customFormat="false" ht="15" hidden="false" customHeight="true" outlineLevel="0" collapsed="false">
      <c r="B671" s="0" t="s">
        <v>2024</v>
      </c>
      <c r="C671" s="54" t="n">
        <v>41055.5444212963</v>
      </c>
      <c r="D671" s="55" t="n">
        <v>100000</v>
      </c>
      <c r="E671" s="0" t="n">
        <v>100000</v>
      </c>
      <c r="F671" s="0" t="s">
        <v>84</v>
      </c>
      <c r="G671" s="0" t="e">
        <f aca="false">tblSalaries#this row;clean salary (in local currency)*VLOOKUP(tblSalaries#this row;currency,tblXrate,2,0)</f>
        <v>#VALUE!</v>
      </c>
      <c r="H671" s="0" t="s">
        <v>2025</v>
      </c>
      <c r="I671" s="0" t="s">
        <v>124</v>
      </c>
      <c r="J671" s="0" t="s">
        <v>104</v>
      </c>
      <c r="K671" s="0" t="e">
        <f aca="false">VLOOKUP(tblSalaries#this row;where do you work,tblCountriesactual:mapping,2,0)</f>
        <v>#VALUE!</v>
      </c>
      <c r="L671" s="0" t="s">
        <v>90</v>
      </c>
      <c r="M671" s="0" t="n">
        <v>20</v>
      </c>
      <c r="N671" s="48" t="e">
        <f aca="false">VLOOKUP(K671,tblCountries,3,0)</f>
        <v>#VALUE!</v>
      </c>
      <c r="O671" s="48" t="e">
        <f aca="false">VLOOKUP(tblSalaries#this row;how many hours of a day you work on excel,tblHours,2,0)</f>
        <v>#VALUE!</v>
      </c>
      <c r="P671" s="48" t="e">
        <f aca="false">VLOOKUP(tblSalaries#this row;clean country,tblCountries,5,0)</f>
        <v>#VALUE!</v>
      </c>
      <c r="Q671" s="48" t="e">
        <f aca="false">IF($Q$1,tblSalaries#this row;ppp factor*tblSalaries#this row;salary in usd,tblSalaries#this row;salary in usd)</f>
        <v>#VALUE!</v>
      </c>
    </row>
    <row r="672" customFormat="false" ht="15" hidden="false" customHeight="true" outlineLevel="0" collapsed="false">
      <c r="B672" s="0" t="s">
        <v>2026</v>
      </c>
      <c r="C672" s="54" t="n">
        <v>41055.5451736111</v>
      </c>
      <c r="D672" s="55" t="s">
        <v>2027</v>
      </c>
      <c r="E672" s="0" t="n">
        <v>220000</v>
      </c>
      <c r="F672" s="0" t="s">
        <v>101</v>
      </c>
      <c r="G672" s="0" t="e">
        <f aca="false">tblSalaries#this row;clean salary (in local currency)*VLOOKUP(tblSalaries#this row;currency,tblXrate,2,0)</f>
        <v>#VALUE!</v>
      </c>
      <c r="H672" s="0" t="s">
        <v>2028</v>
      </c>
      <c r="I672" s="0" t="s">
        <v>78</v>
      </c>
      <c r="J672" s="0" t="s">
        <v>85</v>
      </c>
      <c r="K672" s="0" t="e">
        <f aca="false">VLOOKUP(tblSalaries#this row;where do you work,tblCountriesactual:mapping,2,0)</f>
        <v>#VALUE!</v>
      </c>
      <c r="L672" s="0" t="s">
        <v>100</v>
      </c>
      <c r="M672" s="0" t="n">
        <v>3</v>
      </c>
      <c r="N672" s="48" t="e">
        <f aca="false">VLOOKUP(K672,tblCountries,3,0)</f>
        <v>#VALUE!</v>
      </c>
      <c r="O672" s="48" t="e">
        <f aca="false">VLOOKUP(tblSalaries#this row;how many hours of a day you work on excel,tblHours,2,0)</f>
        <v>#VALUE!</v>
      </c>
      <c r="P672" s="48" t="e">
        <f aca="false">VLOOKUP(tblSalaries#this row;clean country,tblCountries,5,0)</f>
        <v>#VALUE!</v>
      </c>
      <c r="Q672" s="48" t="e">
        <f aca="false">IF($Q$1,tblSalaries#this row;ppp factor*tblSalaries#this row;salary in usd,tblSalaries#this row;salary in usd)</f>
        <v>#VALUE!</v>
      </c>
    </row>
    <row r="673" customFormat="false" ht="15" hidden="false" customHeight="true" outlineLevel="0" collapsed="false">
      <c r="B673" s="0" t="s">
        <v>2029</v>
      </c>
      <c r="C673" s="54" t="n">
        <v>41055.5476736111</v>
      </c>
      <c r="D673" s="55" t="n">
        <v>52000</v>
      </c>
      <c r="E673" s="0" t="n">
        <v>52000</v>
      </c>
      <c r="F673" s="0" t="s">
        <v>71</v>
      </c>
      <c r="G673" s="0" t="e">
        <f aca="false">tblSalaries#this row;clean salary (in local currency)*VLOOKUP(tblSalaries#this row;currency,tblXrate,2,0)</f>
        <v>#VALUE!</v>
      </c>
      <c r="H673" s="0" t="s">
        <v>2030</v>
      </c>
      <c r="I673" s="0" t="s">
        <v>143</v>
      </c>
      <c r="J673" s="0" t="s">
        <v>74</v>
      </c>
      <c r="K673" s="0" t="e">
        <f aca="false">VLOOKUP(tblSalaries#this row;where do you work,tblCountriesactual:mapping,2,0)</f>
        <v>#VALUE!</v>
      </c>
      <c r="L673" s="0" t="s">
        <v>110</v>
      </c>
      <c r="M673" s="0" t="n">
        <v>18</v>
      </c>
      <c r="N673" s="48" t="e">
        <f aca="false">VLOOKUP(K673,tblCountries,3,0)</f>
        <v>#VALUE!</v>
      </c>
      <c r="O673" s="48" t="e">
        <f aca="false">VLOOKUP(tblSalaries#this row;how many hours of a day you work on excel,tblHours,2,0)</f>
        <v>#VALUE!</v>
      </c>
      <c r="P673" s="48" t="e">
        <f aca="false">VLOOKUP(tblSalaries#this row;clean country,tblCountries,5,0)</f>
        <v>#VALUE!</v>
      </c>
      <c r="Q673" s="48" t="e">
        <f aca="false">IF($Q$1,tblSalaries#this row;ppp factor*tblSalaries#this row;salary in usd,tblSalaries#this row;salary in usd)</f>
        <v>#VALUE!</v>
      </c>
    </row>
    <row r="674" customFormat="false" ht="15" hidden="false" customHeight="true" outlineLevel="0" collapsed="false">
      <c r="B674" s="0" t="s">
        <v>2031</v>
      </c>
      <c r="C674" s="54" t="n">
        <v>41055.5493171296</v>
      </c>
      <c r="D674" s="55" t="s">
        <v>2032</v>
      </c>
      <c r="E674" s="0" t="n">
        <v>260000</v>
      </c>
      <c r="F674" s="0" t="s">
        <v>101</v>
      </c>
      <c r="G674" s="0" t="e">
        <f aca="false">tblSalaries#this row;clean salary (in local currency)*VLOOKUP(tblSalaries#this row;currency,tblXrate,2,0)</f>
        <v>#VALUE!</v>
      </c>
      <c r="H674" s="0" t="s">
        <v>78</v>
      </c>
      <c r="I674" s="0" t="s">
        <v>78</v>
      </c>
      <c r="J674" s="0" t="s">
        <v>85</v>
      </c>
      <c r="K674" s="0" t="e">
        <f aca="false">VLOOKUP(tblSalaries#this row;where do you work,tblCountriesactual:mapping,2,0)</f>
        <v>#VALUE!</v>
      </c>
      <c r="L674" s="0" t="s">
        <v>110</v>
      </c>
      <c r="M674" s="0" t="n">
        <v>2</v>
      </c>
      <c r="N674" s="48" t="e">
        <f aca="false">VLOOKUP(K674,tblCountries,3,0)</f>
        <v>#VALUE!</v>
      </c>
      <c r="O674" s="48" t="e">
        <f aca="false">VLOOKUP(tblSalaries#this row;how many hours of a day you work on excel,tblHours,2,0)</f>
        <v>#VALUE!</v>
      </c>
      <c r="P674" s="48" t="e">
        <f aca="false">VLOOKUP(tblSalaries#this row;clean country,tblCountries,5,0)</f>
        <v>#VALUE!</v>
      </c>
      <c r="Q674" s="48" t="e">
        <f aca="false">IF($Q$1,tblSalaries#this row;ppp factor*tblSalaries#this row;salary in usd,tblSalaries#this row;salary in usd)</f>
        <v>#VALUE!</v>
      </c>
    </row>
    <row r="675" customFormat="false" ht="15" hidden="false" customHeight="true" outlineLevel="0" collapsed="false">
      <c r="B675" s="0" t="s">
        <v>2033</v>
      </c>
      <c r="C675" s="54" t="n">
        <v>41055.5505555555</v>
      </c>
      <c r="D675" s="55" t="s">
        <v>2034</v>
      </c>
      <c r="E675" s="0" t="n">
        <v>120000</v>
      </c>
      <c r="F675" s="0" t="s">
        <v>101</v>
      </c>
      <c r="G675" s="0" t="e">
        <f aca="false">tblSalaries#this row;clean salary (in local currency)*VLOOKUP(tblSalaries#this row;currency,tblXrate,2,0)</f>
        <v>#VALUE!</v>
      </c>
      <c r="H675" s="0" t="s">
        <v>877</v>
      </c>
      <c r="I675" s="0" t="s">
        <v>78</v>
      </c>
      <c r="J675" s="0" t="s">
        <v>85</v>
      </c>
      <c r="K675" s="0" t="e">
        <f aca="false">VLOOKUP(tblSalaries#this row;where do you work,tblCountriesactual:mapping,2,0)</f>
        <v>#VALUE!</v>
      </c>
      <c r="L675" s="0" t="s">
        <v>100</v>
      </c>
      <c r="M675" s="0" t="n">
        <v>3</v>
      </c>
      <c r="N675" s="48" t="e">
        <f aca="false">VLOOKUP(K675,tblCountries,3,0)</f>
        <v>#VALUE!</v>
      </c>
      <c r="O675" s="48" t="e">
        <f aca="false">VLOOKUP(tblSalaries#this row;how many hours of a day you work on excel,tblHours,2,0)</f>
        <v>#VALUE!</v>
      </c>
      <c r="P675" s="48" t="e">
        <f aca="false">VLOOKUP(tblSalaries#this row;clean country,tblCountries,5,0)</f>
        <v>#VALUE!</v>
      </c>
      <c r="Q675" s="48" t="e">
        <f aca="false">IF($Q$1,tblSalaries#this row;ppp factor*tblSalaries#this row;salary in usd,tblSalaries#this row;salary in usd)</f>
        <v>#VALUE!</v>
      </c>
    </row>
    <row r="676" customFormat="false" ht="15" hidden="false" customHeight="true" outlineLevel="0" collapsed="false">
      <c r="B676" s="0" t="s">
        <v>2035</v>
      </c>
      <c r="C676" s="54" t="n">
        <v>41055.5530208333</v>
      </c>
      <c r="D676" s="55" t="n">
        <v>13000</v>
      </c>
      <c r="E676" s="0" t="n">
        <v>13000</v>
      </c>
      <c r="F676" s="0" t="s">
        <v>71</v>
      </c>
      <c r="G676" s="0" t="e">
        <f aca="false">tblSalaries#this row;clean salary (in local currency)*VLOOKUP(tblSalaries#this row;currency,tblXrate,2,0)</f>
        <v>#VALUE!</v>
      </c>
      <c r="H676" s="0" t="s">
        <v>78</v>
      </c>
      <c r="I676" s="0" t="s">
        <v>78</v>
      </c>
      <c r="J676" s="0" t="s">
        <v>85</v>
      </c>
      <c r="K676" s="0" t="e">
        <f aca="false">VLOOKUP(tblSalaries#this row;where do you work,tblCountriesactual:mapping,2,0)</f>
        <v>#VALUE!</v>
      </c>
      <c r="L676" s="0" t="s">
        <v>90</v>
      </c>
      <c r="M676" s="0" t="n">
        <v>4</v>
      </c>
      <c r="N676" s="48" t="e">
        <f aca="false">VLOOKUP(K676,tblCountries,3,0)</f>
        <v>#VALUE!</v>
      </c>
      <c r="O676" s="48" t="e">
        <f aca="false">VLOOKUP(tblSalaries#this row;how many hours of a day you work on excel,tblHours,2,0)</f>
        <v>#VALUE!</v>
      </c>
      <c r="P676" s="48" t="e">
        <f aca="false">VLOOKUP(tblSalaries#this row;clean country,tblCountries,5,0)</f>
        <v>#VALUE!</v>
      </c>
      <c r="Q676" s="48" t="e">
        <f aca="false">IF($Q$1,tblSalaries#this row;ppp factor*tblSalaries#this row;salary in usd,tblSalaries#this row;salary in usd)</f>
        <v>#VALUE!</v>
      </c>
    </row>
    <row r="677" customFormat="false" ht="15" hidden="false" customHeight="true" outlineLevel="0" collapsed="false">
      <c r="B677" s="0" t="s">
        <v>2036</v>
      </c>
      <c r="C677" s="54" t="n">
        <v>41055.5538888889</v>
      </c>
      <c r="D677" s="55" t="s">
        <v>2037</v>
      </c>
      <c r="E677" s="0" t="n">
        <v>144000</v>
      </c>
      <c r="F677" s="0" t="s">
        <v>101</v>
      </c>
      <c r="G677" s="0" t="e">
        <f aca="false">tblSalaries#this row;clean salary (in local currency)*VLOOKUP(tblSalaries#this row;currency,tblXrate,2,0)</f>
        <v>#VALUE!</v>
      </c>
      <c r="H677" s="0" t="s">
        <v>2038</v>
      </c>
      <c r="I677" s="0" t="s">
        <v>124</v>
      </c>
      <c r="J677" s="0" t="s">
        <v>85</v>
      </c>
      <c r="K677" s="0" t="e">
        <f aca="false">VLOOKUP(tblSalaries#this row;where do you work,tblCountriesactual:mapping,2,0)</f>
        <v>#VALUE!</v>
      </c>
      <c r="L677" s="0" t="s">
        <v>100</v>
      </c>
      <c r="M677" s="0" t="n">
        <v>7</v>
      </c>
      <c r="N677" s="48" t="e">
        <f aca="false">VLOOKUP(K677,tblCountries,3,0)</f>
        <v>#VALUE!</v>
      </c>
      <c r="O677" s="48" t="e">
        <f aca="false">VLOOKUP(tblSalaries#this row;how many hours of a day you work on excel,tblHours,2,0)</f>
        <v>#VALUE!</v>
      </c>
      <c r="P677" s="48" t="e">
        <f aca="false">VLOOKUP(tblSalaries#this row;clean country,tblCountries,5,0)</f>
        <v>#VALUE!</v>
      </c>
      <c r="Q677" s="48" t="e">
        <f aca="false">IF($Q$1,tblSalaries#this row;ppp factor*tblSalaries#this row;salary in usd,tblSalaries#this row;salary in usd)</f>
        <v>#VALUE!</v>
      </c>
    </row>
    <row r="678" customFormat="false" ht="15" hidden="false" customHeight="true" outlineLevel="0" collapsed="false">
      <c r="B678" s="0" t="s">
        <v>2039</v>
      </c>
      <c r="C678" s="54" t="n">
        <v>41055.5542013889</v>
      </c>
      <c r="D678" s="55" t="s">
        <v>2040</v>
      </c>
      <c r="E678" s="0" t="n">
        <v>1150000</v>
      </c>
      <c r="F678" s="0" t="s">
        <v>101</v>
      </c>
      <c r="G678" s="0" t="e">
        <f aca="false">tblSalaries#this row;clean salary (in local currency)*VLOOKUP(tblSalaries#this row;currency,tblXrate,2,0)</f>
        <v>#VALUE!</v>
      </c>
      <c r="H678" s="0" t="s">
        <v>2041</v>
      </c>
      <c r="I678" s="0" t="s">
        <v>124</v>
      </c>
      <c r="J678" s="0" t="s">
        <v>85</v>
      </c>
      <c r="K678" s="0" t="e">
        <f aca="false">VLOOKUP(tblSalaries#this row;where do you work,tblCountriesactual:mapping,2,0)</f>
        <v>#VALUE!</v>
      </c>
      <c r="L678" s="0" t="s">
        <v>100</v>
      </c>
      <c r="M678" s="0" t="n">
        <v>7</v>
      </c>
      <c r="N678" s="48" t="e">
        <f aca="false">VLOOKUP(K678,tblCountries,3,0)</f>
        <v>#VALUE!</v>
      </c>
      <c r="O678" s="48" t="e">
        <f aca="false">VLOOKUP(tblSalaries#this row;how many hours of a day you work on excel,tblHours,2,0)</f>
        <v>#VALUE!</v>
      </c>
      <c r="P678" s="48" t="e">
        <f aca="false">VLOOKUP(tblSalaries#this row;clean country,tblCountries,5,0)</f>
        <v>#VALUE!</v>
      </c>
      <c r="Q678" s="48" t="e">
        <f aca="false">IF($Q$1,tblSalaries#this row;ppp factor*tblSalaries#this row;salary in usd,tblSalaries#this row;salary in usd)</f>
        <v>#VALUE!</v>
      </c>
    </row>
    <row r="679" customFormat="false" ht="15" hidden="false" customHeight="true" outlineLevel="0" collapsed="false">
      <c r="B679" s="0" t="s">
        <v>2042</v>
      </c>
      <c r="C679" s="54" t="n">
        <v>41055.554537037</v>
      </c>
      <c r="D679" s="55" t="s">
        <v>2043</v>
      </c>
      <c r="E679" s="0" t="n">
        <v>33500</v>
      </c>
      <c r="F679" s="0" t="s">
        <v>71</v>
      </c>
      <c r="G679" s="0" t="e">
        <f aca="false">tblSalaries#this row;clean salary (in local currency)*VLOOKUP(tblSalaries#this row;currency,tblXrate,2,0)</f>
        <v>#VALUE!</v>
      </c>
      <c r="H679" s="0" t="s">
        <v>2044</v>
      </c>
      <c r="I679" s="0" t="s">
        <v>69</v>
      </c>
      <c r="J679" s="0" t="s">
        <v>264</v>
      </c>
      <c r="K679" s="0" t="e">
        <f aca="false">VLOOKUP(tblSalaries#this row;where do you work,tblCountriesactual:mapping,2,0)</f>
        <v>#VALUE!</v>
      </c>
      <c r="L679" s="0" t="s">
        <v>90</v>
      </c>
      <c r="M679" s="0" t="n">
        <v>10</v>
      </c>
      <c r="N679" s="48" t="e">
        <f aca="false">VLOOKUP(K679,tblCountries,3,0)</f>
        <v>#VALUE!</v>
      </c>
      <c r="O679" s="48" t="e">
        <f aca="false">VLOOKUP(tblSalaries#this row;how many hours of a day you work on excel,tblHours,2,0)</f>
        <v>#VALUE!</v>
      </c>
      <c r="P679" s="48" t="e">
        <f aca="false">VLOOKUP(tblSalaries#this row;clean country,tblCountries,5,0)</f>
        <v>#VALUE!</v>
      </c>
      <c r="Q679" s="48" t="e">
        <f aca="false">IF($Q$1,tblSalaries#this row;ppp factor*tblSalaries#this row;salary in usd,tblSalaries#this row;salary in usd)</f>
        <v>#VALUE!</v>
      </c>
    </row>
    <row r="680" customFormat="false" ht="15" hidden="false" customHeight="true" outlineLevel="0" collapsed="false">
      <c r="B680" s="0" t="s">
        <v>2045</v>
      </c>
      <c r="C680" s="54" t="n">
        <v>41055.5553472222</v>
      </c>
      <c r="D680" s="55" t="n">
        <v>50000</v>
      </c>
      <c r="E680" s="0" t="n">
        <v>50000</v>
      </c>
      <c r="F680" s="0" t="s">
        <v>71</v>
      </c>
      <c r="G680" s="0" t="e">
        <f aca="false">tblSalaries#this row;clean salary (in local currency)*VLOOKUP(tblSalaries#this row;currency,tblXrate,2,0)</f>
        <v>#VALUE!</v>
      </c>
      <c r="H680" s="0" t="s">
        <v>2046</v>
      </c>
      <c r="I680" s="0" t="s">
        <v>124</v>
      </c>
      <c r="J680" s="0" t="s">
        <v>85</v>
      </c>
      <c r="K680" s="0" t="e">
        <f aca="false">VLOOKUP(tblSalaries#this row;where do you work,tblCountriesactual:mapping,2,0)</f>
        <v>#VALUE!</v>
      </c>
      <c r="L680" s="0" t="s">
        <v>100</v>
      </c>
      <c r="M680" s="0" t="n">
        <v>20</v>
      </c>
      <c r="N680" s="48" t="e">
        <f aca="false">VLOOKUP(K680,tblCountries,3,0)</f>
        <v>#VALUE!</v>
      </c>
      <c r="O680" s="48" t="e">
        <f aca="false">VLOOKUP(tblSalaries#this row;how many hours of a day you work on excel,tblHours,2,0)</f>
        <v>#VALUE!</v>
      </c>
      <c r="P680" s="48" t="e">
        <f aca="false">VLOOKUP(tblSalaries#this row;clean country,tblCountries,5,0)</f>
        <v>#VALUE!</v>
      </c>
      <c r="Q680" s="48" t="e">
        <f aca="false">IF($Q$1,tblSalaries#this row;ppp factor*tblSalaries#this row;salary in usd,tblSalaries#this row;salary in usd)</f>
        <v>#VALUE!</v>
      </c>
    </row>
    <row r="681" customFormat="false" ht="15" hidden="false" customHeight="true" outlineLevel="0" collapsed="false">
      <c r="B681" s="0" t="s">
        <v>2047</v>
      </c>
      <c r="C681" s="54" t="n">
        <v>41055.5574421296</v>
      </c>
      <c r="D681" s="55" t="n">
        <v>300000</v>
      </c>
      <c r="E681" s="0" t="n">
        <v>300000</v>
      </c>
      <c r="F681" s="0" t="s">
        <v>101</v>
      </c>
      <c r="G681" s="0" t="e">
        <f aca="false">tblSalaries#this row;clean salary (in local currency)*VLOOKUP(tblSalaries#this row;currency,tblXrate,2,0)</f>
        <v>#VALUE!</v>
      </c>
      <c r="H681" s="0" t="s">
        <v>2048</v>
      </c>
      <c r="I681" s="0" t="s">
        <v>124</v>
      </c>
      <c r="J681" s="0" t="s">
        <v>85</v>
      </c>
      <c r="K681" s="0" t="e">
        <f aca="false">VLOOKUP(tblSalaries#this row;where do you work,tblCountriesactual:mapping,2,0)</f>
        <v>#VALUE!</v>
      </c>
      <c r="L681" s="0" t="s">
        <v>100</v>
      </c>
      <c r="M681" s="0" t="n">
        <v>3</v>
      </c>
      <c r="N681" s="48" t="e">
        <f aca="false">VLOOKUP(K681,tblCountries,3,0)</f>
        <v>#VALUE!</v>
      </c>
      <c r="O681" s="48" t="e">
        <f aca="false">VLOOKUP(tblSalaries#this row;how many hours of a day you work on excel,tblHours,2,0)</f>
        <v>#VALUE!</v>
      </c>
      <c r="P681" s="48" t="e">
        <f aca="false">VLOOKUP(tblSalaries#this row;clean country,tblCountries,5,0)</f>
        <v>#VALUE!</v>
      </c>
      <c r="Q681" s="48" t="e">
        <f aca="false">IF($Q$1,tblSalaries#this row;ppp factor*tblSalaries#this row;salary in usd,tblSalaries#this row;salary in usd)</f>
        <v>#VALUE!</v>
      </c>
    </row>
    <row r="682" customFormat="false" ht="15" hidden="false" customHeight="true" outlineLevel="0" collapsed="false">
      <c r="B682" s="0" t="s">
        <v>2049</v>
      </c>
      <c r="C682" s="54" t="n">
        <v>41055.5583912037</v>
      </c>
      <c r="D682" s="55" t="s">
        <v>2050</v>
      </c>
      <c r="E682" s="0" t="n">
        <v>648000</v>
      </c>
      <c r="F682" s="0" t="s">
        <v>101</v>
      </c>
      <c r="G682" s="0" t="e">
        <f aca="false">tblSalaries#this row;clean salary (in local currency)*VLOOKUP(tblSalaries#this row;currency,tblXrate,2,0)</f>
        <v>#VALUE!</v>
      </c>
      <c r="H682" s="0" t="s">
        <v>2051</v>
      </c>
      <c r="I682" s="0" t="s">
        <v>78</v>
      </c>
      <c r="J682" s="0" t="s">
        <v>85</v>
      </c>
      <c r="K682" s="0" t="e">
        <f aca="false">VLOOKUP(tblSalaries#this row;where do you work,tblCountriesactual:mapping,2,0)</f>
        <v>#VALUE!</v>
      </c>
      <c r="L682" s="0" t="s">
        <v>118</v>
      </c>
      <c r="M682" s="0" t="n">
        <v>2</v>
      </c>
      <c r="N682" s="48" t="e">
        <f aca="false">VLOOKUP(K682,tblCountries,3,0)</f>
        <v>#VALUE!</v>
      </c>
      <c r="O682" s="48" t="e">
        <f aca="false">VLOOKUP(tblSalaries#this row;how many hours of a day you work on excel,tblHours,2,0)</f>
        <v>#VALUE!</v>
      </c>
      <c r="P682" s="48" t="e">
        <f aca="false">VLOOKUP(tblSalaries#this row;clean country,tblCountries,5,0)</f>
        <v>#VALUE!</v>
      </c>
      <c r="Q682" s="48" t="e">
        <f aca="false">IF($Q$1,tblSalaries#this row;ppp factor*tblSalaries#this row;salary in usd,tblSalaries#this row;salary in usd)</f>
        <v>#VALUE!</v>
      </c>
    </row>
    <row r="683" customFormat="false" ht="15" hidden="false" customHeight="true" outlineLevel="0" collapsed="false">
      <c r="B683" s="0" t="s">
        <v>2052</v>
      </c>
      <c r="C683" s="54" t="n">
        <v>41055.5584953704</v>
      </c>
      <c r="D683" s="55" t="n">
        <v>7000</v>
      </c>
      <c r="E683" s="0" t="n">
        <v>7000</v>
      </c>
      <c r="F683" s="0" t="s">
        <v>71</v>
      </c>
      <c r="G683" s="0" t="e">
        <f aca="false">tblSalaries#this row;clean salary (in local currency)*VLOOKUP(tblSalaries#this row;currency,tblXrate,2,0)</f>
        <v>#VALUE!</v>
      </c>
      <c r="H683" s="0" t="s">
        <v>2053</v>
      </c>
      <c r="I683" s="0" t="s">
        <v>124</v>
      </c>
      <c r="J683" s="0" t="s">
        <v>85</v>
      </c>
      <c r="K683" s="0" t="e">
        <f aca="false">VLOOKUP(tblSalaries#this row;where do you work,tblCountriesactual:mapping,2,0)</f>
        <v>#VALUE!</v>
      </c>
      <c r="L683" s="0" t="s">
        <v>110</v>
      </c>
      <c r="M683" s="0" t="n">
        <v>23</v>
      </c>
      <c r="N683" s="48" t="e">
        <f aca="false">VLOOKUP(K683,tblCountries,3,0)</f>
        <v>#VALUE!</v>
      </c>
      <c r="O683" s="48" t="e">
        <f aca="false">VLOOKUP(tblSalaries#this row;how many hours of a day you work on excel,tblHours,2,0)</f>
        <v>#VALUE!</v>
      </c>
      <c r="P683" s="48" t="e">
        <f aca="false">VLOOKUP(tblSalaries#this row;clean country,tblCountries,5,0)</f>
        <v>#VALUE!</v>
      </c>
      <c r="Q683" s="48" t="e">
        <f aca="false">IF($Q$1,tblSalaries#this row;ppp factor*tblSalaries#this row;salary in usd,tblSalaries#this row;salary in usd)</f>
        <v>#VALUE!</v>
      </c>
    </row>
    <row r="684" customFormat="false" ht="15" hidden="false" customHeight="true" outlineLevel="0" collapsed="false">
      <c r="B684" s="0" t="s">
        <v>2054</v>
      </c>
      <c r="C684" s="54" t="n">
        <v>41055.55875</v>
      </c>
      <c r="D684" s="55" t="n">
        <v>380000</v>
      </c>
      <c r="E684" s="0" t="n">
        <v>380000</v>
      </c>
      <c r="F684" s="0" t="s">
        <v>101</v>
      </c>
      <c r="G684" s="0" t="e">
        <f aca="false">tblSalaries#this row;clean salary (in local currency)*VLOOKUP(tblSalaries#this row;currency,tblXrate,2,0)</f>
        <v>#VALUE!</v>
      </c>
      <c r="H684" s="0" t="s">
        <v>2055</v>
      </c>
      <c r="I684" s="0" t="s">
        <v>136</v>
      </c>
      <c r="J684" s="0" t="s">
        <v>85</v>
      </c>
      <c r="K684" s="0" t="e">
        <f aca="false">VLOOKUP(tblSalaries#this row;where do you work,tblCountriesactual:mapping,2,0)</f>
        <v>#VALUE!</v>
      </c>
      <c r="L684" s="0" t="s">
        <v>100</v>
      </c>
      <c r="M684" s="0" t="n">
        <v>6</v>
      </c>
      <c r="N684" s="48" t="e">
        <f aca="false">VLOOKUP(K684,tblCountries,3,0)</f>
        <v>#VALUE!</v>
      </c>
      <c r="O684" s="48" t="e">
        <f aca="false">VLOOKUP(tblSalaries#this row;how many hours of a day you work on excel,tblHours,2,0)</f>
        <v>#VALUE!</v>
      </c>
      <c r="P684" s="48" t="e">
        <f aca="false">VLOOKUP(tblSalaries#this row;clean country,tblCountries,5,0)</f>
        <v>#VALUE!</v>
      </c>
      <c r="Q684" s="48" t="e">
        <f aca="false">IF($Q$1,tblSalaries#this row;ppp factor*tblSalaries#this row;salary in usd,tblSalaries#this row;salary in usd)</f>
        <v>#VALUE!</v>
      </c>
    </row>
    <row r="685" customFormat="false" ht="15" hidden="false" customHeight="true" outlineLevel="0" collapsed="false">
      <c r="B685" s="0" t="s">
        <v>2056</v>
      </c>
      <c r="C685" s="54" t="n">
        <v>41055.5619444444</v>
      </c>
      <c r="D685" s="55" t="s">
        <v>2057</v>
      </c>
      <c r="E685" s="0" t="n">
        <v>3000</v>
      </c>
      <c r="F685" s="0" t="s">
        <v>71</v>
      </c>
      <c r="G685" s="0" t="e">
        <f aca="false">tblSalaries#this row;clean salary (in local currency)*VLOOKUP(tblSalaries#this row;currency,tblXrate,2,0)</f>
        <v>#VALUE!</v>
      </c>
      <c r="H685" s="0" t="s">
        <v>2058</v>
      </c>
      <c r="I685" s="0" t="s">
        <v>87</v>
      </c>
      <c r="J685" s="0" t="s">
        <v>196</v>
      </c>
      <c r="K685" s="0" t="e">
        <f aca="false">VLOOKUP(tblSalaries#this row;where do you work,tblCountriesactual:mapping,2,0)</f>
        <v>#VALUE!</v>
      </c>
      <c r="L685" s="0" t="s">
        <v>100</v>
      </c>
      <c r="M685" s="0" t="n">
        <v>2</v>
      </c>
      <c r="N685" s="48" t="e">
        <f aca="false">VLOOKUP(K685,tblCountries,3,0)</f>
        <v>#VALUE!</v>
      </c>
      <c r="O685" s="48" t="e">
        <f aca="false">VLOOKUP(tblSalaries#this row;how many hours of a day you work on excel,tblHours,2,0)</f>
        <v>#VALUE!</v>
      </c>
      <c r="P685" s="48" t="e">
        <f aca="false">VLOOKUP(tblSalaries#this row;clean country,tblCountries,5,0)</f>
        <v>#VALUE!</v>
      </c>
      <c r="Q685" s="48" t="e">
        <f aca="false">IF($Q$1,tblSalaries#this row;ppp factor*tblSalaries#this row;salary in usd,tblSalaries#this row;salary in usd)</f>
        <v>#VALUE!</v>
      </c>
    </row>
    <row r="686" customFormat="false" ht="15" hidden="false" customHeight="true" outlineLevel="0" collapsed="false">
      <c r="B686" s="0" t="s">
        <v>2059</v>
      </c>
      <c r="C686" s="54" t="n">
        <v>41055.5622106481</v>
      </c>
      <c r="D686" s="55" t="s">
        <v>2060</v>
      </c>
      <c r="E686" s="0" t="n">
        <v>250000</v>
      </c>
      <c r="F686" s="0" t="s">
        <v>101</v>
      </c>
      <c r="G686" s="0" t="e">
        <f aca="false">tblSalaries#this row;clean salary (in local currency)*VLOOKUP(tblSalaries#this row;currency,tblXrate,2,0)</f>
        <v>#VALUE!</v>
      </c>
      <c r="H686" s="0" t="s">
        <v>2061</v>
      </c>
      <c r="I686" s="0" t="s">
        <v>136</v>
      </c>
      <c r="J686" s="0" t="s">
        <v>85</v>
      </c>
      <c r="K686" s="0" t="e">
        <f aca="false">VLOOKUP(tblSalaries#this row;where do you work,tblCountriesactual:mapping,2,0)</f>
        <v>#VALUE!</v>
      </c>
      <c r="L686" s="0" t="s">
        <v>118</v>
      </c>
      <c r="M686" s="0" t="n">
        <v>4</v>
      </c>
      <c r="N686" s="48" t="e">
        <f aca="false">VLOOKUP(K686,tblCountries,3,0)</f>
        <v>#VALUE!</v>
      </c>
      <c r="O686" s="48" t="e">
        <f aca="false">VLOOKUP(tblSalaries#this row;how many hours of a day you work on excel,tblHours,2,0)</f>
        <v>#VALUE!</v>
      </c>
      <c r="P686" s="48" t="e">
        <f aca="false">VLOOKUP(tblSalaries#this row;clean country,tblCountries,5,0)</f>
        <v>#VALUE!</v>
      </c>
      <c r="Q686" s="48" t="e">
        <f aca="false">IF($Q$1,tblSalaries#this row;ppp factor*tblSalaries#this row;salary in usd,tblSalaries#this row;salary in usd)</f>
        <v>#VALUE!</v>
      </c>
    </row>
    <row r="687" customFormat="false" ht="15" hidden="false" customHeight="true" outlineLevel="0" collapsed="false">
      <c r="B687" s="0" t="s">
        <v>2062</v>
      </c>
      <c r="C687" s="54" t="n">
        <v>41055.5634259259</v>
      </c>
      <c r="D687" s="55" t="s">
        <v>2063</v>
      </c>
      <c r="E687" s="0" t="n">
        <v>150000</v>
      </c>
      <c r="F687" s="0" t="s">
        <v>101</v>
      </c>
      <c r="G687" s="0" t="e">
        <f aca="false">tblSalaries#this row;clean salary (in local currency)*VLOOKUP(tblSalaries#this row;currency,tblXrate,2,0)</f>
        <v>#VALUE!</v>
      </c>
      <c r="H687" s="0" t="s">
        <v>2064</v>
      </c>
      <c r="I687" s="0" t="s">
        <v>107</v>
      </c>
      <c r="J687" s="0" t="s">
        <v>85</v>
      </c>
      <c r="K687" s="0" t="e">
        <f aca="false">VLOOKUP(tblSalaries#this row;where do you work,tblCountriesactual:mapping,2,0)</f>
        <v>#VALUE!</v>
      </c>
      <c r="L687" s="0" t="s">
        <v>110</v>
      </c>
      <c r="M687" s="0" t="n">
        <v>4.5</v>
      </c>
      <c r="N687" s="48" t="e">
        <f aca="false">VLOOKUP(K687,tblCountries,3,0)</f>
        <v>#VALUE!</v>
      </c>
      <c r="O687" s="48" t="e">
        <f aca="false">VLOOKUP(tblSalaries#this row;how many hours of a day you work on excel,tblHours,2,0)</f>
        <v>#VALUE!</v>
      </c>
      <c r="P687" s="48" t="e">
        <f aca="false">VLOOKUP(tblSalaries#this row;clean country,tblCountries,5,0)</f>
        <v>#VALUE!</v>
      </c>
      <c r="Q687" s="48" t="e">
        <f aca="false">IF($Q$1,tblSalaries#this row;ppp factor*tblSalaries#this row;salary in usd,tblSalaries#this row;salary in usd)</f>
        <v>#VALUE!</v>
      </c>
    </row>
    <row r="688" customFormat="false" ht="15" hidden="false" customHeight="true" outlineLevel="0" collapsed="false">
      <c r="B688" s="0" t="s">
        <v>2065</v>
      </c>
      <c r="C688" s="54" t="n">
        <v>41055.5679398148</v>
      </c>
      <c r="D688" s="55" t="n">
        <v>278400</v>
      </c>
      <c r="E688" s="0" t="n">
        <v>278400</v>
      </c>
      <c r="F688" s="0" t="s">
        <v>101</v>
      </c>
      <c r="G688" s="0" t="e">
        <f aca="false">tblSalaries#this row;clean salary (in local currency)*VLOOKUP(tblSalaries#this row;currency,tblXrate,2,0)</f>
        <v>#VALUE!</v>
      </c>
      <c r="H688" s="0" t="s">
        <v>2066</v>
      </c>
      <c r="I688" s="0" t="s">
        <v>124</v>
      </c>
      <c r="J688" s="0" t="s">
        <v>85</v>
      </c>
      <c r="K688" s="0" t="e">
        <f aca="false">VLOOKUP(tblSalaries#this row;where do you work,tblCountriesactual:mapping,2,0)</f>
        <v>#VALUE!</v>
      </c>
      <c r="L688" s="0" t="s">
        <v>110</v>
      </c>
      <c r="M688" s="0" t="n">
        <v>5</v>
      </c>
      <c r="N688" s="48" t="e">
        <f aca="false">VLOOKUP(K688,tblCountries,3,0)</f>
        <v>#VALUE!</v>
      </c>
      <c r="O688" s="48" t="e">
        <f aca="false">VLOOKUP(tblSalaries#this row;how many hours of a day you work on excel,tblHours,2,0)</f>
        <v>#VALUE!</v>
      </c>
      <c r="P688" s="48" t="e">
        <f aca="false">VLOOKUP(tblSalaries#this row;clean country,tblCountries,5,0)</f>
        <v>#VALUE!</v>
      </c>
      <c r="Q688" s="48" t="e">
        <f aca="false">IF($Q$1,tblSalaries#this row;ppp factor*tblSalaries#this row;salary in usd,tblSalaries#this row;salary in usd)</f>
        <v>#VALUE!</v>
      </c>
    </row>
    <row r="689" customFormat="false" ht="15" hidden="false" customHeight="true" outlineLevel="0" collapsed="false">
      <c r="B689" s="0" t="s">
        <v>2067</v>
      </c>
      <c r="C689" s="54" t="n">
        <v>41055.5710763889</v>
      </c>
      <c r="D689" s="55" t="n">
        <v>180000</v>
      </c>
      <c r="E689" s="0" t="n">
        <v>180000</v>
      </c>
      <c r="F689" s="0" t="s">
        <v>101</v>
      </c>
      <c r="G689" s="0" t="e">
        <f aca="false">tblSalaries#this row;clean salary (in local currency)*VLOOKUP(tblSalaries#this row;currency,tblXrate,2,0)</f>
        <v>#VALUE!</v>
      </c>
      <c r="H689" s="0" t="s">
        <v>2068</v>
      </c>
      <c r="I689" s="0" t="s">
        <v>69</v>
      </c>
      <c r="J689" s="0" t="s">
        <v>85</v>
      </c>
      <c r="K689" s="0" t="e">
        <f aca="false">VLOOKUP(tblSalaries#this row;where do you work,tblCountriesactual:mapping,2,0)</f>
        <v>#VALUE!</v>
      </c>
      <c r="L689" s="0" t="s">
        <v>100</v>
      </c>
      <c r="M689" s="0" t="n">
        <v>14</v>
      </c>
      <c r="N689" s="48" t="e">
        <f aca="false">VLOOKUP(K689,tblCountries,3,0)</f>
        <v>#VALUE!</v>
      </c>
      <c r="O689" s="48" t="e">
        <f aca="false">VLOOKUP(tblSalaries#this row;how many hours of a day you work on excel,tblHours,2,0)</f>
        <v>#VALUE!</v>
      </c>
      <c r="P689" s="48" t="e">
        <f aca="false">VLOOKUP(tblSalaries#this row;clean country,tblCountries,5,0)</f>
        <v>#VALUE!</v>
      </c>
      <c r="Q689" s="48" t="e">
        <f aca="false">IF($Q$1,tblSalaries#this row;ppp factor*tblSalaries#this row;salary in usd,tblSalaries#this row;salary in usd)</f>
        <v>#VALUE!</v>
      </c>
    </row>
    <row r="690" customFormat="false" ht="15" hidden="false" customHeight="true" outlineLevel="0" collapsed="false">
      <c r="B690" s="0" t="s">
        <v>2069</v>
      </c>
      <c r="C690" s="54" t="n">
        <v>41055.5715046296</v>
      </c>
      <c r="D690" s="55" t="n">
        <v>800000</v>
      </c>
      <c r="E690" s="0" t="n">
        <v>800000</v>
      </c>
      <c r="F690" s="0" t="s">
        <v>101</v>
      </c>
      <c r="G690" s="0" t="e">
        <f aca="false">tblSalaries#this row;clean salary (in local currency)*VLOOKUP(tblSalaries#this row;currency,tblXrate,2,0)</f>
        <v>#VALUE!</v>
      </c>
      <c r="H690" s="0" t="s">
        <v>124</v>
      </c>
      <c r="I690" s="0" t="s">
        <v>124</v>
      </c>
      <c r="J690" s="0" t="s">
        <v>85</v>
      </c>
      <c r="K690" s="0" t="e">
        <f aca="false">VLOOKUP(tblSalaries#this row;where do you work,tblCountriesactual:mapping,2,0)</f>
        <v>#VALUE!</v>
      </c>
      <c r="L690" s="0" t="s">
        <v>110</v>
      </c>
      <c r="M690" s="0" t="n">
        <v>7</v>
      </c>
      <c r="N690" s="48" t="e">
        <f aca="false">VLOOKUP(K690,tblCountries,3,0)</f>
        <v>#VALUE!</v>
      </c>
      <c r="O690" s="48" t="e">
        <f aca="false">VLOOKUP(tblSalaries#this row;how many hours of a day you work on excel,tblHours,2,0)</f>
        <v>#VALUE!</v>
      </c>
      <c r="P690" s="48" t="e">
        <f aca="false">VLOOKUP(tblSalaries#this row;clean country,tblCountries,5,0)</f>
        <v>#VALUE!</v>
      </c>
      <c r="Q690" s="48" t="e">
        <f aca="false">IF($Q$1,tblSalaries#this row;ppp factor*tblSalaries#this row;salary in usd,tblSalaries#this row;salary in usd)</f>
        <v>#VALUE!</v>
      </c>
    </row>
    <row r="691" customFormat="false" ht="15" hidden="false" customHeight="true" outlineLevel="0" collapsed="false">
      <c r="B691" s="0" t="s">
        <v>2070</v>
      </c>
      <c r="C691" s="54" t="n">
        <v>41055.5728356481</v>
      </c>
      <c r="D691" s="55" t="s">
        <v>2071</v>
      </c>
      <c r="E691" s="0" t="n">
        <v>300000</v>
      </c>
      <c r="F691" s="0" t="s">
        <v>101</v>
      </c>
      <c r="G691" s="0" t="e">
        <f aca="false">tblSalaries#this row;clean salary (in local currency)*VLOOKUP(tblSalaries#this row;currency,tblXrate,2,0)</f>
        <v>#VALUE!</v>
      </c>
      <c r="H691" s="0" t="s">
        <v>78</v>
      </c>
      <c r="I691" s="0" t="s">
        <v>78</v>
      </c>
      <c r="J691" s="0" t="s">
        <v>85</v>
      </c>
      <c r="K691" s="0" t="e">
        <f aca="false">VLOOKUP(tblSalaries#this row;where do you work,tblCountriesactual:mapping,2,0)</f>
        <v>#VALUE!</v>
      </c>
      <c r="L691" s="0" t="s">
        <v>118</v>
      </c>
      <c r="M691" s="0" t="n">
        <v>7</v>
      </c>
      <c r="N691" s="48" t="e">
        <f aca="false">VLOOKUP(K691,tblCountries,3,0)</f>
        <v>#VALUE!</v>
      </c>
      <c r="O691" s="48" t="e">
        <f aca="false">VLOOKUP(tblSalaries#this row;how many hours of a day you work on excel,tblHours,2,0)</f>
        <v>#VALUE!</v>
      </c>
      <c r="P691" s="48" t="e">
        <f aca="false">VLOOKUP(tblSalaries#this row;clean country,tblCountries,5,0)</f>
        <v>#VALUE!</v>
      </c>
      <c r="Q691" s="48" t="e">
        <f aca="false">IF($Q$1,tblSalaries#this row;ppp factor*tblSalaries#this row;salary in usd,tblSalaries#this row;salary in usd)</f>
        <v>#VALUE!</v>
      </c>
    </row>
    <row r="692" customFormat="false" ht="15" hidden="false" customHeight="true" outlineLevel="0" collapsed="false">
      <c r="B692" s="0" t="s">
        <v>2072</v>
      </c>
      <c r="C692" s="54" t="n">
        <v>41055.574212963</v>
      </c>
      <c r="D692" s="55" t="s">
        <v>2073</v>
      </c>
      <c r="E692" s="0" t="n">
        <v>370000</v>
      </c>
      <c r="F692" s="0" t="s">
        <v>101</v>
      </c>
      <c r="G692" s="0" t="e">
        <f aca="false">tblSalaries#this row;clean salary (in local currency)*VLOOKUP(tblSalaries#this row;currency,tblXrate,2,0)</f>
        <v>#VALUE!</v>
      </c>
      <c r="H692" s="0" t="s">
        <v>1308</v>
      </c>
      <c r="I692" s="0" t="s">
        <v>78</v>
      </c>
      <c r="J692" s="0" t="s">
        <v>85</v>
      </c>
      <c r="K692" s="0" t="e">
        <f aca="false">VLOOKUP(tblSalaries#this row;where do you work,tblCountriesactual:mapping,2,0)</f>
        <v>#VALUE!</v>
      </c>
      <c r="L692" s="0" t="s">
        <v>118</v>
      </c>
      <c r="M692" s="0" t="n">
        <v>2</v>
      </c>
      <c r="N692" s="48" t="e">
        <f aca="false">VLOOKUP(K692,tblCountries,3,0)</f>
        <v>#VALUE!</v>
      </c>
      <c r="O692" s="48" t="e">
        <f aca="false">VLOOKUP(tblSalaries#this row;how many hours of a day you work on excel,tblHours,2,0)</f>
        <v>#VALUE!</v>
      </c>
      <c r="P692" s="48" t="e">
        <f aca="false">VLOOKUP(tblSalaries#this row;clean country,tblCountries,5,0)</f>
        <v>#VALUE!</v>
      </c>
      <c r="Q692" s="48" t="e">
        <f aca="false">IF($Q$1,tblSalaries#this row;ppp factor*tblSalaries#this row;salary in usd,tblSalaries#this row;salary in usd)</f>
        <v>#VALUE!</v>
      </c>
    </row>
    <row r="693" customFormat="false" ht="15" hidden="false" customHeight="true" outlineLevel="0" collapsed="false">
      <c r="B693" s="0" t="s">
        <v>2074</v>
      </c>
      <c r="C693" s="54" t="n">
        <v>41055.574375</v>
      </c>
      <c r="D693" s="55" t="s">
        <v>2073</v>
      </c>
      <c r="E693" s="0" t="n">
        <v>370000</v>
      </c>
      <c r="F693" s="0" t="s">
        <v>101</v>
      </c>
      <c r="G693" s="0" t="e">
        <f aca="false">tblSalaries#this row;clean salary (in local currency)*VLOOKUP(tblSalaries#this row;currency,tblXrate,2,0)</f>
        <v>#VALUE!</v>
      </c>
      <c r="H693" s="0" t="s">
        <v>1308</v>
      </c>
      <c r="I693" s="0" t="s">
        <v>78</v>
      </c>
      <c r="J693" s="0" t="s">
        <v>85</v>
      </c>
      <c r="K693" s="0" t="e">
        <f aca="false">VLOOKUP(tblSalaries#this row;where do you work,tblCountriesactual:mapping,2,0)</f>
        <v>#VALUE!</v>
      </c>
      <c r="L693" s="0" t="s">
        <v>118</v>
      </c>
      <c r="M693" s="0" t="n">
        <v>2</v>
      </c>
      <c r="N693" s="48" t="e">
        <f aca="false">VLOOKUP(K693,tblCountries,3,0)</f>
        <v>#VALUE!</v>
      </c>
      <c r="O693" s="48" t="e">
        <f aca="false">VLOOKUP(tblSalaries#this row;how many hours of a day you work on excel,tblHours,2,0)</f>
        <v>#VALUE!</v>
      </c>
      <c r="P693" s="48" t="e">
        <f aca="false">VLOOKUP(tblSalaries#this row;clean country,tblCountries,5,0)</f>
        <v>#VALUE!</v>
      </c>
      <c r="Q693" s="48" t="e">
        <f aca="false">IF($Q$1,tblSalaries#this row;ppp factor*tblSalaries#this row;salary in usd,tblSalaries#this row;salary in usd)</f>
        <v>#VALUE!</v>
      </c>
    </row>
    <row r="694" customFormat="false" ht="15" hidden="false" customHeight="true" outlineLevel="0" collapsed="false">
      <c r="B694" s="0" t="s">
        <v>2075</v>
      </c>
      <c r="C694" s="54" t="n">
        <v>41055.5763194444</v>
      </c>
      <c r="D694" s="55" t="n">
        <v>35000</v>
      </c>
      <c r="E694" s="0" t="n">
        <v>35000</v>
      </c>
      <c r="F694" s="0" t="s">
        <v>71</v>
      </c>
      <c r="G694" s="0" t="e">
        <f aca="false">tblSalaries#this row;clean salary (in local currency)*VLOOKUP(tblSalaries#this row;currency,tblXrate,2,0)</f>
        <v>#VALUE!</v>
      </c>
      <c r="H694" s="0" t="s">
        <v>1799</v>
      </c>
      <c r="I694" s="0" t="s">
        <v>143</v>
      </c>
      <c r="J694" s="0" t="s">
        <v>74</v>
      </c>
      <c r="K694" s="0" t="e">
        <f aca="false">VLOOKUP(tblSalaries#this row;where do you work,tblCountriesactual:mapping,2,0)</f>
        <v>#VALUE!</v>
      </c>
      <c r="L694" s="0" t="s">
        <v>110</v>
      </c>
      <c r="M694" s="0" t="n">
        <v>10</v>
      </c>
      <c r="N694" s="48" t="e">
        <f aca="false">VLOOKUP(K694,tblCountries,3,0)</f>
        <v>#VALUE!</v>
      </c>
      <c r="O694" s="48" t="e">
        <f aca="false">VLOOKUP(tblSalaries#this row;how many hours of a day you work on excel,tblHours,2,0)</f>
        <v>#VALUE!</v>
      </c>
      <c r="P694" s="48" t="e">
        <f aca="false">VLOOKUP(tblSalaries#this row;clean country,tblCountries,5,0)</f>
        <v>#VALUE!</v>
      </c>
      <c r="Q694" s="48" t="e">
        <f aca="false">IF($Q$1,tblSalaries#this row;ppp factor*tblSalaries#this row;salary in usd,tblSalaries#this row;salary in usd)</f>
        <v>#VALUE!</v>
      </c>
    </row>
    <row r="695" customFormat="false" ht="15" hidden="false" customHeight="true" outlineLevel="0" collapsed="false">
      <c r="B695" s="0" t="s">
        <v>2076</v>
      </c>
      <c r="C695" s="54" t="n">
        <v>41055.5813773148</v>
      </c>
      <c r="D695" s="55" t="n">
        <v>720000</v>
      </c>
      <c r="E695" s="0" t="n">
        <v>720000</v>
      </c>
      <c r="F695" s="0" t="s">
        <v>101</v>
      </c>
      <c r="G695" s="0" t="e">
        <f aca="false">tblSalaries#this row;clean salary (in local currency)*VLOOKUP(tblSalaries#this row;currency,tblXrate,2,0)</f>
        <v>#VALUE!</v>
      </c>
      <c r="H695" s="0" t="s">
        <v>2077</v>
      </c>
      <c r="I695" s="0" t="s">
        <v>69</v>
      </c>
      <c r="J695" s="0" t="s">
        <v>85</v>
      </c>
      <c r="K695" s="0" t="e">
        <f aca="false">VLOOKUP(tblSalaries#this row;where do you work,tblCountriesactual:mapping,2,0)</f>
        <v>#VALUE!</v>
      </c>
      <c r="L695" s="0" t="s">
        <v>110</v>
      </c>
      <c r="M695" s="0" t="n">
        <v>4</v>
      </c>
      <c r="N695" s="48" t="e">
        <f aca="false">VLOOKUP(K695,tblCountries,3,0)</f>
        <v>#VALUE!</v>
      </c>
      <c r="O695" s="48" t="e">
        <f aca="false">VLOOKUP(tblSalaries#this row;how many hours of a day you work on excel,tblHours,2,0)</f>
        <v>#VALUE!</v>
      </c>
      <c r="P695" s="48" t="e">
        <f aca="false">VLOOKUP(tblSalaries#this row;clean country,tblCountries,5,0)</f>
        <v>#VALUE!</v>
      </c>
      <c r="Q695" s="48" t="e">
        <f aca="false">IF($Q$1,tblSalaries#this row;ppp factor*tblSalaries#this row;salary in usd,tblSalaries#this row;salary in usd)</f>
        <v>#VALUE!</v>
      </c>
    </row>
    <row r="696" customFormat="false" ht="15" hidden="false" customHeight="true" outlineLevel="0" collapsed="false">
      <c r="B696" s="0" t="s">
        <v>2078</v>
      </c>
      <c r="C696" s="54" t="n">
        <v>41055.5840277778</v>
      </c>
      <c r="D696" s="55" t="n">
        <v>600000</v>
      </c>
      <c r="E696" s="0" t="n">
        <v>600000</v>
      </c>
      <c r="F696" s="0" t="s">
        <v>101</v>
      </c>
      <c r="G696" s="0" t="e">
        <f aca="false">tblSalaries#this row;clean salary (in local currency)*VLOOKUP(tblSalaries#this row;currency,tblXrate,2,0)</f>
        <v>#VALUE!</v>
      </c>
      <c r="H696" s="0" t="s">
        <v>2079</v>
      </c>
      <c r="I696" s="0" t="s">
        <v>124</v>
      </c>
      <c r="J696" s="0" t="s">
        <v>85</v>
      </c>
      <c r="K696" s="0" t="e">
        <f aca="false">VLOOKUP(tblSalaries#this row;where do you work,tblCountriesactual:mapping,2,0)</f>
        <v>#VALUE!</v>
      </c>
      <c r="L696" s="0" t="s">
        <v>90</v>
      </c>
      <c r="M696" s="0" t="n">
        <v>2</v>
      </c>
      <c r="N696" s="48" t="e">
        <f aca="false">VLOOKUP(K696,tblCountries,3,0)</f>
        <v>#VALUE!</v>
      </c>
      <c r="O696" s="48" t="e">
        <f aca="false">VLOOKUP(tblSalaries#this row;how many hours of a day you work on excel,tblHours,2,0)</f>
        <v>#VALUE!</v>
      </c>
      <c r="P696" s="48" t="e">
        <f aca="false">VLOOKUP(tblSalaries#this row;clean country,tblCountries,5,0)</f>
        <v>#VALUE!</v>
      </c>
      <c r="Q696" s="48" t="e">
        <f aca="false">IF($Q$1,tblSalaries#this row;ppp factor*tblSalaries#this row;salary in usd,tblSalaries#this row;salary in usd)</f>
        <v>#VALUE!</v>
      </c>
    </row>
    <row r="697" customFormat="false" ht="15" hidden="false" customHeight="true" outlineLevel="0" collapsed="false">
      <c r="B697" s="0" t="s">
        <v>2080</v>
      </c>
      <c r="C697" s="54" t="n">
        <v>41055.5841319445</v>
      </c>
      <c r="D697" s="55" t="n">
        <v>10000</v>
      </c>
      <c r="E697" s="0" t="n">
        <v>10000</v>
      </c>
      <c r="F697" s="0" t="s">
        <v>71</v>
      </c>
      <c r="G697" s="0" t="e">
        <f aca="false">tblSalaries#this row;clean salary (in local currency)*VLOOKUP(tblSalaries#this row;currency,tblXrate,2,0)</f>
        <v>#VALUE!</v>
      </c>
      <c r="H697" s="0" t="s">
        <v>1965</v>
      </c>
      <c r="I697" s="0" t="s">
        <v>124</v>
      </c>
      <c r="J697" s="0" t="s">
        <v>85</v>
      </c>
      <c r="K697" s="0" t="e">
        <f aca="false">VLOOKUP(tblSalaries#this row;where do you work,tblCountriesactual:mapping,2,0)</f>
        <v>#VALUE!</v>
      </c>
      <c r="L697" s="0" t="s">
        <v>110</v>
      </c>
      <c r="M697" s="0" t="n">
        <v>2</v>
      </c>
      <c r="N697" s="48" t="e">
        <f aca="false">VLOOKUP(K697,tblCountries,3,0)</f>
        <v>#VALUE!</v>
      </c>
      <c r="O697" s="48" t="e">
        <f aca="false">VLOOKUP(tblSalaries#this row;how many hours of a day you work on excel,tblHours,2,0)</f>
        <v>#VALUE!</v>
      </c>
      <c r="P697" s="48" t="e">
        <f aca="false">VLOOKUP(tblSalaries#this row;clean country,tblCountries,5,0)</f>
        <v>#VALUE!</v>
      </c>
      <c r="Q697" s="48" t="e">
        <f aca="false">IF($Q$1,tblSalaries#this row;ppp factor*tblSalaries#this row;salary in usd,tblSalaries#this row;salary in usd)</f>
        <v>#VALUE!</v>
      </c>
    </row>
    <row r="698" customFormat="false" ht="15" hidden="false" customHeight="true" outlineLevel="0" collapsed="false">
      <c r="B698" s="0" t="s">
        <v>2081</v>
      </c>
      <c r="C698" s="54" t="n">
        <v>41055.5865162037</v>
      </c>
      <c r="D698" s="55" t="s">
        <v>2082</v>
      </c>
      <c r="E698" s="0" t="n">
        <v>120000</v>
      </c>
      <c r="F698" s="0" t="s">
        <v>101</v>
      </c>
      <c r="G698" s="0" t="e">
        <f aca="false">tblSalaries#this row;clean salary (in local currency)*VLOOKUP(tblSalaries#this row;currency,tblXrate,2,0)</f>
        <v>#VALUE!</v>
      </c>
      <c r="H698" s="0" t="s">
        <v>2083</v>
      </c>
      <c r="I698" s="0" t="s">
        <v>78</v>
      </c>
      <c r="J698" s="0" t="s">
        <v>85</v>
      </c>
      <c r="K698" s="0" t="e">
        <f aca="false">VLOOKUP(tblSalaries#this row;where do you work,tblCountriesactual:mapping,2,0)</f>
        <v>#VALUE!</v>
      </c>
      <c r="L698" s="0" t="s">
        <v>90</v>
      </c>
      <c r="M698" s="0" t="n">
        <v>0</v>
      </c>
      <c r="N698" s="48" t="e">
        <f aca="false">VLOOKUP(K698,tblCountries,3,0)</f>
        <v>#VALUE!</v>
      </c>
      <c r="O698" s="48" t="e">
        <f aca="false">VLOOKUP(tblSalaries#this row;how many hours of a day you work on excel,tblHours,2,0)</f>
        <v>#VALUE!</v>
      </c>
      <c r="P698" s="48" t="e">
        <f aca="false">VLOOKUP(tblSalaries#this row;clean country,tblCountries,5,0)</f>
        <v>#VALUE!</v>
      </c>
      <c r="Q698" s="48" t="e">
        <f aca="false">IF($Q$1,tblSalaries#this row;ppp factor*tblSalaries#this row;salary in usd,tblSalaries#this row;salary in usd)</f>
        <v>#VALUE!</v>
      </c>
    </row>
    <row r="699" customFormat="false" ht="15" hidden="false" customHeight="true" outlineLevel="0" collapsed="false">
      <c r="B699" s="0" t="s">
        <v>2084</v>
      </c>
      <c r="C699" s="54" t="n">
        <v>41055.5908680556</v>
      </c>
      <c r="D699" s="55" t="s">
        <v>2085</v>
      </c>
      <c r="E699" s="0" t="n">
        <v>480000</v>
      </c>
      <c r="F699" s="0" t="s">
        <v>101</v>
      </c>
      <c r="G699" s="0" t="e">
        <f aca="false">tblSalaries#this row;clean salary (in local currency)*VLOOKUP(tblSalaries#this row;currency,tblXrate,2,0)</f>
        <v>#VALUE!</v>
      </c>
      <c r="H699" s="0" t="s">
        <v>966</v>
      </c>
      <c r="I699" s="0" t="s">
        <v>78</v>
      </c>
      <c r="J699" s="0" t="s">
        <v>85</v>
      </c>
      <c r="K699" s="0" t="e">
        <f aca="false">VLOOKUP(tblSalaries#this row;where do you work,tblCountriesactual:mapping,2,0)</f>
        <v>#VALUE!</v>
      </c>
      <c r="L699" s="0" t="s">
        <v>110</v>
      </c>
      <c r="M699" s="0" t="n">
        <v>4</v>
      </c>
      <c r="N699" s="48" t="e">
        <f aca="false">VLOOKUP(K699,tblCountries,3,0)</f>
        <v>#VALUE!</v>
      </c>
      <c r="O699" s="48" t="e">
        <f aca="false">VLOOKUP(tblSalaries#this row;how many hours of a day you work on excel,tblHours,2,0)</f>
        <v>#VALUE!</v>
      </c>
      <c r="P699" s="48" t="e">
        <f aca="false">VLOOKUP(tblSalaries#this row;clean country,tblCountries,5,0)</f>
        <v>#VALUE!</v>
      </c>
      <c r="Q699" s="48" t="e">
        <f aca="false">IF($Q$1,tblSalaries#this row;ppp factor*tblSalaries#this row;salary in usd,tblSalaries#this row;salary in usd)</f>
        <v>#VALUE!</v>
      </c>
    </row>
    <row r="700" customFormat="false" ht="15" hidden="false" customHeight="true" outlineLevel="0" collapsed="false">
      <c r="B700" s="0" t="s">
        <v>2086</v>
      </c>
      <c r="C700" s="54" t="n">
        <v>41055.5915740741</v>
      </c>
      <c r="D700" s="55" t="s">
        <v>2087</v>
      </c>
      <c r="E700" s="0" t="n">
        <v>450000</v>
      </c>
      <c r="F700" s="0" t="s">
        <v>101</v>
      </c>
      <c r="G700" s="0" t="e">
        <f aca="false">tblSalaries#this row;clean salary (in local currency)*VLOOKUP(tblSalaries#this row;currency,tblXrate,2,0)</f>
        <v>#VALUE!</v>
      </c>
      <c r="H700" s="0" t="s">
        <v>877</v>
      </c>
      <c r="I700" s="0" t="s">
        <v>78</v>
      </c>
      <c r="J700" s="0" t="s">
        <v>85</v>
      </c>
      <c r="K700" s="0" t="e">
        <f aca="false">VLOOKUP(tblSalaries#this row;where do you work,tblCountriesactual:mapping,2,0)</f>
        <v>#VALUE!</v>
      </c>
      <c r="L700" s="0" t="s">
        <v>118</v>
      </c>
      <c r="M700" s="0" t="n">
        <v>8</v>
      </c>
      <c r="N700" s="48" t="e">
        <f aca="false">VLOOKUP(K700,tblCountries,3,0)</f>
        <v>#VALUE!</v>
      </c>
      <c r="O700" s="48" t="e">
        <f aca="false">VLOOKUP(tblSalaries#this row;how many hours of a day you work on excel,tblHours,2,0)</f>
        <v>#VALUE!</v>
      </c>
      <c r="P700" s="48" t="e">
        <f aca="false">VLOOKUP(tblSalaries#this row;clean country,tblCountries,5,0)</f>
        <v>#VALUE!</v>
      </c>
      <c r="Q700" s="48" t="e">
        <f aca="false">IF($Q$1,tblSalaries#this row;ppp factor*tblSalaries#this row;salary in usd,tblSalaries#this row;salary in usd)</f>
        <v>#VALUE!</v>
      </c>
    </row>
    <row r="701" customFormat="false" ht="15" hidden="false" customHeight="true" outlineLevel="0" collapsed="false">
      <c r="B701" s="0" t="s">
        <v>2088</v>
      </c>
      <c r="C701" s="54" t="n">
        <v>41055.5934606482</v>
      </c>
      <c r="D701" s="55" t="n">
        <v>400000</v>
      </c>
      <c r="E701" s="0" t="n">
        <v>400000</v>
      </c>
      <c r="F701" s="0" t="s">
        <v>101</v>
      </c>
      <c r="G701" s="0" t="e">
        <f aca="false">tblSalaries#this row;clean salary (in local currency)*VLOOKUP(tblSalaries#this row;currency,tblXrate,2,0)</f>
        <v>#VALUE!</v>
      </c>
      <c r="H701" s="0" t="s">
        <v>87</v>
      </c>
      <c r="I701" s="0" t="s">
        <v>87</v>
      </c>
      <c r="J701" s="0" t="s">
        <v>85</v>
      </c>
      <c r="K701" s="0" t="e">
        <f aca="false">VLOOKUP(tblSalaries#this row;where do you work,tblCountriesactual:mapping,2,0)</f>
        <v>#VALUE!</v>
      </c>
      <c r="L701" s="0" t="s">
        <v>110</v>
      </c>
      <c r="M701" s="0" t="n">
        <v>0</v>
      </c>
      <c r="N701" s="48" t="e">
        <f aca="false">VLOOKUP(K701,tblCountries,3,0)</f>
        <v>#VALUE!</v>
      </c>
      <c r="O701" s="48" t="e">
        <f aca="false">VLOOKUP(tblSalaries#this row;how many hours of a day you work on excel,tblHours,2,0)</f>
        <v>#VALUE!</v>
      </c>
      <c r="P701" s="48" t="e">
        <f aca="false">VLOOKUP(tblSalaries#this row;clean country,tblCountries,5,0)</f>
        <v>#VALUE!</v>
      </c>
      <c r="Q701" s="48" t="e">
        <f aca="false">IF($Q$1,tblSalaries#this row;ppp factor*tblSalaries#this row;salary in usd,tblSalaries#this row;salary in usd)</f>
        <v>#VALUE!</v>
      </c>
    </row>
    <row r="702" customFormat="false" ht="15" hidden="false" customHeight="true" outlineLevel="0" collapsed="false">
      <c r="B702" s="0" t="s">
        <v>2089</v>
      </c>
      <c r="C702" s="54" t="n">
        <v>41055.5946064815</v>
      </c>
      <c r="D702" s="55" t="s">
        <v>2090</v>
      </c>
      <c r="E702" s="0" t="n">
        <v>2300000</v>
      </c>
      <c r="F702" s="0" t="s">
        <v>101</v>
      </c>
      <c r="G702" s="0" t="e">
        <f aca="false">tblSalaries#this row;clean salary (in local currency)*VLOOKUP(tblSalaries#this row;currency,tblXrate,2,0)</f>
        <v>#VALUE!</v>
      </c>
      <c r="H702" s="0" t="s">
        <v>1061</v>
      </c>
      <c r="I702" s="0" t="s">
        <v>78</v>
      </c>
      <c r="J702" s="0" t="s">
        <v>85</v>
      </c>
      <c r="K702" s="0" t="e">
        <f aca="false">VLOOKUP(tblSalaries#this row;where do you work,tblCountriesactual:mapping,2,0)</f>
        <v>#VALUE!</v>
      </c>
      <c r="L702" s="0" t="s">
        <v>118</v>
      </c>
      <c r="M702" s="0" t="n">
        <v>5</v>
      </c>
      <c r="N702" s="48" t="e">
        <f aca="false">VLOOKUP(K702,tblCountries,3,0)</f>
        <v>#VALUE!</v>
      </c>
      <c r="O702" s="48" t="e">
        <f aca="false">VLOOKUP(tblSalaries#this row;how many hours of a day you work on excel,tblHours,2,0)</f>
        <v>#VALUE!</v>
      </c>
      <c r="P702" s="48" t="e">
        <f aca="false">VLOOKUP(tblSalaries#this row;clean country,tblCountries,5,0)</f>
        <v>#VALUE!</v>
      </c>
      <c r="Q702" s="48" t="e">
        <f aca="false">IF($Q$1,tblSalaries#this row;ppp factor*tblSalaries#this row;salary in usd,tblSalaries#this row;salary in usd)</f>
        <v>#VALUE!</v>
      </c>
    </row>
    <row r="703" customFormat="false" ht="15" hidden="false" customHeight="true" outlineLevel="0" collapsed="false">
      <c r="B703" s="0" t="s">
        <v>2091</v>
      </c>
      <c r="C703" s="54" t="n">
        <v>41055.5959606482</v>
      </c>
      <c r="D703" s="55" t="n">
        <v>636000</v>
      </c>
      <c r="E703" s="0" t="n">
        <v>636000</v>
      </c>
      <c r="F703" s="0" t="s">
        <v>101</v>
      </c>
      <c r="G703" s="0" t="e">
        <f aca="false">tblSalaries#this row;clean salary (in local currency)*VLOOKUP(tblSalaries#this row;currency,tblXrate,2,0)</f>
        <v>#VALUE!</v>
      </c>
      <c r="H703" s="0" t="s">
        <v>2092</v>
      </c>
      <c r="I703" s="0" t="s">
        <v>124</v>
      </c>
      <c r="J703" s="0" t="s">
        <v>85</v>
      </c>
      <c r="K703" s="0" t="e">
        <f aca="false">VLOOKUP(tblSalaries#this row;where do you work,tblCountriesactual:mapping,2,0)</f>
        <v>#VALUE!</v>
      </c>
      <c r="L703" s="0" t="s">
        <v>110</v>
      </c>
      <c r="M703" s="0" t="n">
        <v>2</v>
      </c>
      <c r="N703" s="48" t="e">
        <f aca="false">VLOOKUP(K703,tblCountries,3,0)</f>
        <v>#VALUE!</v>
      </c>
      <c r="O703" s="48" t="e">
        <f aca="false">VLOOKUP(tblSalaries#this row;how many hours of a day you work on excel,tblHours,2,0)</f>
        <v>#VALUE!</v>
      </c>
      <c r="P703" s="48" t="e">
        <f aca="false">VLOOKUP(tblSalaries#this row;clean country,tblCountries,5,0)</f>
        <v>#VALUE!</v>
      </c>
      <c r="Q703" s="48" t="e">
        <f aca="false">IF($Q$1,tblSalaries#this row;ppp factor*tblSalaries#this row;salary in usd,tblSalaries#this row;salary in usd)</f>
        <v>#VALUE!</v>
      </c>
    </row>
    <row r="704" customFormat="false" ht="15" hidden="false" customHeight="true" outlineLevel="0" collapsed="false">
      <c r="B704" s="0" t="s">
        <v>2093</v>
      </c>
      <c r="C704" s="54" t="n">
        <v>41055.5974884259</v>
      </c>
      <c r="D704" s="55" t="s">
        <v>2094</v>
      </c>
      <c r="E704" s="0" t="n">
        <v>15000</v>
      </c>
      <c r="F704" s="0" t="s">
        <v>71</v>
      </c>
      <c r="G704" s="0" t="e">
        <f aca="false">tblSalaries#this row;clean salary (in local currency)*VLOOKUP(tblSalaries#this row;currency,tblXrate,2,0)</f>
        <v>#VALUE!</v>
      </c>
      <c r="H704" s="0" t="s">
        <v>2095</v>
      </c>
      <c r="I704" s="0" t="s">
        <v>69</v>
      </c>
      <c r="J704" s="0" t="s">
        <v>392</v>
      </c>
      <c r="K704" s="0" t="e">
        <f aca="false">VLOOKUP(tblSalaries#this row;where do you work,tblCountriesactual:mapping,2,0)</f>
        <v>#VALUE!</v>
      </c>
      <c r="L704" s="0" t="s">
        <v>110</v>
      </c>
      <c r="M704" s="0" t="n">
        <v>2</v>
      </c>
      <c r="N704" s="48" t="e">
        <f aca="false">VLOOKUP(K704,tblCountries,3,0)</f>
        <v>#VALUE!</v>
      </c>
      <c r="O704" s="48" t="e">
        <f aca="false">VLOOKUP(tblSalaries#this row;how many hours of a day you work on excel,tblHours,2,0)</f>
        <v>#VALUE!</v>
      </c>
      <c r="P704" s="48" t="e">
        <f aca="false">VLOOKUP(tblSalaries#this row;clean country,tblCountries,5,0)</f>
        <v>#VALUE!</v>
      </c>
      <c r="Q704" s="48" t="e">
        <f aca="false">IF($Q$1,tblSalaries#this row;ppp factor*tblSalaries#this row;salary in usd,tblSalaries#this row;salary in usd)</f>
        <v>#VALUE!</v>
      </c>
    </row>
    <row r="705" customFormat="false" ht="15" hidden="false" customHeight="true" outlineLevel="0" collapsed="false">
      <c r="B705" s="0" t="s">
        <v>2096</v>
      </c>
      <c r="C705" s="54" t="n">
        <v>41055.5986689815</v>
      </c>
      <c r="D705" s="55" t="n">
        <v>1000</v>
      </c>
      <c r="E705" s="0" t="n">
        <v>12000</v>
      </c>
      <c r="F705" s="0" t="s">
        <v>71</v>
      </c>
      <c r="G705" s="0" t="e">
        <f aca="false">tblSalaries#this row;clean salary (in local currency)*VLOOKUP(tblSalaries#this row;currency,tblXrate,2,0)</f>
        <v>#VALUE!</v>
      </c>
      <c r="H705" s="0" t="s">
        <v>2097</v>
      </c>
      <c r="I705" s="0" t="s">
        <v>78</v>
      </c>
      <c r="J705" s="0" t="s">
        <v>2098</v>
      </c>
      <c r="K705" s="0" t="e">
        <f aca="false">VLOOKUP(tblSalaries#this row;where do you work,tblCountriesactual:mapping,2,0)</f>
        <v>#VALUE!</v>
      </c>
      <c r="L705" s="0" t="s">
        <v>110</v>
      </c>
      <c r="M705" s="0" t="n">
        <v>12</v>
      </c>
      <c r="N705" s="48" t="e">
        <f aca="false">VLOOKUP(K705,tblCountries,3,0)</f>
        <v>#VALUE!</v>
      </c>
      <c r="O705" s="48" t="e">
        <f aca="false">VLOOKUP(tblSalaries#this row;how many hours of a day you work on excel,tblHours,2,0)</f>
        <v>#VALUE!</v>
      </c>
      <c r="P705" s="48" t="e">
        <f aca="false">VLOOKUP(tblSalaries#this row;clean country,tblCountries,5,0)</f>
        <v>#VALUE!</v>
      </c>
      <c r="Q705" s="48" t="e">
        <f aca="false">IF($Q$1,tblSalaries#this row;ppp factor*tblSalaries#this row;salary in usd,tblSalaries#this row;salary in usd)</f>
        <v>#VALUE!</v>
      </c>
    </row>
    <row r="706" customFormat="false" ht="15" hidden="false" customHeight="true" outlineLevel="0" collapsed="false">
      <c r="B706" s="0" t="s">
        <v>2099</v>
      </c>
      <c r="C706" s="54" t="n">
        <v>41055.5998611111</v>
      </c>
      <c r="D706" s="55" t="n">
        <v>500000</v>
      </c>
      <c r="E706" s="0" t="n">
        <v>500000</v>
      </c>
      <c r="F706" s="0" t="s">
        <v>101</v>
      </c>
      <c r="G706" s="0" t="e">
        <f aca="false">tblSalaries#this row;clean salary (in local currency)*VLOOKUP(tblSalaries#this row;currency,tblXrate,2,0)</f>
        <v>#VALUE!</v>
      </c>
      <c r="H706" s="0" t="s">
        <v>2100</v>
      </c>
      <c r="I706" s="0" t="s">
        <v>136</v>
      </c>
      <c r="J706" s="0" t="s">
        <v>85</v>
      </c>
      <c r="K706" s="0" t="e">
        <f aca="false">VLOOKUP(tblSalaries#this row;where do you work,tblCountriesactual:mapping,2,0)</f>
        <v>#VALUE!</v>
      </c>
      <c r="L706" s="0" t="s">
        <v>100</v>
      </c>
      <c r="M706" s="0" t="n">
        <v>1</v>
      </c>
      <c r="N706" s="48" t="e">
        <f aca="false">VLOOKUP(K706,tblCountries,3,0)</f>
        <v>#VALUE!</v>
      </c>
      <c r="O706" s="48" t="e">
        <f aca="false">VLOOKUP(tblSalaries#this row;how many hours of a day you work on excel,tblHours,2,0)</f>
        <v>#VALUE!</v>
      </c>
      <c r="P706" s="48" t="e">
        <f aca="false">VLOOKUP(tblSalaries#this row;clean country,tblCountries,5,0)</f>
        <v>#VALUE!</v>
      </c>
      <c r="Q706" s="48" t="e">
        <f aca="false">IF($Q$1,tblSalaries#this row;ppp factor*tblSalaries#this row;salary in usd,tblSalaries#this row;salary in usd)</f>
        <v>#VALUE!</v>
      </c>
    </row>
    <row r="707" customFormat="false" ht="15" hidden="false" customHeight="true" outlineLevel="0" collapsed="false">
      <c r="B707" s="0" t="s">
        <v>2101</v>
      </c>
      <c r="C707" s="54" t="n">
        <v>41055.6063773148</v>
      </c>
      <c r="D707" s="55" t="n">
        <v>500000</v>
      </c>
      <c r="E707" s="0" t="n">
        <v>500000</v>
      </c>
      <c r="F707" s="0" t="s">
        <v>101</v>
      </c>
      <c r="G707" s="0" t="e">
        <f aca="false">tblSalaries#this row;clean salary (in local currency)*VLOOKUP(tblSalaries#this row;currency,tblXrate,2,0)</f>
        <v>#VALUE!</v>
      </c>
      <c r="H707" s="0" t="s">
        <v>116</v>
      </c>
      <c r="I707" s="0" t="s">
        <v>116</v>
      </c>
      <c r="J707" s="0" t="s">
        <v>85</v>
      </c>
      <c r="K707" s="0" t="e">
        <f aca="false">VLOOKUP(tblSalaries#this row;where do you work,tblCountriesactual:mapping,2,0)</f>
        <v>#VALUE!</v>
      </c>
      <c r="L707" s="0" t="s">
        <v>118</v>
      </c>
      <c r="M707" s="0" t="n">
        <v>2</v>
      </c>
      <c r="N707" s="48" t="e">
        <f aca="false">VLOOKUP(K707,tblCountries,3,0)</f>
        <v>#VALUE!</v>
      </c>
      <c r="O707" s="48" t="e">
        <f aca="false">VLOOKUP(tblSalaries#this row;how many hours of a day you work on excel,tblHours,2,0)</f>
        <v>#VALUE!</v>
      </c>
      <c r="P707" s="48" t="e">
        <f aca="false">VLOOKUP(tblSalaries#this row;clean country,tblCountries,5,0)</f>
        <v>#VALUE!</v>
      </c>
      <c r="Q707" s="48" t="e">
        <f aca="false">IF($Q$1,tblSalaries#this row;ppp factor*tblSalaries#this row;salary in usd,tblSalaries#this row;salary in usd)</f>
        <v>#VALUE!</v>
      </c>
    </row>
    <row r="708" customFormat="false" ht="15" hidden="false" customHeight="true" outlineLevel="0" collapsed="false">
      <c r="B708" s="0" t="s">
        <v>2102</v>
      </c>
      <c r="C708" s="54" t="n">
        <v>41055.6081944444</v>
      </c>
      <c r="D708" s="55" t="s">
        <v>2103</v>
      </c>
      <c r="E708" s="0" t="n">
        <v>720000</v>
      </c>
      <c r="F708" s="0" t="s">
        <v>101</v>
      </c>
      <c r="G708" s="0" t="e">
        <f aca="false">tblSalaries#this row;clean salary (in local currency)*VLOOKUP(tblSalaries#this row;currency,tblXrate,2,0)</f>
        <v>#VALUE!</v>
      </c>
      <c r="H708" s="0" t="s">
        <v>2104</v>
      </c>
      <c r="I708" s="0" t="s">
        <v>124</v>
      </c>
      <c r="J708" s="0" t="s">
        <v>85</v>
      </c>
      <c r="K708" s="0" t="e">
        <f aca="false">VLOOKUP(tblSalaries#this row;where do you work,tblCountriesactual:mapping,2,0)</f>
        <v>#VALUE!</v>
      </c>
      <c r="L708" s="0" t="s">
        <v>118</v>
      </c>
      <c r="M708" s="0" t="n">
        <v>10</v>
      </c>
      <c r="N708" s="48" t="e">
        <f aca="false">VLOOKUP(K708,tblCountries,3,0)</f>
        <v>#VALUE!</v>
      </c>
      <c r="O708" s="48" t="e">
        <f aca="false">VLOOKUP(tblSalaries#this row;how many hours of a day you work on excel,tblHours,2,0)</f>
        <v>#VALUE!</v>
      </c>
      <c r="P708" s="48" t="e">
        <f aca="false">VLOOKUP(tblSalaries#this row;clean country,tblCountries,5,0)</f>
        <v>#VALUE!</v>
      </c>
      <c r="Q708" s="48" t="e">
        <f aca="false">IF($Q$1,tblSalaries#this row;ppp factor*tblSalaries#this row;salary in usd,tblSalaries#this row;salary in usd)</f>
        <v>#VALUE!</v>
      </c>
    </row>
    <row r="709" customFormat="false" ht="15" hidden="false" customHeight="true" outlineLevel="0" collapsed="false">
      <c r="B709" s="0" t="s">
        <v>2105</v>
      </c>
      <c r="C709" s="54" t="n">
        <v>41055.6118055556</v>
      </c>
      <c r="D709" s="55" t="s">
        <v>2106</v>
      </c>
      <c r="E709" s="0" t="n">
        <v>180000</v>
      </c>
      <c r="F709" s="0" t="s">
        <v>101</v>
      </c>
      <c r="G709" s="0" t="e">
        <f aca="false">tblSalaries#this row;clean salary (in local currency)*VLOOKUP(tblSalaries#this row;currency,tblXrate,2,0)</f>
        <v>#VALUE!</v>
      </c>
      <c r="H709" s="0" t="s">
        <v>2107</v>
      </c>
      <c r="I709" s="0" t="s">
        <v>124</v>
      </c>
      <c r="J709" s="0" t="s">
        <v>85</v>
      </c>
      <c r="K709" s="0" t="e">
        <f aca="false">VLOOKUP(tblSalaries#this row;where do you work,tblCountriesactual:mapping,2,0)</f>
        <v>#VALUE!</v>
      </c>
      <c r="L709" s="0" t="s">
        <v>118</v>
      </c>
      <c r="M709" s="0" t="n">
        <v>7</v>
      </c>
      <c r="N709" s="48" t="e">
        <f aca="false">VLOOKUP(K709,tblCountries,3,0)</f>
        <v>#VALUE!</v>
      </c>
      <c r="O709" s="48" t="e">
        <f aca="false">VLOOKUP(tblSalaries#this row;how many hours of a day you work on excel,tblHours,2,0)</f>
        <v>#VALUE!</v>
      </c>
      <c r="P709" s="48" t="e">
        <f aca="false">VLOOKUP(tblSalaries#this row;clean country,tblCountries,5,0)</f>
        <v>#VALUE!</v>
      </c>
      <c r="Q709" s="48" t="e">
        <f aca="false">IF($Q$1,tblSalaries#this row;ppp factor*tblSalaries#this row;salary in usd,tblSalaries#this row;salary in usd)</f>
        <v>#VALUE!</v>
      </c>
    </row>
    <row r="710" customFormat="false" ht="15" hidden="false" customHeight="true" outlineLevel="0" collapsed="false">
      <c r="B710" s="0" t="s">
        <v>2108</v>
      </c>
      <c r="C710" s="54" t="n">
        <v>41055.6159143519</v>
      </c>
      <c r="D710" s="55" t="n">
        <v>375000</v>
      </c>
      <c r="E710" s="0" t="n">
        <v>375000</v>
      </c>
      <c r="F710" s="0" t="s">
        <v>101</v>
      </c>
      <c r="G710" s="0" t="e">
        <f aca="false">tblSalaries#this row;clean salary (in local currency)*VLOOKUP(tblSalaries#this row;currency,tblXrate,2,0)</f>
        <v>#VALUE!</v>
      </c>
      <c r="H710" s="0" t="s">
        <v>775</v>
      </c>
      <c r="I710" s="0" t="s">
        <v>124</v>
      </c>
      <c r="J710" s="0" t="s">
        <v>85</v>
      </c>
      <c r="K710" s="0" t="e">
        <f aca="false">VLOOKUP(tblSalaries#this row;where do you work,tblCountriesactual:mapping,2,0)</f>
        <v>#VALUE!</v>
      </c>
      <c r="L710" s="0" t="s">
        <v>100</v>
      </c>
      <c r="M710" s="0" t="n">
        <v>6</v>
      </c>
      <c r="N710" s="48" t="e">
        <f aca="false">VLOOKUP(K710,tblCountries,3,0)</f>
        <v>#VALUE!</v>
      </c>
      <c r="O710" s="48" t="e">
        <f aca="false">VLOOKUP(tblSalaries#this row;how many hours of a day you work on excel,tblHours,2,0)</f>
        <v>#VALUE!</v>
      </c>
      <c r="P710" s="48" t="e">
        <f aca="false">VLOOKUP(tblSalaries#this row;clean country,tblCountries,5,0)</f>
        <v>#VALUE!</v>
      </c>
      <c r="Q710" s="48" t="e">
        <f aca="false">IF($Q$1,tblSalaries#this row;ppp factor*tblSalaries#this row;salary in usd,tblSalaries#this row;salary in usd)</f>
        <v>#VALUE!</v>
      </c>
    </row>
    <row r="711" customFormat="false" ht="15" hidden="false" customHeight="true" outlineLevel="0" collapsed="false">
      <c r="B711" s="0" t="s">
        <v>2109</v>
      </c>
      <c r="C711" s="54" t="n">
        <v>41055.6187731481</v>
      </c>
      <c r="D711" s="55" t="n">
        <v>85000</v>
      </c>
      <c r="E711" s="0" t="n">
        <v>85000</v>
      </c>
      <c r="F711" s="0" t="s">
        <v>179</v>
      </c>
      <c r="G711" s="0" t="e">
        <f aca="false">tblSalaries#this row;clean salary (in local currency)*VLOOKUP(tblSalaries#this row;currency,tblXrate,2,0)</f>
        <v>#VALUE!</v>
      </c>
      <c r="H711" s="0" t="s">
        <v>2110</v>
      </c>
      <c r="I711" s="0" t="s">
        <v>124</v>
      </c>
      <c r="J711" s="0" t="s">
        <v>187</v>
      </c>
      <c r="K711" s="0" t="e">
        <f aca="false">VLOOKUP(tblSalaries#this row;where do you work,tblCountriesactual:mapping,2,0)</f>
        <v>#VALUE!</v>
      </c>
      <c r="L711" s="0" t="s">
        <v>110</v>
      </c>
      <c r="M711" s="0" t="n">
        <v>15</v>
      </c>
      <c r="N711" s="48" t="e">
        <f aca="false">VLOOKUP(K711,tblCountries,3,0)</f>
        <v>#VALUE!</v>
      </c>
      <c r="O711" s="48" t="e">
        <f aca="false">VLOOKUP(tblSalaries#this row;how many hours of a day you work on excel,tblHours,2,0)</f>
        <v>#VALUE!</v>
      </c>
      <c r="P711" s="48" t="e">
        <f aca="false">VLOOKUP(tblSalaries#this row;clean country,tblCountries,5,0)</f>
        <v>#VALUE!</v>
      </c>
      <c r="Q711" s="48" t="e">
        <f aca="false">IF($Q$1,tblSalaries#this row;ppp factor*tblSalaries#this row;salary in usd,tblSalaries#this row;salary in usd)</f>
        <v>#VALUE!</v>
      </c>
    </row>
    <row r="712" customFormat="false" ht="15" hidden="false" customHeight="true" outlineLevel="0" collapsed="false">
      <c r="B712" s="0" t="s">
        <v>2111</v>
      </c>
      <c r="C712" s="54" t="n">
        <v>41055.6233680556</v>
      </c>
      <c r="D712" s="55" t="n">
        <v>31250</v>
      </c>
      <c r="E712" s="0" t="n">
        <v>31250</v>
      </c>
      <c r="F712" s="0" t="s">
        <v>71</v>
      </c>
      <c r="G712" s="0" t="e">
        <f aca="false">tblSalaries#this row;clean salary (in local currency)*VLOOKUP(tblSalaries#this row;currency,tblXrate,2,0)</f>
        <v>#VALUE!</v>
      </c>
      <c r="H712" s="0" t="s">
        <v>2112</v>
      </c>
      <c r="I712" s="0" t="s">
        <v>124</v>
      </c>
      <c r="J712" s="0" t="s">
        <v>85</v>
      </c>
      <c r="K712" s="0" t="e">
        <f aca="false">VLOOKUP(tblSalaries#this row;where do you work,tblCountriesactual:mapping,2,0)</f>
        <v>#VALUE!</v>
      </c>
      <c r="L712" s="0" t="s">
        <v>100</v>
      </c>
      <c r="M712" s="0" t="n">
        <v>6</v>
      </c>
      <c r="N712" s="48" t="e">
        <f aca="false">VLOOKUP(K712,tblCountries,3,0)</f>
        <v>#VALUE!</v>
      </c>
      <c r="O712" s="48" t="e">
        <f aca="false">VLOOKUP(tblSalaries#this row;how many hours of a day you work on excel,tblHours,2,0)</f>
        <v>#VALUE!</v>
      </c>
      <c r="P712" s="48" t="e">
        <f aca="false">VLOOKUP(tblSalaries#this row;clean country,tblCountries,5,0)</f>
        <v>#VALUE!</v>
      </c>
      <c r="Q712" s="48" t="e">
        <f aca="false">IF($Q$1,tblSalaries#this row;ppp factor*tblSalaries#this row;salary in usd,tblSalaries#this row;salary in usd)</f>
        <v>#VALUE!</v>
      </c>
    </row>
    <row r="713" customFormat="false" ht="15" hidden="false" customHeight="true" outlineLevel="0" collapsed="false">
      <c r="B713" s="0" t="s">
        <v>2113</v>
      </c>
      <c r="C713" s="54" t="n">
        <v>41055.6234375</v>
      </c>
      <c r="D713" s="55" t="s">
        <v>2114</v>
      </c>
      <c r="E713" s="0" t="n">
        <v>204000</v>
      </c>
      <c r="F713" s="0" t="s">
        <v>91</v>
      </c>
      <c r="G713" s="0" t="e">
        <f aca="false">tblSalaries#this row;clean salary (in local currency)*VLOOKUP(tblSalaries#this row;currency,tblXrate,2,0)</f>
        <v>#VALUE!</v>
      </c>
      <c r="H713" s="0" t="s">
        <v>2115</v>
      </c>
      <c r="I713" s="0" t="s">
        <v>124</v>
      </c>
      <c r="J713" s="0" t="s">
        <v>121</v>
      </c>
      <c r="K713" s="0" t="e">
        <f aca="false">VLOOKUP(tblSalaries#this row;where do you work,tblCountriesactual:mapping,2,0)</f>
        <v>#VALUE!</v>
      </c>
      <c r="L713" s="0" t="s">
        <v>118</v>
      </c>
      <c r="M713" s="0" t="n">
        <v>2</v>
      </c>
      <c r="N713" s="48" t="e">
        <f aca="false">VLOOKUP(K713,tblCountries,3,0)</f>
        <v>#VALUE!</v>
      </c>
      <c r="O713" s="48" t="e">
        <f aca="false">VLOOKUP(tblSalaries#this row;how many hours of a day you work on excel,tblHours,2,0)</f>
        <v>#VALUE!</v>
      </c>
      <c r="P713" s="48" t="e">
        <f aca="false">VLOOKUP(tblSalaries#this row;clean country,tblCountries,5,0)</f>
        <v>#VALUE!</v>
      </c>
      <c r="Q713" s="48" t="e">
        <f aca="false">IF($Q$1,tblSalaries#this row;ppp factor*tblSalaries#this row;salary in usd,tblSalaries#this row;salary in usd)</f>
        <v>#VALUE!</v>
      </c>
    </row>
    <row r="714" customFormat="false" ht="15" hidden="false" customHeight="true" outlineLevel="0" collapsed="false">
      <c r="B714" s="0" t="s">
        <v>2116</v>
      </c>
      <c r="C714" s="54" t="n">
        <v>41055.6238888889</v>
      </c>
      <c r="D714" s="55" t="s">
        <v>2117</v>
      </c>
      <c r="E714" s="0" t="n">
        <v>400000</v>
      </c>
      <c r="F714" s="0" t="s">
        <v>101</v>
      </c>
      <c r="G714" s="0" t="e">
        <f aca="false">tblSalaries#this row;clean salary (in local currency)*VLOOKUP(tblSalaries#this row;currency,tblXrate,2,0)</f>
        <v>#VALUE!</v>
      </c>
      <c r="H714" s="0" t="s">
        <v>2118</v>
      </c>
      <c r="I714" s="0" t="s">
        <v>136</v>
      </c>
      <c r="J714" s="0" t="s">
        <v>85</v>
      </c>
      <c r="K714" s="0" t="e">
        <f aca="false">VLOOKUP(tblSalaries#this row;where do you work,tblCountriesactual:mapping,2,0)</f>
        <v>#VALUE!</v>
      </c>
      <c r="L714" s="0" t="s">
        <v>118</v>
      </c>
      <c r="M714" s="0" t="n">
        <v>4</v>
      </c>
      <c r="N714" s="48" t="e">
        <f aca="false">VLOOKUP(K714,tblCountries,3,0)</f>
        <v>#VALUE!</v>
      </c>
      <c r="O714" s="48" t="e">
        <f aca="false">VLOOKUP(tblSalaries#this row;how many hours of a day you work on excel,tblHours,2,0)</f>
        <v>#VALUE!</v>
      </c>
      <c r="P714" s="48" t="e">
        <f aca="false">VLOOKUP(tblSalaries#this row;clean country,tblCountries,5,0)</f>
        <v>#VALUE!</v>
      </c>
      <c r="Q714" s="48" t="e">
        <f aca="false">IF($Q$1,tblSalaries#this row;ppp factor*tblSalaries#this row;salary in usd,tblSalaries#this row;salary in usd)</f>
        <v>#VALUE!</v>
      </c>
    </row>
    <row r="715" customFormat="false" ht="15" hidden="false" customHeight="true" outlineLevel="0" collapsed="false">
      <c r="B715" s="0" t="s">
        <v>2119</v>
      </c>
      <c r="C715" s="54" t="n">
        <v>41055.6256944444</v>
      </c>
      <c r="D715" s="55" t="s">
        <v>2120</v>
      </c>
      <c r="E715" s="0" t="n">
        <v>130000</v>
      </c>
      <c r="F715" s="0" t="s">
        <v>71</v>
      </c>
      <c r="G715" s="0" t="e">
        <f aca="false">tblSalaries#this row;clean salary (in local currency)*VLOOKUP(tblSalaries#this row;currency,tblXrate,2,0)</f>
        <v>#VALUE!</v>
      </c>
      <c r="H715" s="0" t="s">
        <v>2121</v>
      </c>
      <c r="I715" s="0" t="s">
        <v>124</v>
      </c>
      <c r="J715" s="0" t="s">
        <v>104</v>
      </c>
      <c r="K715" s="0" t="e">
        <f aca="false">VLOOKUP(tblSalaries#this row;where do you work,tblCountriesactual:mapping,2,0)</f>
        <v>#VALUE!</v>
      </c>
      <c r="L715" s="0" t="s">
        <v>110</v>
      </c>
      <c r="M715" s="0" t="n">
        <v>3</v>
      </c>
      <c r="N715" s="48" t="e">
        <f aca="false">VLOOKUP(K715,tblCountries,3,0)</f>
        <v>#VALUE!</v>
      </c>
      <c r="O715" s="48" t="e">
        <f aca="false">VLOOKUP(tblSalaries#this row;how many hours of a day you work on excel,tblHours,2,0)</f>
        <v>#VALUE!</v>
      </c>
      <c r="P715" s="48" t="e">
        <f aca="false">VLOOKUP(tblSalaries#this row;clean country,tblCountries,5,0)</f>
        <v>#VALUE!</v>
      </c>
      <c r="Q715" s="48" t="e">
        <f aca="false">IF($Q$1,tblSalaries#this row;ppp factor*tblSalaries#this row;salary in usd,tblSalaries#this row;salary in usd)</f>
        <v>#VALUE!</v>
      </c>
    </row>
    <row r="716" customFormat="false" ht="15" hidden="false" customHeight="true" outlineLevel="0" collapsed="false">
      <c r="B716" s="0" t="s">
        <v>2122</v>
      </c>
      <c r="C716" s="54" t="n">
        <v>41055.6261689815</v>
      </c>
      <c r="D716" s="55" t="s">
        <v>2123</v>
      </c>
      <c r="E716" s="0" t="n">
        <v>250000</v>
      </c>
      <c r="F716" s="0" t="s">
        <v>101</v>
      </c>
      <c r="G716" s="0" t="e">
        <f aca="false">tblSalaries#this row;clean salary (in local currency)*VLOOKUP(tblSalaries#this row;currency,tblXrate,2,0)</f>
        <v>#VALUE!</v>
      </c>
      <c r="H716" s="0" t="s">
        <v>2066</v>
      </c>
      <c r="I716" s="0" t="s">
        <v>124</v>
      </c>
      <c r="J716" s="0" t="s">
        <v>85</v>
      </c>
      <c r="K716" s="0" t="e">
        <f aca="false">VLOOKUP(tblSalaries#this row;where do you work,tblCountriesactual:mapping,2,0)</f>
        <v>#VALUE!</v>
      </c>
      <c r="L716" s="0" t="s">
        <v>110</v>
      </c>
      <c r="M716" s="0" t="n">
        <v>6</v>
      </c>
      <c r="N716" s="48" t="e">
        <f aca="false">VLOOKUP(K716,tblCountries,3,0)</f>
        <v>#VALUE!</v>
      </c>
      <c r="O716" s="48" t="e">
        <f aca="false">VLOOKUP(tblSalaries#this row;how many hours of a day you work on excel,tblHours,2,0)</f>
        <v>#VALUE!</v>
      </c>
      <c r="P716" s="48" t="e">
        <f aca="false">VLOOKUP(tblSalaries#this row;clean country,tblCountries,5,0)</f>
        <v>#VALUE!</v>
      </c>
      <c r="Q716" s="48" t="e">
        <f aca="false">IF($Q$1,tblSalaries#this row;ppp factor*tblSalaries#this row;salary in usd,tblSalaries#this row;salary in usd)</f>
        <v>#VALUE!</v>
      </c>
    </row>
    <row r="717" customFormat="false" ht="15" hidden="false" customHeight="true" outlineLevel="0" collapsed="false">
      <c r="B717" s="0" t="s">
        <v>2124</v>
      </c>
      <c r="C717" s="54" t="n">
        <v>41055.6267824074</v>
      </c>
      <c r="D717" s="55" t="n">
        <v>800</v>
      </c>
      <c r="E717" s="0" t="n">
        <v>9600</v>
      </c>
      <c r="F717" s="0" t="s">
        <v>71</v>
      </c>
      <c r="G717" s="0" t="e">
        <f aca="false">tblSalaries#this row;clean salary (in local currency)*VLOOKUP(tblSalaries#this row;currency,tblXrate,2,0)</f>
        <v>#VALUE!</v>
      </c>
      <c r="H717" s="0" t="s">
        <v>866</v>
      </c>
      <c r="I717" s="0" t="s">
        <v>78</v>
      </c>
      <c r="J717" s="0" t="s">
        <v>128</v>
      </c>
      <c r="K717" s="0" t="e">
        <f aca="false">VLOOKUP(tblSalaries#this row;where do you work,tblCountriesactual:mapping,2,0)</f>
        <v>#VALUE!</v>
      </c>
      <c r="L717" s="0" t="s">
        <v>110</v>
      </c>
      <c r="M717" s="0" t="n">
        <v>2</v>
      </c>
      <c r="N717" s="48" t="e">
        <f aca="false">VLOOKUP(K717,tblCountries,3,0)</f>
        <v>#VALUE!</v>
      </c>
      <c r="O717" s="48" t="e">
        <f aca="false">VLOOKUP(tblSalaries#this row;how many hours of a day you work on excel,tblHours,2,0)</f>
        <v>#VALUE!</v>
      </c>
      <c r="P717" s="48" t="e">
        <f aca="false">VLOOKUP(tblSalaries#this row;clean country,tblCountries,5,0)</f>
        <v>#VALUE!</v>
      </c>
      <c r="Q717" s="48" t="e">
        <f aca="false">IF($Q$1,tblSalaries#this row;ppp factor*tblSalaries#this row;salary in usd,tblSalaries#this row;salary in usd)</f>
        <v>#VALUE!</v>
      </c>
    </row>
    <row r="718" customFormat="false" ht="15" hidden="false" customHeight="true" outlineLevel="0" collapsed="false">
      <c r="B718" s="0" t="s">
        <v>2125</v>
      </c>
      <c r="C718" s="54" t="n">
        <v>41055.6281597222</v>
      </c>
      <c r="D718" s="55" t="s">
        <v>2126</v>
      </c>
      <c r="E718" s="0" t="n">
        <v>390000</v>
      </c>
      <c r="F718" s="0" t="s">
        <v>101</v>
      </c>
      <c r="G718" s="0" t="e">
        <f aca="false">tblSalaries#this row;clean salary (in local currency)*VLOOKUP(tblSalaries#this row;currency,tblXrate,2,0)</f>
        <v>#VALUE!</v>
      </c>
      <c r="H718" s="0" t="s">
        <v>966</v>
      </c>
      <c r="I718" s="0" t="s">
        <v>78</v>
      </c>
      <c r="J718" s="0" t="s">
        <v>85</v>
      </c>
      <c r="K718" s="0" t="e">
        <f aca="false">VLOOKUP(tblSalaries#this row;where do you work,tblCountriesactual:mapping,2,0)</f>
        <v>#VALUE!</v>
      </c>
      <c r="L718" s="0" t="s">
        <v>110</v>
      </c>
      <c r="M718" s="0" t="n">
        <v>1</v>
      </c>
      <c r="N718" s="48" t="e">
        <f aca="false">VLOOKUP(K718,tblCountries,3,0)</f>
        <v>#VALUE!</v>
      </c>
      <c r="O718" s="48" t="e">
        <f aca="false">VLOOKUP(tblSalaries#this row;how many hours of a day you work on excel,tblHours,2,0)</f>
        <v>#VALUE!</v>
      </c>
      <c r="P718" s="48" t="e">
        <f aca="false">VLOOKUP(tblSalaries#this row;clean country,tblCountries,5,0)</f>
        <v>#VALUE!</v>
      </c>
      <c r="Q718" s="48" t="e">
        <f aca="false">IF($Q$1,tblSalaries#this row;ppp factor*tblSalaries#this row;salary in usd,tblSalaries#this row;salary in usd)</f>
        <v>#VALUE!</v>
      </c>
    </row>
    <row r="719" customFormat="false" ht="15" hidden="false" customHeight="true" outlineLevel="0" collapsed="false">
      <c r="B719" s="0" t="s">
        <v>2127</v>
      </c>
      <c r="C719" s="54" t="n">
        <v>41055.6289583333</v>
      </c>
      <c r="D719" s="55" t="n">
        <v>600000</v>
      </c>
      <c r="E719" s="0" t="n">
        <v>600000</v>
      </c>
      <c r="F719" s="0" t="s">
        <v>101</v>
      </c>
      <c r="G719" s="0" t="e">
        <f aca="false">tblSalaries#this row;clean salary (in local currency)*VLOOKUP(tblSalaries#this row;currency,tblXrate,2,0)</f>
        <v>#VALUE!</v>
      </c>
      <c r="H719" s="0" t="s">
        <v>2128</v>
      </c>
      <c r="I719" s="0" t="s">
        <v>69</v>
      </c>
      <c r="J719" s="0" t="s">
        <v>85</v>
      </c>
      <c r="K719" s="0" t="e">
        <f aca="false">VLOOKUP(tblSalaries#this row;where do you work,tblCountriesactual:mapping,2,0)</f>
        <v>#VALUE!</v>
      </c>
      <c r="L719" s="0" t="s">
        <v>118</v>
      </c>
      <c r="M719" s="0" t="n">
        <v>7</v>
      </c>
      <c r="N719" s="48" t="e">
        <f aca="false">VLOOKUP(K719,tblCountries,3,0)</f>
        <v>#VALUE!</v>
      </c>
      <c r="O719" s="48" t="e">
        <f aca="false">VLOOKUP(tblSalaries#this row;how many hours of a day you work on excel,tblHours,2,0)</f>
        <v>#VALUE!</v>
      </c>
      <c r="P719" s="48" t="e">
        <f aca="false">VLOOKUP(tblSalaries#this row;clean country,tblCountries,5,0)</f>
        <v>#VALUE!</v>
      </c>
      <c r="Q719" s="48" t="e">
        <f aca="false">IF($Q$1,tblSalaries#this row;ppp factor*tblSalaries#this row;salary in usd,tblSalaries#this row;salary in usd)</f>
        <v>#VALUE!</v>
      </c>
    </row>
    <row r="720" customFormat="false" ht="15" hidden="false" customHeight="true" outlineLevel="0" collapsed="false">
      <c r="B720" s="0" t="s">
        <v>2129</v>
      </c>
      <c r="C720" s="54" t="n">
        <v>41055.6291666667</v>
      </c>
      <c r="D720" s="55" t="n">
        <v>4.8</v>
      </c>
      <c r="E720" s="0" t="n">
        <v>480000</v>
      </c>
      <c r="F720" s="0" t="s">
        <v>101</v>
      </c>
      <c r="G720" s="0" t="e">
        <f aca="false">tblSalaries#this row;clean salary (in local currency)*VLOOKUP(tblSalaries#this row;currency,tblXrate,2,0)</f>
        <v>#VALUE!</v>
      </c>
      <c r="H720" s="0" t="s">
        <v>2130</v>
      </c>
      <c r="I720" s="0" t="s">
        <v>78</v>
      </c>
      <c r="J720" s="0" t="s">
        <v>85</v>
      </c>
      <c r="K720" s="0" t="e">
        <f aca="false">VLOOKUP(tblSalaries#this row;where do you work,tblCountriesactual:mapping,2,0)</f>
        <v>#VALUE!</v>
      </c>
      <c r="L720" s="0" t="s">
        <v>100</v>
      </c>
      <c r="M720" s="0" t="n">
        <v>3.5</v>
      </c>
      <c r="N720" s="48" t="e">
        <f aca="false">VLOOKUP(K720,tblCountries,3,0)</f>
        <v>#VALUE!</v>
      </c>
      <c r="O720" s="48" t="e">
        <f aca="false">VLOOKUP(tblSalaries#this row;how many hours of a day you work on excel,tblHours,2,0)</f>
        <v>#VALUE!</v>
      </c>
      <c r="P720" s="48" t="e">
        <f aca="false">VLOOKUP(tblSalaries#this row;clean country,tblCountries,5,0)</f>
        <v>#VALUE!</v>
      </c>
      <c r="Q720" s="48" t="e">
        <f aca="false">IF($Q$1,tblSalaries#this row;ppp factor*tblSalaries#this row;salary in usd,tblSalaries#this row;salary in usd)</f>
        <v>#VALUE!</v>
      </c>
    </row>
    <row r="721" customFormat="false" ht="15" hidden="false" customHeight="true" outlineLevel="0" collapsed="false">
      <c r="B721" s="0" t="s">
        <v>2131</v>
      </c>
      <c r="C721" s="54" t="n">
        <v>41055.6303125</v>
      </c>
      <c r="D721" s="55" t="n">
        <v>35000</v>
      </c>
      <c r="E721" s="0" t="n">
        <v>35000</v>
      </c>
      <c r="F721" s="0" t="s">
        <v>71</v>
      </c>
      <c r="G721" s="0" t="e">
        <f aca="false">tblSalaries#this row;clean salary (in local currency)*VLOOKUP(tblSalaries#this row;currency,tblXrate,2,0)</f>
        <v>#VALUE!</v>
      </c>
      <c r="H721" s="0" t="s">
        <v>1715</v>
      </c>
      <c r="I721" s="0" t="s">
        <v>78</v>
      </c>
      <c r="J721" s="0" t="s">
        <v>85</v>
      </c>
      <c r="K721" s="0" t="e">
        <f aca="false">VLOOKUP(tblSalaries#this row;where do you work,tblCountriesactual:mapping,2,0)</f>
        <v>#VALUE!</v>
      </c>
      <c r="L721" s="0" t="s">
        <v>110</v>
      </c>
      <c r="M721" s="0" t="n">
        <v>10</v>
      </c>
      <c r="N721" s="48" t="e">
        <f aca="false">VLOOKUP(K721,tblCountries,3,0)</f>
        <v>#VALUE!</v>
      </c>
      <c r="O721" s="48" t="e">
        <f aca="false">VLOOKUP(tblSalaries#this row;how many hours of a day you work on excel,tblHours,2,0)</f>
        <v>#VALUE!</v>
      </c>
      <c r="P721" s="48" t="e">
        <f aca="false">VLOOKUP(tblSalaries#this row;clean country,tblCountries,5,0)</f>
        <v>#VALUE!</v>
      </c>
      <c r="Q721" s="48" t="e">
        <f aca="false">IF($Q$1,tblSalaries#this row;ppp factor*tblSalaries#this row;salary in usd,tblSalaries#this row;salary in usd)</f>
        <v>#VALUE!</v>
      </c>
    </row>
    <row r="722" customFormat="false" ht="15" hidden="false" customHeight="true" outlineLevel="0" collapsed="false">
      <c r="B722" s="0" t="s">
        <v>2132</v>
      </c>
      <c r="C722" s="54" t="n">
        <v>41055.6315625</v>
      </c>
      <c r="D722" s="55" t="s">
        <v>2133</v>
      </c>
      <c r="E722" s="0" t="n">
        <v>1000000</v>
      </c>
      <c r="F722" s="0" t="s">
        <v>101</v>
      </c>
      <c r="G722" s="0" t="e">
        <f aca="false">tblSalaries#this row;clean salary (in local currency)*VLOOKUP(tblSalaries#this row;currency,tblXrate,2,0)</f>
        <v>#VALUE!</v>
      </c>
      <c r="H722" s="0" t="s">
        <v>2134</v>
      </c>
      <c r="I722" s="0" t="s">
        <v>78</v>
      </c>
      <c r="J722" s="0" t="s">
        <v>85</v>
      </c>
      <c r="K722" s="0" t="e">
        <f aca="false">VLOOKUP(tblSalaries#this row;where do you work,tblCountriesactual:mapping,2,0)</f>
        <v>#VALUE!</v>
      </c>
      <c r="L722" s="0" t="s">
        <v>100</v>
      </c>
      <c r="M722" s="0" t="n">
        <v>12</v>
      </c>
      <c r="N722" s="48" t="e">
        <f aca="false">VLOOKUP(K722,tblCountries,3,0)</f>
        <v>#VALUE!</v>
      </c>
      <c r="O722" s="48" t="e">
        <f aca="false">VLOOKUP(tblSalaries#this row;how many hours of a day you work on excel,tblHours,2,0)</f>
        <v>#VALUE!</v>
      </c>
      <c r="P722" s="48" t="e">
        <f aca="false">VLOOKUP(tblSalaries#this row;clean country,tblCountries,5,0)</f>
        <v>#VALUE!</v>
      </c>
      <c r="Q722" s="48" t="e">
        <f aca="false">IF($Q$1,tblSalaries#this row;ppp factor*tblSalaries#this row;salary in usd,tblSalaries#this row;salary in usd)</f>
        <v>#VALUE!</v>
      </c>
    </row>
    <row r="723" customFormat="false" ht="15" hidden="false" customHeight="true" outlineLevel="0" collapsed="false">
      <c r="B723" s="0" t="s">
        <v>2135</v>
      </c>
      <c r="C723" s="54" t="n">
        <v>41055.6400578704</v>
      </c>
      <c r="D723" s="55" t="n">
        <v>180000</v>
      </c>
      <c r="E723" s="0" t="n">
        <v>180000</v>
      </c>
      <c r="F723" s="0" t="s">
        <v>101</v>
      </c>
      <c r="G723" s="0" t="e">
        <f aca="false">tblSalaries#this row;clean salary (in local currency)*VLOOKUP(tblSalaries#this row;currency,tblXrate,2,0)</f>
        <v>#VALUE!</v>
      </c>
      <c r="H723" s="0" t="s">
        <v>69</v>
      </c>
      <c r="I723" s="0" t="s">
        <v>69</v>
      </c>
      <c r="J723" s="0" t="s">
        <v>85</v>
      </c>
      <c r="K723" s="0" t="e">
        <f aca="false">VLOOKUP(tblSalaries#this row;where do you work,tblCountriesactual:mapping,2,0)</f>
        <v>#VALUE!</v>
      </c>
      <c r="L723" s="0" t="s">
        <v>118</v>
      </c>
      <c r="M723" s="0" t="n">
        <v>4</v>
      </c>
      <c r="N723" s="48" t="e">
        <f aca="false">VLOOKUP(K723,tblCountries,3,0)</f>
        <v>#VALUE!</v>
      </c>
      <c r="O723" s="48" t="e">
        <f aca="false">VLOOKUP(tblSalaries#this row;how many hours of a day you work on excel,tblHours,2,0)</f>
        <v>#VALUE!</v>
      </c>
      <c r="P723" s="48" t="e">
        <f aca="false">VLOOKUP(tblSalaries#this row;clean country,tblCountries,5,0)</f>
        <v>#VALUE!</v>
      </c>
      <c r="Q723" s="48" t="e">
        <f aca="false">IF($Q$1,tblSalaries#this row;ppp factor*tblSalaries#this row;salary in usd,tblSalaries#this row;salary in usd)</f>
        <v>#VALUE!</v>
      </c>
    </row>
    <row r="724" customFormat="false" ht="15" hidden="false" customHeight="true" outlineLevel="0" collapsed="false">
      <c r="B724" s="0" t="s">
        <v>2136</v>
      </c>
      <c r="C724" s="54" t="n">
        <v>41055.642037037</v>
      </c>
      <c r="D724" s="55" t="n">
        <v>5000</v>
      </c>
      <c r="E724" s="0" t="n">
        <v>60000</v>
      </c>
      <c r="F724" s="0" t="s">
        <v>71</v>
      </c>
      <c r="G724" s="0" t="e">
        <f aca="false">tblSalaries#this row;clean salary (in local currency)*VLOOKUP(tblSalaries#this row;currency,tblXrate,2,0)</f>
        <v>#VALUE!</v>
      </c>
      <c r="H724" s="0" t="s">
        <v>124</v>
      </c>
      <c r="I724" s="0" t="s">
        <v>124</v>
      </c>
      <c r="J724" s="0" t="s">
        <v>194</v>
      </c>
      <c r="K724" s="0" t="e">
        <f aca="false">VLOOKUP(tblSalaries#this row;where do you work,tblCountriesactual:mapping,2,0)</f>
        <v>#VALUE!</v>
      </c>
      <c r="L724" s="0" t="s">
        <v>110</v>
      </c>
      <c r="M724" s="0" t="n">
        <v>10</v>
      </c>
      <c r="N724" s="48" t="e">
        <f aca="false">VLOOKUP(K724,tblCountries,3,0)</f>
        <v>#VALUE!</v>
      </c>
      <c r="O724" s="48" t="e">
        <f aca="false">VLOOKUP(tblSalaries#this row;how many hours of a day you work on excel,tblHours,2,0)</f>
        <v>#VALUE!</v>
      </c>
      <c r="P724" s="48" t="e">
        <f aca="false">VLOOKUP(tblSalaries#this row;clean country,tblCountries,5,0)</f>
        <v>#VALUE!</v>
      </c>
      <c r="Q724" s="48" t="e">
        <f aca="false">IF($Q$1,tblSalaries#this row;ppp factor*tblSalaries#this row;salary in usd,tblSalaries#this row;salary in usd)</f>
        <v>#VALUE!</v>
      </c>
    </row>
    <row r="725" customFormat="false" ht="15" hidden="false" customHeight="true" outlineLevel="0" collapsed="false">
      <c r="B725" s="0" t="s">
        <v>2137</v>
      </c>
      <c r="C725" s="54" t="n">
        <v>41055.6443055556</v>
      </c>
      <c r="D725" s="55" t="s">
        <v>2138</v>
      </c>
      <c r="E725" s="0" t="n">
        <v>800000</v>
      </c>
      <c r="F725" s="0" t="s">
        <v>101</v>
      </c>
      <c r="G725" s="0" t="e">
        <f aca="false">tblSalaries#this row;clean salary (in local currency)*VLOOKUP(tblSalaries#this row;currency,tblXrate,2,0)</f>
        <v>#VALUE!</v>
      </c>
      <c r="H725" s="0" t="s">
        <v>124</v>
      </c>
      <c r="I725" s="0" t="s">
        <v>124</v>
      </c>
      <c r="J725" s="0" t="s">
        <v>85</v>
      </c>
      <c r="K725" s="0" t="e">
        <f aca="false">VLOOKUP(tblSalaries#this row;where do you work,tblCountriesactual:mapping,2,0)</f>
        <v>#VALUE!</v>
      </c>
      <c r="L725" s="0" t="s">
        <v>100</v>
      </c>
      <c r="M725" s="0" t="n">
        <v>13</v>
      </c>
      <c r="N725" s="48" t="e">
        <f aca="false">VLOOKUP(K725,tblCountries,3,0)</f>
        <v>#VALUE!</v>
      </c>
      <c r="O725" s="48" t="e">
        <f aca="false">VLOOKUP(tblSalaries#this row;how many hours of a day you work on excel,tblHours,2,0)</f>
        <v>#VALUE!</v>
      </c>
      <c r="P725" s="48" t="e">
        <f aca="false">VLOOKUP(tblSalaries#this row;clean country,tblCountries,5,0)</f>
        <v>#VALUE!</v>
      </c>
      <c r="Q725" s="48" t="e">
        <f aca="false">IF($Q$1,tblSalaries#this row;ppp factor*tblSalaries#this row;salary in usd,tblSalaries#this row;salary in usd)</f>
        <v>#VALUE!</v>
      </c>
    </row>
    <row r="726" customFormat="false" ht="15" hidden="false" customHeight="true" outlineLevel="0" collapsed="false">
      <c r="B726" s="0" t="s">
        <v>2139</v>
      </c>
      <c r="C726" s="54" t="n">
        <v>41055.646099537</v>
      </c>
      <c r="D726" s="55" t="s">
        <v>2140</v>
      </c>
      <c r="E726" s="0" t="n">
        <v>600000</v>
      </c>
      <c r="F726" s="0" t="s">
        <v>101</v>
      </c>
      <c r="G726" s="0" t="e">
        <f aca="false">tblSalaries#this row;clean salary (in local currency)*VLOOKUP(tblSalaries#this row;currency,tblXrate,2,0)</f>
        <v>#VALUE!</v>
      </c>
      <c r="H726" s="0" t="s">
        <v>2141</v>
      </c>
      <c r="I726" s="0" t="s">
        <v>124</v>
      </c>
      <c r="J726" s="0" t="s">
        <v>85</v>
      </c>
      <c r="K726" s="0" t="e">
        <f aca="false">VLOOKUP(tblSalaries#this row;where do you work,tblCountriesactual:mapping,2,0)</f>
        <v>#VALUE!</v>
      </c>
      <c r="L726" s="0" t="s">
        <v>100</v>
      </c>
      <c r="M726" s="0" t="n">
        <v>8</v>
      </c>
      <c r="N726" s="48" t="e">
        <f aca="false">VLOOKUP(K726,tblCountries,3,0)</f>
        <v>#VALUE!</v>
      </c>
      <c r="O726" s="48" t="e">
        <f aca="false">VLOOKUP(tblSalaries#this row;how many hours of a day you work on excel,tblHours,2,0)</f>
        <v>#VALUE!</v>
      </c>
      <c r="P726" s="48" t="e">
        <f aca="false">VLOOKUP(tblSalaries#this row;clean country,tblCountries,5,0)</f>
        <v>#VALUE!</v>
      </c>
      <c r="Q726" s="48" t="e">
        <f aca="false">IF($Q$1,tblSalaries#this row;ppp factor*tblSalaries#this row;salary in usd,tblSalaries#this row;salary in usd)</f>
        <v>#VALUE!</v>
      </c>
    </row>
    <row r="727" customFormat="false" ht="15" hidden="false" customHeight="true" outlineLevel="0" collapsed="false">
      <c r="B727" s="0" t="s">
        <v>2142</v>
      </c>
      <c r="C727" s="54" t="n">
        <v>41055.6498032407</v>
      </c>
      <c r="D727" s="55" t="n">
        <v>40000</v>
      </c>
      <c r="E727" s="0" t="n">
        <v>40000</v>
      </c>
      <c r="F727" s="0" t="s">
        <v>71</v>
      </c>
      <c r="G727" s="0" t="e">
        <f aca="false">tblSalaries#this row;clean salary (in local currency)*VLOOKUP(tblSalaries#this row;currency,tblXrate,2,0)</f>
        <v>#VALUE!</v>
      </c>
      <c r="H727" s="0" t="s">
        <v>2143</v>
      </c>
      <c r="I727" s="0" t="s">
        <v>124</v>
      </c>
      <c r="J727" s="0" t="s">
        <v>85</v>
      </c>
      <c r="K727" s="0" t="e">
        <f aca="false">VLOOKUP(tblSalaries#this row;where do you work,tblCountriesactual:mapping,2,0)</f>
        <v>#VALUE!</v>
      </c>
      <c r="L727" s="0" t="s">
        <v>118</v>
      </c>
      <c r="M727" s="0" t="n">
        <v>15</v>
      </c>
      <c r="N727" s="48" t="e">
        <f aca="false">VLOOKUP(K727,tblCountries,3,0)</f>
        <v>#VALUE!</v>
      </c>
      <c r="O727" s="48" t="e">
        <f aca="false">VLOOKUP(tblSalaries#this row;how many hours of a day you work on excel,tblHours,2,0)</f>
        <v>#VALUE!</v>
      </c>
      <c r="P727" s="48" t="e">
        <f aca="false">VLOOKUP(tblSalaries#this row;clean country,tblCountries,5,0)</f>
        <v>#VALUE!</v>
      </c>
      <c r="Q727" s="48" t="e">
        <f aca="false">IF($Q$1,tblSalaries#this row;ppp factor*tblSalaries#this row;salary in usd,tblSalaries#this row;salary in usd)</f>
        <v>#VALUE!</v>
      </c>
    </row>
    <row r="728" customFormat="false" ht="15" hidden="false" customHeight="true" outlineLevel="0" collapsed="false">
      <c r="B728" s="0" t="s">
        <v>2144</v>
      </c>
      <c r="C728" s="54" t="n">
        <v>41055.6559259259</v>
      </c>
      <c r="D728" s="55" t="n">
        <v>5022</v>
      </c>
      <c r="E728" s="0" t="n">
        <v>5022</v>
      </c>
      <c r="F728" s="0" t="s">
        <v>71</v>
      </c>
      <c r="G728" s="0" t="e">
        <f aca="false">tblSalaries#this row;clean salary (in local currency)*VLOOKUP(tblSalaries#this row;currency,tblXrate,2,0)</f>
        <v>#VALUE!</v>
      </c>
      <c r="H728" s="0" t="s">
        <v>2145</v>
      </c>
      <c r="I728" s="0" t="s">
        <v>78</v>
      </c>
      <c r="J728" s="0" t="s">
        <v>121</v>
      </c>
      <c r="K728" s="0" t="e">
        <f aca="false">VLOOKUP(tblSalaries#this row;where do you work,tblCountriesactual:mapping,2,0)</f>
        <v>#VALUE!</v>
      </c>
      <c r="L728" s="0" t="s">
        <v>110</v>
      </c>
      <c r="M728" s="0" t="n">
        <v>15</v>
      </c>
      <c r="N728" s="48" t="e">
        <f aca="false">VLOOKUP(K728,tblCountries,3,0)</f>
        <v>#VALUE!</v>
      </c>
      <c r="O728" s="48" t="e">
        <f aca="false">VLOOKUP(tblSalaries#this row;how many hours of a day you work on excel,tblHours,2,0)</f>
        <v>#VALUE!</v>
      </c>
      <c r="P728" s="48" t="e">
        <f aca="false">VLOOKUP(tblSalaries#this row;clean country,tblCountries,5,0)</f>
        <v>#VALUE!</v>
      </c>
      <c r="Q728" s="48" t="e">
        <f aca="false">IF($Q$1,tblSalaries#this row;ppp factor*tblSalaries#this row;salary in usd,tblSalaries#this row;salary in usd)</f>
        <v>#VALUE!</v>
      </c>
    </row>
    <row r="729" customFormat="false" ht="15" hidden="false" customHeight="true" outlineLevel="0" collapsed="false">
      <c r="B729" s="0" t="s">
        <v>2146</v>
      </c>
      <c r="C729" s="54" t="n">
        <v>41055.6605439815</v>
      </c>
      <c r="D729" s="55" t="n">
        <v>410000</v>
      </c>
      <c r="E729" s="0" t="n">
        <v>410000</v>
      </c>
      <c r="F729" s="0" t="s">
        <v>101</v>
      </c>
      <c r="G729" s="0" t="e">
        <f aca="false">tblSalaries#this row;clean salary (in local currency)*VLOOKUP(tblSalaries#this row;currency,tblXrate,2,0)</f>
        <v>#VALUE!</v>
      </c>
      <c r="H729" s="0" t="s">
        <v>682</v>
      </c>
      <c r="I729" s="0" t="s">
        <v>78</v>
      </c>
      <c r="J729" s="0" t="s">
        <v>85</v>
      </c>
      <c r="K729" s="0" t="e">
        <f aca="false">VLOOKUP(tblSalaries#this row;where do you work,tblCountriesactual:mapping,2,0)</f>
        <v>#VALUE!</v>
      </c>
      <c r="L729" s="0" t="s">
        <v>118</v>
      </c>
      <c r="M729" s="0" t="n">
        <v>5</v>
      </c>
      <c r="N729" s="48" t="e">
        <f aca="false">VLOOKUP(K729,tblCountries,3,0)</f>
        <v>#VALUE!</v>
      </c>
      <c r="O729" s="48" t="e">
        <f aca="false">VLOOKUP(tblSalaries#this row;how many hours of a day you work on excel,tblHours,2,0)</f>
        <v>#VALUE!</v>
      </c>
      <c r="P729" s="48" t="e">
        <f aca="false">VLOOKUP(tblSalaries#this row;clean country,tblCountries,5,0)</f>
        <v>#VALUE!</v>
      </c>
      <c r="Q729" s="48" t="e">
        <f aca="false">IF($Q$1,tblSalaries#this row;ppp factor*tblSalaries#this row;salary in usd,tblSalaries#this row;salary in usd)</f>
        <v>#VALUE!</v>
      </c>
    </row>
    <row r="730" customFormat="false" ht="15" hidden="false" customHeight="true" outlineLevel="0" collapsed="false">
      <c r="B730" s="0" t="s">
        <v>2147</v>
      </c>
      <c r="C730" s="54" t="n">
        <v>41055.6619212963</v>
      </c>
      <c r="D730" s="55" t="n">
        <v>10000</v>
      </c>
      <c r="E730" s="0" t="n">
        <v>120000</v>
      </c>
      <c r="F730" s="0" t="s">
        <v>191</v>
      </c>
      <c r="G730" s="0" t="e">
        <f aca="false">tblSalaries#this row;clean salary (in local currency)*VLOOKUP(tblSalaries#this row;currency,tblXrate,2,0)</f>
        <v>#VALUE!</v>
      </c>
      <c r="H730" s="0" t="s">
        <v>2148</v>
      </c>
      <c r="I730" s="0" t="s">
        <v>78</v>
      </c>
      <c r="J730" s="0" t="s">
        <v>270</v>
      </c>
      <c r="K730" s="0" t="e">
        <f aca="false">VLOOKUP(tblSalaries#this row;where do you work,tblCountriesactual:mapping,2,0)</f>
        <v>#VALUE!</v>
      </c>
      <c r="L730" s="0" t="s">
        <v>118</v>
      </c>
      <c r="M730" s="0" t="n">
        <v>5</v>
      </c>
      <c r="N730" s="48" t="e">
        <f aca="false">VLOOKUP(K730,tblCountries,3,0)</f>
        <v>#VALUE!</v>
      </c>
      <c r="O730" s="48" t="e">
        <f aca="false">VLOOKUP(tblSalaries#this row;how many hours of a day you work on excel,tblHours,2,0)</f>
        <v>#VALUE!</v>
      </c>
      <c r="P730" s="48" t="e">
        <f aca="false">VLOOKUP(tblSalaries#this row;clean country,tblCountries,5,0)</f>
        <v>#VALUE!</v>
      </c>
      <c r="Q730" s="48" t="e">
        <f aca="false">IF($Q$1,tblSalaries#this row;ppp factor*tblSalaries#this row;salary in usd,tblSalaries#this row;salary in usd)</f>
        <v>#VALUE!</v>
      </c>
    </row>
    <row r="731" customFormat="false" ht="15" hidden="false" customHeight="true" outlineLevel="0" collapsed="false">
      <c r="B731" s="0" t="s">
        <v>2149</v>
      </c>
      <c r="C731" s="54" t="n">
        <v>41055.6625</v>
      </c>
      <c r="D731" s="55" t="s">
        <v>2150</v>
      </c>
      <c r="E731" s="0" t="n">
        <v>600000</v>
      </c>
      <c r="F731" s="0" t="s">
        <v>101</v>
      </c>
      <c r="G731" s="0" t="e">
        <f aca="false">tblSalaries#this row;clean salary (in local currency)*VLOOKUP(tblSalaries#this row;currency,tblXrate,2,0)</f>
        <v>#VALUE!</v>
      </c>
      <c r="H731" s="0" t="s">
        <v>1762</v>
      </c>
      <c r="I731" s="0" t="s">
        <v>124</v>
      </c>
      <c r="J731" s="0" t="s">
        <v>85</v>
      </c>
      <c r="K731" s="0" t="e">
        <f aca="false">VLOOKUP(tblSalaries#this row;where do you work,tblCountriesactual:mapping,2,0)</f>
        <v>#VALUE!</v>
      </c>
      <c r="L731" s="0" t="s">
        <v>110</v>
      </c>
      <c r="M731" s="0" t="n">
        <v>5</v>
      </c>
      <c r="N731" s="48" t="e">
        <f aca="false">VLOOKUP(K731,tblCountries,3,0)</f>
        <v>#VALUE!</v>
      </c>
      <c r="O731" s="48" t="e">
        <f aca="false">VLOOKUP(tblSalaries#this row;how many hours of a day you work on excel,tblHours,2,0)</f>
        <v>#VALUE!</v>
      </c>
      <c r="P731" s="48" t="e">
        <f aca="false">VLOOKUP(tblSalaries#this row;clean country,tblCountries,5,0)</f>
        <v>#VALUE!</v>
      </c>
      <c r="Q731" s="48" t="e">
        <f aca="false">IF($Q$1,tblSalaries#this row;ppp factor*tblSalaries#this row;salary in usd,tblSalaries#this row;salary in usd)</f>
        <v>#VALUE!</v>
      </c>
    </row>
    <row r="732" customFormat="false" ht="15" hidden="false" customHeight="true" outlineLevel="0" collapsed="false">
      <c r="B732" s="0" t="s">
        <v>2151</v>
      </c>
      <c r="C732" s="54" t="n">
        <v>41055.6645486111</v>
      </c>
      <c r="D732" s="55" t="s">
        <v>2152</v>
      </c>
      <c r="E732" s="0" t="n">
        <v>4800</v>
      </c>
      <c r="F732" s="0" t="s">
        <v>71</v>
      </c>
      <c r="G732" s="0" t="e">
        <f aca="false">tblSalaries#this row;clean salary (in local currency)*VLOOKUP(tblSalaries#this row;currency,tblXrate,2,0)</f>
        <v>#VALUE!</v>
      </c>
      <c r="H732" s="0" t="s">
        <v>2153</v>
      </c>
      <c r="I732" s="0" t="s">
        <v>78</v>
      </c>
      <c r="J732" s="0" t="s">
        <v>172</v>
      </c>
      <c r="K732" s="0" t="e">
        <f aca="false">VLOOKUP(tblSalaries#this row;where do you work,tblCountriesactual:mapping,2,0)</f>
        <v>#VALUE!</v>
      </c>
      <c r="L732" s="0" t="s">
        <v>110</v>
      </c>
      <c r="M732" s="0" t="n">
        <v>2</v>
      </c>
      <c r="N732" s="48" t="e">
        <f aca="false">VLOOKUP(K732,tblCountries,3,0)</f>
        <v>#VALUE!</v>
      </c>
      <c r="O732" s="48" t="e">
        <f aca="false">VLOOKUP(tblSalaries#this row;how many hours of a day you work on excel,tblHours,2,0)</f>
        <v>#VALUE!</v>
      </c>
      <c r="P732" s="48" t="e">
        <f aca="false">VLOOKUP(tblSalaries#this row;clean country,tblCountries,5,0)</f>
        <v>#VALUE!</v>
      </c>
      <c r="Q732" s="48" t="e">
        <f aca="false">IF($Q$1,tblSalaries#this row;ppp factor*tblSalaries#this row;salary in usd,tblSalaries#this row;salary in usd)</f>
        <v>#VALUE!</v>
      </c>
    </row>
    <row r="733" customFormat="false" ht="15" hidden="false" customHeight="true" outlineLevel="0" collapsed="false">
      <c r="B733" s="0" t="s">
        <v>2154</v>
      </c>
      <c r="C733" s="54" t="n">
        <v>41055.6664814815</v>
      </c>
      <c r="D733" s="55" t="s">
        <v>2155</v>
      </c>
      <c r="E733" s="0" t="n">
        <v>66000</v>
      </c>
      <c r="F733" s="0" t="s">
        <v>82</v>
      </c>
      <c r="G733" s="0" t="e">
        <f aca="false">tblSalaries#this row;clean salary (in local currency)*VLOOKUP(tblSalaries#this row;currency,tblXrate,2,0)</f>
        <v>#VALUE!</v>
      </c>
      <c r="H733" s="0" t="s">
        <v>2156</v>
      </c>
      <c r="I733" s="0" t="s">
        <v>78</v>
      </c>
      <c r="J733" s="0" t="s">
        <v>1293</v>
      </c>
      <c r="K733" s="0" t="e">
        <f aca="false">VLOOKUP(tblSalaries#this row;where do you work,tblCountriesactual:mapping,2,0)</f>
        <v>#VALUE!</v>
      </c>
      <c r="L733" s="0" t="s">
        <v>110</v>
      </c>
      <c r="M733" s="0" t="n">
        <v>7</v>
      </c>
      <c r="N733" s="48" t="e">
        <f aca="false">VLOOKUP(K733,tblCountries,3,0)</f>
        <v>#VALUE!</v>
      </c>
      <c r="O733" s="48" t="e">
        <f aca="false">VLOOKUP(tblSalaries#this row;how many hours of a day you work on excel,tblHours,2,0)</f>
        <v>#VALUE!</v>
      </c>
      <c r="P733" s="48" t="e">
        <f aca="false">VLOOKUP(tblSalaries#this row;clean country,tblCountries,5,0)</f>
        <v>#VALUE!</v>
      </c>
      <c r="Q733" s="48" t="e">
        <f aca="false">IF($Q$1,tblSalaries#this row;ppp factor*tblSalaries#this row;salary in usd,tblSalaries#this row;salary in usd)</f>
        <v>#VALUE!</v>
      </c>
    </row>
    <row r="734" customFormat="false" ht="15" hidden="false" customHeight="true" outlineLevel="0" collapsed="false">
      <c r="B734" s="0" t="s">
        <v>2157</v>
      </c>
      <c r="C734" s="54" t="n">
        <v>41055.6679861111</v>
      </c>
      <c r="D734" s="55" t="n">
        <v>15000</v>
      </c>
      <c r="E734" s="0" t="n">
        <v>15000</v>
      </c>
      <c r="F734" s="0" t="s">
        <v>71</v>
      </c>
      <c r="G734" s="0" t="e">
        <f aca="false">tblSalaries#this row;clean salary (in local currency)*VLOOKUP(tblSalaries#this row;currency,tblXrate,2,0)</f>
        <v>#VALUE!</v>
      </c>
      <c r="H734" s="0" t="s">
        <v>2158</v>
      </c>
      <c r="I734" s="0" t="s">
        <v>97</v>
      </c>
      <c r="J734" s="0" t="s">
        <v>85</v>
      </c>
      <c r="K734" s="0" t="e">
        <f aca="false">VLOOKUP(tblSalaries#this row;where do you work,tblCountriesactual:mapping,2,0)</f>
        <v>#VALUE!</v>
      </c>
      <c r="L734" s="0" t="s">
        <v>100</v>
      </c>
      <c r="M734" s="0" t="n">
        <v>2</v>
      </c>
      <c r="N734" s="48" t="e">
        <f aca="false">VLOOKUP(K734,tblCountries,3,0)</f>
        <v>#VALUE!</v>
      </c>
      <c r="O734" s="48" t="e">
        <f aca="false">VLOOKUP(tblSalaries#this row;how many hours of a day you work on excel,tblHours,2,0)</f>
        <v>#VALUE!</v>
      </c>
      <c r="P734" s="48" t="e">
        <f aca="false">VLOOKUP(tblSalaries#this row;clean country,tblCountries,5,0)</f>
        <v>#VALUE!</v>
      </c>
      <c r="Q734" s="48" t="e">
        <f aca="false">IF($Q$1,tblSalaries#this row;ppp factor*tblSalaries#this row;salary in usd,tblSalaries#this row;salary in usd)</f>
        <v>#VALUE!</v>
      </c>
    </row>
    <row r="735" customFormat="false" ht="15" hidden="false" customHeight="true" outlineLevel="0" collapsed="false">
      <c r="B735" s="0" t="s">
        <v>2159</v>
      </c>
      <c r="C735" s="54" t="n">
        <v>41055.670162037</v>
      </c>
      <c r="D735" s="55" t="n">
        <v>10000</v>
      </c>
      <c r="E735" s="0" t="n">
        <v>10000</v>
      </c>
      <c r="F735" s="0" t="s">
        <v>71</v>
      </c>
      <c r="G735" s="0" t="e">
        <f aca="false">tblSalaries#this row;clean salary (in local currency)*VLOOKUP(tblSalaries#this row;currency,tblXrate,2,0)</f>
        <v>#VALUE!</v>
      </c>
      <c r="H735" s="0" t="s">
        <v>2160</v>
      </c>
      <c r="I735" s="0" t="s">
        <v>78</v>
      </c>
      <c r="J735" s="0" t="s">
        <v>85</v>
      </c>
      <c r="K735" s="0" t="e">
        <f aca="false">VLOOKUP(tblSalaries#this row;where do you work,tblCountriesactual:mapping,2,0)</f>
        <v>#VALUE!</v>
      </c>
      <c r="L735" s="0" t="s">
        <v>110</v>
      </c>
      <c r="M735" s="0" t="n">
        <v>12</v>
      </c>
      <c r="N735" s="48" t="e">
        <f aca="false">VLOOKUP(K735,tblCountries,3,0)</f>
        <v>#VALUE!</v>
      </c>
      <c r="O735" s="48" t="e">
        <f aca="false">VLOOKUP(tblSalaries#this row;how many hours of a day you work on excel,tblHours,2,0)</f>
        <v>#VALUE!</v>
      </c>
      <c r="P735" s="48" t="e">
        <f aca="false">VLOOKUP(tblSalaries#this row;clean country,tblCountries,5,0)</f>
        <v>#VALUE!</v>
      </c>
      <c r="Q735" s="48" t="e">
        <f aca="false">IF($Q$1,tblSalaries#this row;ppp factor*tblSalaries#this row;salary in usd,tblSalaries#this row;salary in usd)</f>
        <v>#VALUE!</v>
      </c>
    </row>
    <row r="736" customFormat="false" ht="15" hidden="false" customHeight="true" outlineLevel="0" collapsed="false">
      <c r="B736" s="0" t="s">
        <v>2161</v>
      </c>
      <c r="C736" s="54" t="n">
        <v>41055.6737037037</v>
      </c>
      <c r="D736" s="55" t="n">
        <v>74000</v>
      </c>
      <c r="E736" s="0" t="n">
        <v>74000</v>
      </c>
      <c r="F736" s="0" t="s">
        <v>111</v>
      </c>
      <c r="G736" s="0" t="e">
        <f aca="false">tblSalaries#this row;clean salary (in local currency)*VLOOKUP(tblSalaries#this row;currency,tblXrate,2,0)</f>
        <v>#VALUE!</v>
      </c>
      <c r="H736" s="0" t="s">
        <v>2162</v>
      </c>
      <c r="I736" s="0" t="s">
        <v>124</v>
      </c>
      <c r="J736" s="0" t="s">
        <v>94</v>
      </c>
      <c r="K736" s="0" t="e">
        <f aca="false">VLOOKUP(tblSalaries#this row;where do you work,tblCountriesactual:mapping,2,0)</f>
        <v>#VALUE!</v>
      </c>
      <c r="L736" s="0" t="s">
        <v>110</v>
      </c>
      <c r="M736" s="0" t="n">
        <v>5</v>
      </c>
      <c r="N736" s="48" t="e">
        <f aca="false">VLOOKUP(K736,tblCountries,3,0)</f>
        <v>#VALUE!</v>
      </c>
      <c r="O736" s="48" t="e">
        <f aca="false">VLOOKUP(tblSalaries#this row;how many hours of a day you work on excel,tblHours,2,0)</f>
        <v>#VALUE!</v>
      </c>
      <c r="P736" s="48" t="e">
        <f aca="false">VLOOKUP(tblSalaries#this row;clean country,tblCountries,5,0)</f>
        <v>#VALUE!</v>
      </c>
      <c r="Q736" s="48" t="e">
        <f aca="false">IF($Q$1,tblSalaries#this row;ppp factor*tblSalaries#this row;salary in usd,tblSalaries#this row;salary in usd)</f>
        <v>#VALUE!</v>
      </c>
    </row>
    <row r="737" customFormat="false" ht="15" hidden="false" customHeight="true" outlineLevel="0" collapsed="false">
      <c r="B737" s="0" t="s">
        <v>2163</v>
      </c>
      <c r="C737" s="54" t="n">
        <v>41055.6751041667</v>
      </c>
      <c r="D737" s="55" t="s">
        <v>2164</v>
      </c>
      <c r="E737" s="0" t="n">
        <v>21798</v>
      </c>
      <c r="F737" s="0" t="s">
        <v>111</v>
      </c>
      <c r="G737" s="0" t="e">
        <f aca="false">tblSalaries#this row;clean salary (in local currency)*VLOOKUP(tblSalaries#this row;currency,tblXrate,2,0)</f>
        <v>#VALUE!</v>
      </c>
      <c r="H737" s="0" t="s">
        <v>877</v>
      </c>
      <c r="I737" s="0" t="s">
        <v>78</v>
      </c>
      <c r="J737" s="0" t="s">
        <v>94</v>
      </c>
      <c r="K737" s="0" t="e">
        <f aca="false">VLOOKUP(tblSalaries#this row;where do you work,tblCountriesactual:mapping,2,0)</f>
        <v>#VALUE!</v>
      </c>
      <c r="L737" s="0" t="s">
        <v>118</v>
      </c>
      <c r="M737" s="0" t="n">
        <v>1.5</v>
      </c>
      <c r="N737" s="48" t="e">
        <f aca="false">VLOOKUP(K737,tblCountries,3,0)</f>
        <v>#VALUE!</v>
      </c>
      <c r="O737" s="48" t="e">
        <f aca="false">VLOOKUP(tblSalaries#this row;how many hours of a day you work on excel,tblHours,2,0)</f>
        <v>#VALUE!</v>
      </c>
      <c r="P737" s="48" t="e">
        <f aca="false">VLOOKUP(tblSalaries#this row;clean country,tblCountries,5,0)</f>
        <v>#VALUE!</v>
      </c>
      <c r="Q737" s="48" t="e">
        <f aca="false">IF($Q$1,tblSalaries#this row;ppp factor*tblSalaries#this row;salary in usd,tblSalaries#this row;salary in usd)</f>
        <v>#VALUE!</v>
      </c>
    </row>
    <row r="738" customFormat="false" ht="15" hidden="false" customHeight="true" outlineLevel="0" collapsed="false">
      <c r="B738" s="0" t="s">
        <v>2165</v>
      </c>
      <c r="C738" s="54" t="n">
        <v>41055.6782291667</v>
      </c>
      <c r="D738" s="55" t="n">
        <v>65000</v>
      </c>
      <c r="E738" s="0" t="n">
        <v>65000</v>
      </c>
      <c r="F738" s="0" t="s">
        <v>111</v>
      </c>
      <c r="G738" s="0" t="e">
        <f aca="false">tblSalaries#this row;clean salary (in local currency)*VLOOKUP(tblSalaries#this row;currency,tblXrate,2,0)</f>
        <v>#VALUE!</v>
      </c>
      <c r="H738" s="0" t="s">
        <v>2166</v>
      </c>
      <c r="I738" s="0" t="s">
        <v>124</v>
      </c>
      <c r="J738" s="0" t="s">
        <v>94</v>
      </c>
      <c r="K738" s="0" t="e">
        <f aca="false">VLOOKUP(tblSalaries#this row;where do you work,tblCountriesactual:mapping,2,0)</f>
        <v>#VALUE!</v>
      </c>
      <c r="L738" s="0" t="s">
        <v>110</v>
      </c>
      <c r="M738" s="0" t="n">
        <v>15</v>
      </c>
      <c r="N738" s="48" t="e">
        <f aca="false">VLOOKUP(K738,tblCountries,3,0)</f>
        <v>#VALUE!</v>
      </c>
      <c r="O738" s="48" t="e">
        <f aca="false">VLOOKUP(tblSalaries#this row;how many hours of a day you work on excel,tblHours,2,0)</f>
        <v>#VALUE!</v>
      </c>
      <c r="P738" s="48" t="e">
        <f aca="false">VLOOKUP(tblSalaries#this row;clean country,tblCountries,5,0)</f>
        <v>#VALUE!</v>
      </c>
      <c r="Q738" s="48" t="e">
        <f aca="false">IF($Q$1,tblSalaries#this row;ppp factor*tblSalaries#this row;salary in usd,tblSalaries#this row;salary in usd)</f>
        <v>#VALUE!</v>
      </c>
    </row>
    <row r="739" customFormat="false" ht="15" hidden="false" customHeight="true" outlineLevel="0" collapsed="false">
      <c r="B739" s="0" t="s">
        <v>2167</v>
      </c>
      <c r="C739" s="54" t="n">
        <v>41055.6829861111</v>
      </c>
      <c r="D739" s="55" t="n">
        <v>16000</v>
      </c>
      <c r="E739" s="0" t="n">
        <v>16000</v>
      </c>
      <c r="F739" s="0" t="s">
        <v>71</v>
      </c>
      <c r="G739" s="0" t="e">
        <f aca="false">tblSalaries#this row;clean salary (in local currency)*VLOOKUP(tblSalaries#this row;currency,tblXrate,2,0)</f>
        <v>#VALUE!</v>
      </c>
      <c r="H739" s="0" t="s">
        <v>116</v>
      </c>
      <c r="I739" s="0" t="s">
        <v>116</v>
      </c>
      <c r="J739" s="0" t="s">
        <v>85</v>
      </c>
      <c r="K739" s="0" t="e">
        <f aca="false">VLOOKUP(tblSalaries#this row;where do you work,tblCountriesactual:mapping,2,0)</f>
        <v>#VALUE!</v>
      </c>
      <c r="L739" s="0" t="s">
        <v>100</v>
      </c>
      <c r="M739" s="0" t="n">
        <v>5</v>
      </c>
      <c r="N739" s="48" t="e">
        <f aca="false">VLOOKUP(K739,tblCountries,3,0)</f>
        <v>#VALUE!</v>
      </c>
      <c r="O739" s="48" t="e">
        <f aca="false">VLOOKUP(tblSalaries#this row;how many hours of a day you work on excel,tblHours,2,0)</f>
        <v>#VALUE!</v>
      </c>
      <c r="P739" s="48" t="e">
        <f aca="false">VLOOKUP(tblSalaries#this row;clean country,tblCountries,5,0)</f>
        <v>#VALUE!</v>
      </c>
      <c r="Q739" s="48" t="e">
        <f aca="false">IF($Q$1,tblSalaries#this row;ppp factor*tblSalaries#this row;salary in usd,tblSalaries#this row;salary in usd)</f>
        <v>#VALUE!</v>
      </c>
    </row>
    <row r="740" customFormat="false" ht="15" hidden="false" customHeight="true" outlineLevel="0" collapsed="false">
      <c r="B740" s="0" t="s">
        <v>2168</v>
      </c>
      <c r="C740" s="54" t="n">
        <v>41055.6846412037</v>
      </c>
      <c r="D740" s="55" t="n">
        <v>6000</v>
      </c>
      <c r="E740" s="0" t="n">
        <v>6000</v>
      </c>
      <c r="F740" s="0" t="s">
        <v>71</v>
      </c>
      <c r="G740" s="0" t="e">
        <f aca="false">tblSalaries#this row;clean salary (in local currency)*VLOOKUP(tblSalaries#this row;currency,tblXrate,2,0)</f>
        <v>#VALUE!</v>
      </c>
      <c r="H740" s="0" t="s">
        <v>2169</v>
      </c>
      <c r="I740" s="0" t="s">
        <v>124</v>
      </c>
      <c r="J740" s="0" t="s">
        <v>85</v>
      </c>
      <c r="K740" s="0" t="e">
        <f aca="false">VLOOKUP(tblSalaries#this row;where do you work,tblCountriesactual:mapping,2,0)</f>
        <v>#VALUE!</v>
      </c>
      <c r="L740" s="0" t="s">
        <v>100</v>
      </c>
      <c r="M740" s="0" t="n">
        <v>6</v>
      </c>
      <c r="N740" s="48" t="e">
        <f aca="false">VLOOKUP(K740,tblCountries,3,0)</f>
        <v>#VALUE!</v>
      </c>
      <c r="O740" s="48" t="e">
        <f aca="false">VLOOKUP(tblSalaries#this row;how many hours of a day you work on excel,tblHours,2,0)</f>
        <v>#VALUE!</v>
      </c>
      <c r="P740" s="48" t="e">
        <f aca="false">VLOOKUP(tblSalaries#this row;clean country,tblCountries,5,0)</f>
        <v>#VALUE!</v>
      </c>
      <c r="Q740" s="48" t="e">
        <f aca="false">IF($Q$1,tblSalaries#this row;ppp factor*tblSalaries#this row;salary in usd,tblSalaries#this row;salary in usd)</f>
        <v>#VALUE!</v>
      </c>
    </row>
    <row r="741" customFormat="false" ht="15" hidden="false" customHeight="true" outlineLevel="0" collapsed="false">
      <c r="B741" s="0" t="s">
        <v>2170</v>
      </c>
      <c r="C741" s="54" t="n">
        <v>41055.6851273148</v>
      </c>
      <c r="D741" s="55" t="s">
        <v>2171</v>
      </c>
      <c r="E741" s="0" t="n">
        <v>360000</v>
      </c>
      <c r="F741" s="0" t="s">
        <v>101</v>
      </c>
      <c r="G741" s="0" t="e">
        <f aca="false">tblSalaries#this row;clean salary (in local currency)*VLOOKUP(tblSalaries#this row;currency,tblXrate,2,0)</f>
        <v>#VALUE!</v>
      </c>
      <c r="H741" s="0" t="s">
        <v>2172</v>
      </c>
      <c r="I741" s="0" t="s">
        <v>124</v>
      </c>
      <c r="J741" s="0" t="s">
        <v>85</v>
      </c>
      <c r="K741" s="0" t="e">
        <f aca="false">VLOOKUP(tblSalaries#this row;where do you work,tblCountriesactual:mapping,2,0)</f>
        <v>#VALUE!</v>
      </c>
      <c r="L741" s="0" t="s">
        <v>118</v>
      </c>
      <c r="M741" s="0" t="n">
        <v>6</v>
      </c>
      <c r="N741" s="48" t="e">
        <f aca="false">VLOOKUP(K741,tblCountries,3,0)</f>
        <v>#VALUE!</v>
      </c>
      <c r="O741" s="48" t="e">
        <f aca="false">VLOOKUP(tblSalaries#this row;how many hours of a day you work on excel,tblHours,2,0)</f>
        <v>#VALUE!</v>
      </c>
      <c r="P741" s="48" t="e">
        <f aca="false">VLOOKUP(tblSalaries#this row;clean country,tblCountries,5,0)</f>
        <v>#VALUE!</v>
      </c>
      <c r="Q741" s="48" t="e">
        <f aca="false">IF($Q$1,tblSalaries#this row;ppp factor*tblSalaries#this row;salary in usd,tblSalaries#this row;salary in usd)</f>
        <v>#VALUE!</v>
      </c>
    </row>
    <row r="742" customFormat="false" ht="15" hidden="false" customHeight="true" outlineLevel="0" collapsed="false">
      <c r="B742" s="0" t="s">
        <v>2173</v>
      </c>
      <c r="C742" s="54" t="n">
        <v>41055.6872222222</v>
      </c>
      <c r="D742" s="55" t="n">
        <v>36000</v>
      </c>
      <c r="E742" s="0" t="n">
        <v>36000</v>
      </c>
      <c r="F742" s="0" t="s">
        <v>71</v>
      </c>
      <c r="G742" s="0" t="e">
        <f aca="false">tblSalaries#this row;clean salary (in local currency)*VLOOKUP(tblSalaries#this row;currency,tblXrate,2,0)</f>
        <v>#VALUE!</v>
      </c>
      <c r="H742" s="0" t="s">
        <v>1486</v>
      </c>
      <c r="I742" s="0" t="s">
        <v>116</v>
      </c>
      <c r="J742" s="0" t="s">
        <v>2098</v>
      </c>
      <c r="K742" s="0" t="e">
        <f aca="false">VLOOKUP(tblSalaries#this row;where do you work,tblCountriesactual:mapping,2,0)</f>
        <v>#VALUE!</v>
      </c>
      <c r="L742" s="0" t="s">
        <v>90</v>
      </c>
      <c r="M742" s="0" t="n">
        <v>7</v>
      </c>
      <c r="N742" s="48" t="e">
        <f aca="false">VLOOKUP(K742,tblCountries,3,0)</f>
        <v>#VALUE!</v>
      </c>
      <c r="O742" s="48" t="e">
        <f aca="false">VLOOKUP(tblSalaries#this row;how many hours of a day you work on excel,tblHours,2,0)</f>
        <v>#VALUE!</v>
      </c>
      <c r="P742" s="48" t="e">
        <f aca="false">VLOOKUP(tblSalaries#this row;clean country,tblCountries,5,0)</f>
        <v>#VALUE!</v>
      </c>
      <c r="Q742" s="48" t="e">
        <f aca="false">IF($Q$1,tblSalaries#this row;ppp factor*tblSalaries#this row;salary in usd,tblSalaries#this row;salary in usd)</f>
        <v>#VALUE!</v>
      </c>
    </row>
    <row r="743" customFormat="false" ht="15" hidden="false" customHeight="true" outlineLevel="0" collapsed="false">
      <c r="B743" s="0" t="s">
        <v>2174</v>
      </c>
      <c r="C743" s="54" t="n">
        <v>41055.6902546296</v>
      </c>
      <c r="D743" s="55" t="n">
        <v>20000</v>
      </c>
      <c r="E743" s="0" t="n">
        <v>20000</v>
      </c>
      <c r="F743" s="0" t="s">
        <v>71</v>
      </c>
      <c r="G743" s="0" t="e">
        <f aca="false">tblSalaries#this row;clean salary (in local currency)*VLOOKUP(tblSalaries#this row;currency,tblXrate,2,0)</f>
        <v>#VALUE!</v>
      </c>
      <c r="H743" s="0" t="s">
        <v>1548</v>
      </c>
      <c r="I743" s="0" t="s">
        <v>116</v>
      </c>
      <c r="J743" s="0" t="s">
        <v>85</v>
      </c>
      <c r="K743" s="0" t="e">
        <f aca="false">VLOOKUP(tblSalaries#this row;where do you work,tblCountriesactual:mapping,2,0)</f>
        <v>#VALUE!</v>
      </c>
      <c r="L743" s="0" t="s">
        <v>90</v>
      </c>
      <c r="M743" s="0" t="n">
        <v>7</v>
      </c>
      <c r="N743" s="48" t="e">
        <f aca="false">VLOOKUP(K743,tblCountries,3,0)</f>
        <v>#VALUE!</v>
      </c>
      <c r="O743" s="48" t="e">
        <f aca="false">VLOOKUP(tblSalaries#this row;how many hours of a day you work on excel,tblHours,2,0)</f>
        <v>#VALUE!</v>
      </c>
      <c r="P743" s="48" t="e">
        <f aca="false">VLOOKUP(tblSalaries#this row;clean country,tblCountries,5,0)</f>
        <v>#VALUE!</v>
      </c>
      <c r="Q743" s="48" t="e">
        <f aca="false">IF($Q$1,tblSalaries#this row;ppp factor*tblSalaries#this row;salary in usd,tblSalaries#this row;salary in usd)</f>
        <v>#VALUE!</v>
      </c>
    </row>
    <row r="744" customFormat="false" ht="15" hidden="false" customHeight="true" outlineLevel="0" collapsed="false">
      <c r="B744" s="0" t="s">
        <v>2175</v>
      </c>
      <c r="C744" s="54" t="n">
        <v>41055.6904861111</v>
      </c>
      <c r="D744" s="55" t="s">
        <v>2176</v>
      </c>
      <c r="E744" s="0" t="n">
        <v>240000</v>
      </c>
      <c r="F744" s="0" t="s">
        <v>101</v>
      </c>
      <c r="G744" s="0" t="e">
        <f aca="false">tblSalaries#this row;clean salary (in local currency)*VLOOKUP(tblSalaries#this row;currency,tblXrate,2,0)</f>
        <v>#VALUE!</v>
      </c>
      <c r="H744" s="0" t="s">
        <v>2177</v>
      </c>
      <c r="I744" s="0" t="s">
        <v>69</v>
      </c>
      <c r="J744" s="0" t="s">
        <v>85</v>
      </c>
      <c r="K744" s="0" t="e">
        <f aca="false">VLOOKUP(tblSalaries#this row;where do you work,tblCountriesactual:mapping,2,0)</f>
        <v>#VALUE!</v>
      </c>
      <c r="L744" s="0" t="s">
        <v>110</v>
      </c>
      <c r="M744" s="0" t="n">
        <v>8</v>
      </c>
      <c r="N744" s="48" t="e">
        <f aca="false">VLOOKUP(K744,tblCountries,3,0)</f>
        <v>#VALUE!</v>
      </c>
      <c r="O744" s="48" t="e">
        <f aca="false">VLOOKUP(tblSalaries#this row;how many hours of a day you work on excel,tblHours,2,0)</f>
        <v>#VALUE!</v>
      </c>
      <c r="P744" s="48" t="e">
        <f aca="false">VLOOKUP(tblSalaries#this row;clean country,tblCountries,5,0)</f>
        <v>#VALUE!</v>
      </c>
      <c r="Q744" s="48" t="e">
        <f aca="false">IF($Q$1,tblSalaries#this row;ppp factor*tblSalaries#this row;salary in usd,tblSalaries#this row;salary in usd)</f>
        <v>#VALUE!</v>
      </c>
    </row>
    <row r="745" customFormat="false" ht="15" hidden="false" customHeight="true" outlineLevel="0" collapsed="false">
      <c r="B745" s="0" t="s">
        <v>2178</v>
      </c>
      <c r="C745" s="54" t="n">
        <v>41055.6909375</v>
      </c>
      <c r="D745" s="55" t="s">
        <v>2179</v>
      </c>
      <c r="E745" s="0" t="n">
        <v>24000</v>
      </c>
      <c r="F745" s="0" t="s">
        <v>111</v>
      </c>
      <c r="G745" s="0" t="e">
        <f aca="false">tblSalaries#this row;clean salary (in local currency)*VLOOKUP(tblSalaries#this row;currency,tblXrate,2,0)</f>
        <v>#VALUE!</v>
      </c>
      <c r="H745" s="0" t="s">
        <v>2180</v>
      </c>
      <c r="I745" s="0" t="s">
        <v>143</v>
      </c>
      <c r="J745" s="0" t="s">
        <v>94</v>
      </c>
      <c r="K745" s="0" t="e">
        <f aca="false">VLOOKUP(tblSalaries#this row;where do you work,tblCountriesactual:mapping,2,0)</f>
        <v>#VALUE!</v>
      </c>
      <c r="L745" s="0" t="s">
        <v>118</v>
      </c>
      <c r="M745" s="0" t="n">
        <v>8</v>
      </c>
      <c r="N745" s="48" t="e">
        <f aca="false">VLOOKUP(K745,tblCountries,3,0)</f>
        <v>#VALUE!</v>
      </c>
      <c r="O745" s="48" t="e">
        <f aca="false">VLOOKUP(tblSalaries#this row;how many hours of a day you work on excel,tblHours,2,0)</f>
        <v>#VALUE!</v>
      </c>
      <c r="P745" s="48" t="e">
        <f aca="false">VLOOKUP(tblSalaries#this row;clean country,tblCountries,5,0)</f>
        <v>#VALUE!</v>
      </c>
      <c r="Q745" s="48" t="e">
        <f aca="false">IF($Q$1,tblSalaries#this row;ppp factor*tblSalaries#this row;salary in usd,tblSalaries#this row;salary in usd)</f>
        <v>#VALUE!</v>
      </c>
    </row>
    <row r="746" customFormat="false" ht="15" hidden="false" customHeight="true" outlineLevel="0" collapsed="false">
      <c r="B746" s="0" t="s">
        <v>2181</v>
      </c>
      <c r="C746" s="54" t="n">
        <v>41055.7014814815</v>
      </c>
      <c r="D746" s="55" t="s">
        <v>2182</v>
      </c>
      <c r="E746" s="0" t="n">
        <v>11000</v>
      </c>
      <c r="F746" s="0" t="s">
        <v>71</v>
      </c>
      <c r="G746" s="0" t="e">
        <f aca="false">tblSalaries#this row;clean salary (in local currency)*VLOOKUP(tblSalaries#this row;currency,tblXrate,2,0)</f>
        <v>#VALUE!</v>
      </c>
      <c r="H746" s="0" t="s">
        <v>2183</v>
      </c>
      <c r="I746" s="0" t="s">
        <v>124</v>
      </c>
      <c r="J746" s="0" t="s">
        <v>293</v>
      </c>
      <c r="K746" s="0" t="e">
        <f aca="false">VLOOKUP(tblSalaries#this row;where do you work,tblCountriesactual:mapping,2,0)</f>
        <v>#VALUE!</v>
      </c>
      <c r="L746" s="0" t="s">
        <v>118</v>
      </c>
      <c r="M746" s="0" t="n">
        <v>4.5</v>
      </c>
      <c r="N746" s="48" t="e">
        <f aca="false">VLOOKUP(K746,tblCountries,3,0)</f>
        <v>#VALUE!</v>
      </c>
      <c r="O746" s="48" t="e">
        <f aca="false">VLOOKUP(tblSalaries#this row;how many hours of a day you work on excel,tblHours,2,0)</f>
        <v>#VALUE!</v>
      </c>
      <c r="P746" s="48" t="e">
        <f aca="false">VLOOKUP(tblSalaries#this row;clean country,tblCountries,5,0)</f>
        <v>#VALUE!</v>
      </c>
      <c r="Q746" s="48" t="e">
        <f aca="false">IF($Q$1,tblSalaries#this row;ppp factor*tblSalaries#this row;salary in usd,tblSalaries#this row;salary in usd)</f>
        <v>#VALUE!</v>
      </c>
    </row>
    <row r="747" customFormat="false" ht="15" hidden="false" customHeight="true" outlineLevel="0" collapsed="false">
      <c r="B747" s="0" t="s">
        <v>2184</v>
      </c>
      <c r="C747" s="54" t="n">
        <v>41055.7019212963</v>
      </c>
      <c r="D747" s="55" t="n">
        <v>8000</v>
      </c>
      <c r="E747" s="0" t="n">
        <v>8000</v>
      </c>
      <c r="F747" s="0" t="s">
        <v>71</v>
      </c>
      <c r="G747" s="0" t="e">
        <f aca="false">tblSalaries#this row;clean salary (in local currency)*VLOOKUP(tblSalaries#this row;currency,tblXrate,2,0)</f>
        <v>#VALUE!</v>
      </c>
      <c r="H747" s="0" t="s">
        <v>966</v>
      </c>
      <c r="I747" s="0" t="s">
        <v>78</v>
      </c>
      <c r="J747" s="0" t="s">
        <v>85</v>
      </c>
      <c r="K747" s="0" t="e">
        <f aca="false">VLOOKUP(tblSalaries#this row;where do you work,tblCountriesactual:mapping,2,0)</f>
        <v>#VALUE!</v>
      </c>
      <c r="L747" s="0" t="s">
        <v>100</v>
      </c>
      <c r="M747" s="0" t="n">
        <v>6</v>
      </c>
      <c r="N747" s="48" t="e">
        <f aca="false">VLOOKUP(K747,tblCountries,3,0)</f>
        <v>#VALUE!</v>
      </c>
      <c r="O747" s="48" t="e">
        <f aca="false">VLOOKUP(tblSalaries#this row;how many hours of a day you work on excel,tblHours,2,0)</f>
        <v>#VALUE!</v>
      </c>
      <c r="P747" s="48" t="e">
        <f aca="false">VLOOKUP(tblSalaries#this row;clean country,tblCountries,5,0)</f>
        <v>#VALUE!</v>
      </c>
      <c r="Q747" s="48" t="e">
        <f aca="false">IF($Q$1,tblSalaries#this row;ppp factor*tblSalaries#this row;salary in usd,tblSalaries#this row;salary in usd)</f>
        <v>#VALUE!</v>
      </c>
    </row>
    <row r="748" customFormat="false" ht="15" hidden="false" customHeight="true" outlineLevel="0" collapsed="false">
      <c r="B748" s="0" t="s">
        <v>2185</v>
      </c>
      <c r="C748" s="54" t="n">
        <v>41055.7102546296</v>
      </c>
      <c r="D748" s="55" t="s">
        <v>2186</v>
      </c>
      <c r="E748" s="0" t="n">
        <v>225000</v>
      </c>
      <c r="F748" s="0" t="s">
        <v>101</v>
      </c>
      <c r="G748" s="0" t="e">
        <f aca="false">tblSalaries#this row;clean salary (in local currency)*VLOOKUP(tblSalaries#this row;currency,tblXrate,2,0)</f>
        <v>#VALUE!</v>
      </c>
      <c r="H748" s="0" t="s">
        <v>1911</v>
      </c>
      <c r="I748" s="0" t="s">
        <v>136</v>
      </c>
      <c r="J748" s="0" t="s">
        <v>85</v>
      </c>
      <c r="K748" s="0" t="e">
        <f aca="false">VLOOKUP(tblSalaries#this row;where do you work,tblCountriesactual:mapping,2,0)</f>
        <v>#VALUE!</v>
      </c>
      <c r="L748" s="0" t="s">
        <v>118</v>
      </c>
      <c r="M748" s="0" t="n">
        <v>5.5</v>
      </c>
      <c r="N748" s="48" t="e">
        <f aca="false">VLOOKUP(K748,tblCountries,3,0)</f>
        <v>#VALUE!</v>
      </c>
      <c r="O748" s="48" t="e">
        <f aca="false">VLOOKUP(tblSalaries#this row;how many hours of a day you work on excel,tblHours,2,0)</f>
        <v>#VALUE!</v>
      </c>
      <c r="P748" s="48" t="e">
        <f aca="false">VLOOKUP(tblSalaries#this row;clean country,tblCountries,5,0)</f>
        <v>#VALUE!</v>
      </c>
      <c r="Q748" s="48" t="e">
        <f aca="false">IF($Q$1,tblSalaries#this row;ppp factor*tblSalaries#this row;salary in usd,tblSalaries#this row;salary in usd)</f>
        <v>#VALUE!</v>
      </c>
    </row>
    <row r="749" customFormat="false" ht="15" hidden="false" customHeight="true" outlineLevel="0" collapsed="false">
      <c r="B749" s="0" t="s">
        <v>2187</v>
      </c>
      <c r="C749" s="54" t="n">
        <v>41055.7104398148</v>
      </c>
      <c r="D749" s="55" t="n">
        <v>1488000</v>
      </c>
      <c r="E749" s="0" t="n">
        <v>1488000</v>
      </c>
      <c r="F749" s="0" t="s">
        <v>197</v>
      </c>
      <c r="G749" s="0" t="e">
        <f aca="false">tblSalaries#this row;clean salary (in local currency)*VLOOKUP(tblSalaries#this row;currency,tblXrate,2,0)</f>
        <v>#VALUE!</v>
      </c>
      <c r="H749" s="0" t="s">
        <v>2188</v>
      </c>
      <c r="I749" s="0" t="s">
        <v>124</v>
      </c>
      <c r="J749" s="0" t="s">
        <v>327</v>
      </c>
      <c r="K749" s="0" t="e">
        <f aca="false">VLOOKUP(tblSalaries#this row;where do you work,tblCountriesactual:mapping,2,0)</f>
        <v>#VALUE!</v>
      </c>
      <c r="L749" s="0" t="s">
        <v>100</v>
      </c>
      <c r="M749" s="0" t="n">
        <v>5</v>
      </c>
      <c r="N749" s="48" t="e">
        <f aca="false">VLOOKUP(K749,tblCountries,3,0)</f>
        <v>#VALUE!</v>
      </c>
      <c r="O749" s="48" t="e">
        <f aca="false">VLOOKUP(tblSalaries#this row;how many hours of a day you work on excel,tblHours,2,0)</f>
        <v>#VALUE!</v>
      </c>
      <c r="P749" s="48" t="e">
        <f aca="false">VLOOKUP(tblSalaries#this row;clean country,tblCountries,5,0)</f>
        <v>#VALUE!</v>
      </c>
      <c r="Q749" s="48" t="e">
        <f aca="false">IF($Q$1,tblSalaries#this row;ppp factor*tblSalaries#this row;salary in usd,tblSalaries#this row;salary in usd)</f>
        <v>#VALUE!</v>
      </c>
    </row>
    <row r="750" customFormat="false" ht="15" hidden="false" customHeight="true" outlineLevel="0" collapsed="false">
      <c r="B750" s="0" t="s">
        <v>2189</v>
      </c>
      <c r="C750" s="54" t="n">
        <v>41055.7107175926</v>
      </c>
      <c r="D750" s="55" t="s">
        <v>2190</v>
      </c>
      <c r="E750" s="0" t="n">
        <v>240000</v>
      </c>
      <c r="F750" s="0" t="s">
        <v>101</v>
      </c>
      <c r="G750" s="0" t="e">
        <f aca="false">tblSalaries#this row;clean salary (in local currency)*VLOOKUP(tblSalaries#this row;currency,tblXrate,2,0)</f>
        <v>#VALUE!</v>
      </c>
      <c r="H750" s="0" t="s">
        <v>2191</v>
      </c>
      <c r="I750" s="0" t="s">
        <v>78</v>
      </c>
      <c r="J750" s="0" t="s">
        <v>85</v>
      </c>
      <c r="K750" s="0" t="e">
        <f aca="false">VLOOKUP(tblSalaries#this row;where do you work,tblCountriesactual:mapping,2,0)</f>
        <v>#VALUE!</v>
      </c>
      <c r="L750" s="0" t="s">
        <v>100</v>
      </c>
      <c r="M750" s="0" t="n">
        <v>20</v>
      </c>
      <c r="N750" s="48" t="e">
        <f aca="false">VLOOKUP(K750,tblCountries,3,0)</f>
        <v>#VALUE!</v>
      </c>
      <c r="O750" s="48" t="e">
        <f aca="false">VLOOKUP(tblSalaries#this row;how many hours of a day you work on excel,tblHours,2,0)</f>
        <v>#VALUE!</v>
      </c>
      <c r="P750" s="48" t="e">
        <f aca="false">VLOOKUP(tblSalaries#this row;clean country,tblCountries,5,0)</f>
        <v>#VALUE!</v>
      </c>
      <c r="Q750" s="48" t="e">
        <f aca="false">IF($Q$1,tblSalaries#this row;ppp factor*tblSalaries#this row;salary in usd,tblSalaries#this row;salary in usd)</f>
        <v>#VALUE!</v>
      </c>
    </row>
    <row r="751" customFormat="false" ht="15" hidden="false" customHeight="true" outlineLevel="0" collapsed="false">
      <c r="B751" s="0" t="s">
        <v>2192</v>
      </c>
      <c r="C751" s="54" t="n">
        <v>41055.7113773148</v>
      </c>
      <c r="D751" s="55" t="s">
        <v>2193</v>
      </c>
      <c r="E751" s="0" t="n">
        <v>700000</v>
      </c>
      <c r="F751" s="0" t="s">
        <v>101</v>
      </c>
      <c r="G751" s="0" t="e">
        <f aca="false">tblSalaries#this row;clean salary (in local currency)*VLOOKUP(tblSalaries#this row;currency,tblXrate,2,0)</f>
        <v>#VALUE!</v>
      </c>
      <c r="H751" s="0" t="s">
        <v>2194</v>
      </c>
      <c r="I751" s="0" t="s">
        <v>78</v>
      </c>
      <c r="J751" s="0" t="s">
        <v>85</v>
      </c>
      <c r="K751" s="0" t="e">
        <f aca="false">VLOOKUP(tblSalaries#this row;where do you work,tblCountriesactual:mapping,2,0)</f>
        <v>#VALUE!</v>
      </c>
      <c r="L751" s="0" t="s">
        <v>118</v>
      </c>
      <c r="M751" s="0" t="n">
        <v>5</v>
      </c>
      <c r="N751" s="48" t="e">
        <f aca="false">VLOOKUP(K751,tblCountries,3,0)</f>
        <v>#VALUE!</v>
      </c>
      <c r="O751" s="48" t="e">
        <f aca="false">VLOOKUP(tblSalaries#this row;how many hours of a day you work on excel,tblHours,2,0)</f>
        <v>#VALUE!</v>
      </c>
      <c r="P751" s="48" t="e">
        <f aca="false">VLOOKUP(tblSalaries#this row;clean country,tblCountries,5,0)</f>
        <v>#VALUE!</v>
      </c>
      <c r="Q751" s="48" t="e">
        <f aca="false">IF($Q$1,tblSalaries#this row;ppp factor*tblSalaries#this row;salary in usd,tblSalaries#this row;salary in usd)</f>
        <v>#VALUE!</v>
      </c>
    </row>
    <row r="752" customFormat="false" ht="15" hidden="false" customHeight="true" outlineLevel="0" collapsed="false">
      <c r="B752" s="0" t="s">
        <v>2195</v>
      </c>
      <c r="C752" s="54" t="n">
        <v>41055.7130555556</v>
      </c>
      <c r="D752" s="55" t="n">
        <v>2000</v>
      </c>
      <c r="E752" s="0" t="n">
        <v>24000</v>
      </c>
      <c r="F752" s="0" t="s">
        <v>71</v>
      </c>
      <c r="G752" s="0" t="e">
        <f aca="false">tblSalaries#this row;clean salary (in local currency)*VLOOKUP(tblSalaries#this row;currency,tblXrate,2,0)</f>
        <v>#VALUE!</v>
      </c>
      <c r="H752" s="0" t="s">
        <v>2196</v>
      </c>
      <c r="I752" s="0" t="s">
        <v>78</v>
      </c>
      <c r="J752" s="0" t="s">
        <v>85</v>
      </c>
      <c r="K752" s="0" t="e">
        <f aca="false">VLOOKUP(tblSalaries#this row;where do you work,tblCountriesactual:mapping,2,0)</f>
        <v>#VALUE!</v>
      </c>
      <c r="L752" s="0" t="s">
        <v>100</v>
      </c>
      <c r="M752" s="0" t="n">
        <v>1</v>
      </c>
      <c r="N752" s="48" t="e">
        <f aca="false">VLOOKUP(K752,tblCountries,3,0)</f>
        <v>#VALUE!</v>
      </c>
      <c r="O752" s="48" t="e">
        <f aca="false">VLOOKUP(tblSalaries#this row;how many hours of a day you work on excel,tblHours,2,0)</f>
        <v>#VALUE!</v>
      </c>
      <c r="P752" s="48" t="e">
        <f aca="false">VLOOKUP(tblSalaries#this row;clean country,tblCountries,5,0)</f>
        <v>#VALUE!</v>
      </c>
      <c r="Q752" s="48" t="e">
        <f aca="false">IF($Q$1,tblSalaries#this row;ppp factor*tblSalaries#this row;salary in usd,tblSalaries#this row;salary in usd)</f>
        <v>#VALUE!</v>
      </c>
    </row>
    <row r="753" customFormat="false" ht="15" hidden="false" customHeight="true" outlineLevel="0" collapsed="false">
      <c r="B753" s="0" t="s">
        <v>2197</v>
      </c>
      <c r="C753" s="54" t="n">
        <v>41055.7135416667</v>
      </c>
      <c r="D753" s="55" t="n">
        <v>20000</v>
      </c>
      <c r="E753" s="0" t="n">
        <v>20000</v>
      </c>
      <c r="F753" s="0" t="s">
        <v>71</v>
      </c>
      <c r="G753" s="0" t="e">
        <f aca="false">tblSalaries#this row;clean salary (in local currency)*VLOOKUP(tblSalaries#this row;currency,tblXrate,2,0)</f>
        <v>#VALUE!</v>
      </c>
      <c r="H753" s="0" t="s">
        <v>2198</v>
      </c>
      <c r="I753" s="0" t="s">
        <v>87</v>
      </c>
      <c r="J753" s="0" t="s">
        <v>250</v>
      </c>
      <c r="K753" s="0" t="e">
        <f aca="false">VLOOKUP(tblSalaries#this row;where do you work,tblCountriesactual:mapping,2,0)</f>
        <v>#VALUE!</v>
      </c>
      <c r="L753" s="0" t="s">
        <v>100</v>
      </c>
      <c r="M753" s="0" t="n">
        <v>15</v>
      </c>
      <c r="N753" s="48" t="e">
        <f aca="false">VLOOKUP(K753,tblCountries,3,0)</f>
        <v>#VALUE!</v>
      </c>
      <c r="O753" s="48" t="e">
        <f aca="false">VLOOKUP(tblSalaries#this row;how many hours of a day you work on excel,tblHours,2,0)</f>
        <v>#VALUE!</v>
      </c>
      <c r="P753" s="48" t="e">
        <f aca="false">VLOOKUP(tblSalaries#this row;clean country,tblCountries,5,0)</f>
        <v>#VALUE!</v>
      </c>
      <c r="Q753" s="48" t="e">
        <f aca="false">IF($Q$1,tblSalaries#this row;ppp factor*tblSalaries#this row;salary in usd,tblSalaries#this row;salary in usd)</f>
        <v>#VALUE!</v>
      </c>
    </row>
    <row r="754" customFormat="false" ht="15" hidden="false" customHeight="true" outlineLevel="0" collapsed="false">
      <c r="B754" s="0" t="s">
        <v>2199</v>
      </c>
      <c r="C754" s="54" t="n">
        <v>41055.7139930556</v>
      </c>
      <c r="D754" s="55" t="n">
        <v>62000</v>
      </c>
      <c r="E754" s="0" t="n">
        <v>62000</v>
      </c>
      <c r="F754" s="0" t="s">
        <v>71</v>
      </c>
      <c r="G754" s="0" t="e">
        <f aca="false">tblSalaries#this row;clean salary (in local currency)*VLOOKUP(tblSalaries#this row;currency,tblXrate,2,0)</f>
        <v>#VALUE!</v>
      </c>
      <c r="H754" s="0" t="s">
        <v>2200</v>
      </c>
      <c r="I754" s="0" t="s">
        <v>78</v>
      </c>
      <c r="J754" s="0" t="s">
        <v>74</v>
      </c>
      <c r="K754" s="0" t="e">
        <f aca="false">VLOOKUP(tblSalaries#this row;where do you work,tblCountriesactual:mapping,2,0)</f>
        <v>#VALUE!</v>
      </c>
      <c r="L754" s="0" t="s">
        <v>100</v>
      </c>
      <c r="M754" s="0" t="n">
        <v>20</v>
      </c>
      <c r="N754" s="48" t="e">
        <f aca="false">VLOOKUP(K754,tblCountries,3,0)</f>
        <v>#VALUE!</v>
      </c>
      <c r="O754" s="48" t="e">
        <f aca="false">VLOOKUP(tblSalaries#this row;how many hours of a day you work on excel,tblHours,2,0)</f>
        <v>#VALUE!</v>
      </c>
      <c r="P754" s="48" t="e">
        <f aca="false">VLOOKUP(tblSalaries#this row;clean country,tblCountries,5,0)</f>
        <v>#VALUE!</v>
      </c>
      <c r="Q754" s="48" t="e">
        <f aca="false">IF($Q$1,tblSalaries#this row;ppp factor*tblSalaries#this row;salary in usd,tblSalaries#this row;salary in usd)</f>
        <v>#VALUE!</v>
      </c>
    </row>
    <row r="755" customFormat="false" ht="15" hidden="false" customHeight="true" outlineLevel="0" collapsed="false">
      <c r="B755" s="0" t="s">
        <v>2201</v>
      </c>
      <c r="C755" s="54" t="n">
        <v>41055.7148611111</v>
      </c>
      <c r="D755" s="55" t="s">
        <v>2202</v>
      </c>
      <c r="E755" s="0" t="n">
        <v>14960</v>
      </c>
      <c r="F755" s="0" t="s">
        <v>71</v>
      </c>
      <c r="G755" s="0" t="e">
        <f aca="false">tblSalaries#this row;clean salary (in local currency)*VLOOKUP(tblSalaries#this row;currency,tblXrate,2,0)</f>
        <v>#VALUE!</v>
      </c>
      <c r="H755" s="0" t="s">
        <v>2203</v>
      </c>
      <c r="I755" s="0" t="s">
        <v>97</v>
      </c>
      <c r="J755" s="0" t="s">
        <v>199</v>
      </c>
      <c r="K755" s="0" t="e">
        <f aca="false">VLOOKUP(tblSalaries#this row;where do you work,tblCountriesactual:mapping,2,0)</f>
        <v>#VALUE!</v>
      </c>
      <c r="L755" s="0" t="s">
        <v>118</v>
      </c>
      <c r="M755" s="0" t="n">
        <v>2</v>
      </c>
      <c r="N755" s="48" t="e">
        <f aca="false">VLOOKUP(K755,tblCountries,3,0)</f>
        <v>#VALUE!</v>
      </c>
      <c r="O755" s="48" t="e">
        <f aca="false">VLOOKUP(tblSalaries#this row;how many hours of a day you work on excel,tblHours,2,0)</f>
        <v>#VALUE!</v>
      </c>
      <c r="P755" s="48" t="e">
        <f aca="false">VLOOKUP(tblSalaries#this row;clean country,tblCountries,5,0)</f>
        <v>#VALUE!</v>
      </c>
      <c r="Q755" s="48" t="e">
        <f aca="false">IF($Q$1,tblSalaries#this row;ppp factor*tblSalaries#this row;salary in usd,tblSalaries#this row;salary in usd)</f>
        <v>#VALUE!</v>
      </c>
    </row>
    <row r="756" customFormat="false" ht="15" hidden="false" customHeight="true" outlineLevel="0" collapsed="false">
      <c r="B756" s="0" t="s">
        <v>2204</v>
      </c>
      <c r="C756" s="54" t="n">
        <v>41055.7155092593</v>
      </c>
      <c r="D756" s="55" t="n">
        <v>120000</v>
      </c>
      <c r="E756" s="0" t="n">
        <v>120000</v>
      </c>
      <c r="F756" s="0" t="s">
        <v>101</v>
      </c>
      <c r="G756" s="0" t="e">
        <f aca="false">tblSalaries#this row;clean salary (in local currency)*VLOOKUP(tblSalaries#this row;currency,tblXrate,2,0)</f>
        <v>#VALUE!</v>
      </c>
      <c r="H756" s="0" t="s">
        <v>2205</v>
      </c>
      <c r="I756" s="0" t="s">
        <v>69</v>
      </c>
      <c r="J756" s="0" t="s">
        <v>85</v>
      </c>
      <c r="K756" s="0" t="e">
        <f aca="false">VLOOKUP(tblSalaries#this row;where do you work,tblCountriesactual:mapping,2,0)</f>
        <v>#VALUE!</v>
      </c>
      <c r="L756" s="0" t="s">
        <v>100</v>
      </c>
      <c r="M756" s="0" t="n">
        <v>2</v>
      </c>
      <c r="N756" s="48" t="e">
        <f aca="false">VLOOKUP(K756,tblCountries,3,0)</f>
        <v>#VALUE!</v>
      </c>
      <c r="O756" s="48" t="e">
        <f aca="false">VLOOKUP(tblSalaries#this row;how many hours of a day you work on excel,tblHours,2,0)</f>
        <v>#VALUE!</v>
      </c>
      <c r="P756" s="48" t="e">
        <f aca="false">VLOOKUP(tblSalaries#this row;clean country,tblCountries,5,0)</f>
        <v>#VALUE!</v>
      </c>
      <c r="Q756" s="48" t="e">
        <f aca="false">IF($Q$1,tblSalaries#this row;ppp factor*tblSalaries#this row;salary in usd,tblSalaries#this row;salary in usd)</f>
        <v>#VALUE!</v>
      </c>
    </row>
    <row r="757" customFormat="false" ht="15" hidden="false" customHeight="true" outlineLevel="0" collapsed="false">
      <c r="B757" s="0" t="s">
        <v>2206</v>
      </c>
      <c r="C757" s="54" t="n">
        <v>41055.7254745371</v>
      </c>
      <c r="D757" s="55" t="n">
        <v>30232</v>
      </c>
      <c r="E757" s="0" t="n">
        <v>30232</v>
      </c>
      <c r="F757" s="0" t="s">
        <v>71</v>
      </c>
      <c r="G757" s="0" t="e">
        <f aca="false">tblSalaries#this row;clean salary (in local currency)*VLOOKUP(tblSalaries#this row;currency,tblXrate,2,0)</f>
        <v>#VALUE!</v>
      </c>
      <c r="H757" s="0" t="s">
        <v>2207</v>
      </c>
      <c r="I757" s="0" t="s">
        <v>69</v>
      </c>
      <c r="J757" s="0" t="s">
        <v>2208</v>
      </c>
      <c r="K757" s="0" t="e">
        <f aca="false">VLOOKUP(tblSalaries#this row;where do you work,tblCountriesactual:mapping,2,0)</f>
        <v>#VALUE!</v>
      </c>
      <c r="L757" s="0" t="s">
        <v>100</v>
      </c>
      <c r="M757" s="0" t="n">
        <v>5</v>
      </c>
      <c r="N757" s="48" t="e">
        <f aca="false">VLOOKUP(K757,tblCountries,3,0)</f>
        <v>#VALUE!</v>
      </c>
      <c r="O757" s="48" t="e">
        <f aca="false">VLOOKUP(tblSalaries#this row;how many hours of a day you work on excel,tblHours,2,0)</f>
        <v>#VALUE!</v>
      </c>
      <c r="P757" s="48" t="e">
        <f aca="false">VLOOKUP(tblSalaries#this row;clean country,tblCountries,5,0)</f>
        <v>#VALUE!</v>
      </c>
      <c r="Q757" s="48" t="e">
        <f aca="false">IF($Q$1,tblSalaries#this row;ppp factor*tblSalaries#this row;salary in usd,tblSalaries#this row;salary in usd)</f>
        <v>#VALUE!</v>
      </c>
    </row>
    <row r="758" customFormat="false" ht="15" hidden="false" customHeight="true" outlineLevel="0" collapsed="false">
      <c r="B758" s="0" t="s">
        <v>2209</v>
      </c>
      <c r="C758" s="54" t="n">
        <v>41055.7254745371</v>
      </c>
      <c r="D758" s="55" t="n">
        <v>41000</v>
      </c>
      <c r="E758" s="0" t="n">
        <v>41000</v>
      </c>
      <c r="F758" s="0" t="s">
        <v>71</v>
      </c>
      <c r="G758" s="0" t="e">
        <f aca="false">tblSalaries#this row;clean salary (in local currency)*VLOOKUP(tblSalaries#this row;currency,tblXrate,2,0)</f>
        <v>#VALUE!</v>
      </c>
      <c r="H758" s="0" t="s">
        <v>966</v>
      </c>
      <c r="I758" s="0" t="s">
        <v>78</v>
      </c>
      <c r="J758" s="0" t="s">
        <v>74</v>
      </c>
      <c r="K758" s="0" t="e">
        <f aca="false">VLOOKUP(tblSalaries#this row;where do you work,tblCountriesactual:mapping,2,0)</f>
        <v>#VALUE!</v>
      </c>
      <c r="L758" s="0" t="s">
        <v>118</v>
      </c>
      <c r="M758" s="0" t="n">
        <v>4</v>
      </c>
      <c r="N758" s="48" t="e">
        <f aca="false">VLOOKUP(K758,tblCountries,3,0)</f>
        <v>#VALUE!</v>
      </c>
      <c r="O758" s="48" t="e">
        <f aca="false">VLOOKUP(tblSalaries#this row;how many hours of a day you work on excel,tblHours,2,0)</f>
        <v>#VALUE!</v>
      </c>
      <c r="P758" s="48" t="e">
        <f aca="false">VLOOKUP(tblSalaries#this row;clean country,tblCountries,5,0)</f>
        <v>#VALUE!</v>
      </c>
      <c r="Q758" s="48" t="e">
        <f aca="false">IF($Q$1,tblSalaries#this row;ppp factor*tblSalaries#this row;salary in usd,tblSalaries#this row;salary in usd)</f>
        <v>#VALUE!</v>
      </c>
    </row>
    <row r="759" customFormat="false" ht="15" hidden="false" customHeight="true" outlineLevel="0" collapsed="false">
      <c r="B759" s="0" t="s">
        <v>2210</v>
      </c>
      <c r="C759" s="54" t="n">
        <v>41055.7305092593</v>
      </c>
      <c r="D759" s="55" t="s">
        <v>2211</v>
      </c>
      <c r="E759" s="0" t="n">
        <v>95000</v>
      </c>
      <c r="F759" s="0" t="s">
        <v>84</v>
      </c>
      <c r="G759" s="0" t="e">
        <f aca="false">tblSalaries#this row;clean salary (in local currency)*VLOOKUP(tblSalaries#this row;currency,tblXrate,2,0)</f>
        <v>#VALUE!</v>
      </c>
      <c r="H759" s="0" t="s">
        <v>2212</v>
      </c>
      <c r="I759" s="0" t="s">
        <v>78</v>
      </c>
      <c r="J759" s="0" t="s">
        <v>104</v>
      </c>
      <c r="K759" s="0" t="e">
        <f aca="false">VLOOKUP(tblSalaries#this row;where do you work,tblCountriesactual:mapping,2,0)</f>
        <v>#VALUE!</v>
      </c>
      <c r="L759" s="0" t="s">
        <v>100</v>
      </c>
      <c r="M759" s="0" t="n">
        <v>11</v>
      </c>
      <c r="N759" s="48" t="e">
        <f aca="false">VLOOKUP(K759,tblCountries,3,0)</f>
        <v>#VALUE!</v>
      </c>
      <c r="O759" s="48" t="e">
        <f aca="false">VLOOKUP(tblSalaries#this row;how many hours of a day you work on excel,tblHours,2,0)</f>
        <v>#VALUE!</v>
      </c>
      <c r="P759" s="48" t="e">
        <f aca="false">VLOOKUP(tblSalaries#this row;clean country,tblCountries,5,0)</f>
        <v>#VALUE!</v>
      </c>
      <c r="Q759" s="48" t="e">
        <f aca="false">IF($Q$1,tblSalaries#this row;ppp factor*tblSalaries#this row;salary in usd,tblSalaries#this row;salary in usd)</f>
        <v>#VALUE!</v>
      </c>
    </row>
    <row r="760" customFormat="false" ht="15" hidden="false" customHeight="true" outlineLevel="0" collapsed="false">
      <c r="B760" s="0" t="s">
        <v>2213</v>
      </c>
      <c r="C760" s="54" t="n">
        <v>41055.7392824074</v>
      </c>
      <c r="D760" s="55" t="s">
        <v>2214</v>
      </c>
      <c r="E760" s="0" t="n">
        <v>1200000</v>
      </c>
      <c r="F760" s="0" t="s">
        <v>101</v>
      </c>
      <c r="G760" s="0" t="e">
        <f aca="false">tblSalaries#this row;clean salary (in local currency)*VLOOKUP(tblSalaries#this row;currency,tblXrate,2,0)</f>
        <v>#VALUE!</v>
      </c>
      <c r="H760" s="0" t="s">
        <v>2215</v>
      </c>
      <c r="I760" s="0" t="s">
        <v>124</v>
      </c>
      <c r="J760" s="0" t="s">
        <v>85</v>
      </c>
      <c r="K760" s="0" t="e">
        <f aca="false">VLOOKUP(tblSalaries#this row;where do you work,tblCountriesactual:mapping,2,0)</f>
        <v>#VALUE!</v>
      </c>
      <c r="L760" s="0" t="s">
        <v>118</v>
      </c>
      <c r="M760" s="0" t="n">
        <v>14</v>
      </c>
      <c r="N760" s="48" t="e">
        <f aca="false">VLOOKUP(K760,tblCountries,3,0)</f>
        <v>#VALUE!</v>
      </c>
      <c r="O760" s="48" t="e">
        <f aca="false">VLOOKUP(tblSalaries#this row;how many hours of a day you work on excel,tblHours,2,0)</f>
        <v>#VALUE!</v>
      </c>
      <c r="P760" s="48" t="e">
        <f aca="false">VLOOKUP(tblSalaries#this row;clean country,tblCountries,5,0)</f>
        <v>#VALUE!</v>
      </c>
      <c r="Q760" s="48" t="e">
        <f aca="false">IF($Q$1,tblSalaries#this row;ppp factor*tblSalaries#this row;salary in usd,tblSalaries#this row;salary in usd)</f>
        <v>#VALUE!</v>
      </c>
    </row>
    <row r="761" customFormat="false" ht="15" hidden="false" customHeight="true" outlineLevel="0" collapsed="false">
      <c r="B761" s="0" t="s">
        <v>2216</v>
      </c>
      <c r="C761" s="54" t="n">
        <v>41055.7409722222</v>
      </c>
      <c r="D761" s="55" t="n">
        <v>205000</v>
      </c>
      <c r="E761" s="0" t="n">
        <v>205000</v>
      </c>
      <c r="F761" s="0" t="s">
        <v>101</v>
      </c>
      <c r="G761" s="0" t="e">
        <f aca="false">tblSalaries#this row;clean salary (in local currency)*VLOOKUP(tblSalaries#this row;currency,tblXrate,2,0)</f>
        <v>#VALUE!</v>
      </c>
      <c r="H761" s="0" t="s">
        <v>2217</v>
      </c>
      <c r="I761" s="0" t="s">
        <v>69</v>
      </c>
      <c r="J761" s="0" t="s">
        <v>85</v>
      </c>
      <c r="K761" s="0" t="e">
        <f aca="false">VLOOKUP(tblSalaries#this row;where do you work,tblCountriesactual:mapping,2,0)</f>
        <v>#VALUE!</v>
      </c>
      <c r="L761" s="0" t="s">
        <v>118</v>
      </c>
      <c r="M761" s="0" t="n">
        <v>10</v>
      </c>
      <c r="N761" s="48" t="e">
        <f aca="false">VLOOKUP(K761,tblCountries,3,0)</f>
        <v>#VALUE!</v>
      </c>
      <c r="O761" s="48" t="e">
        <f aca="false">VLOOKUP(tblSalaries#this row;how many hours of a day you work on excel,tblHours,2,0)</f>
        <v>#VALUE!</v>
      </c>
      <c r="P761" s="48" t="e">
        <f aca="false">VLOOKUP(tblSalaries#this row;clean country,tblCountries,5,0)</f>
        <v>#VALUE!</v>
      </c>
      <c r="Q761" s="48" t="e">
        <f aca="false">IF($Q$1,tblSalaries#this row;ppp factor*tblSalaries#this row;salary in usd,tblSalaries#this row;salary in usd)</f>
        <v>#VALUE!</v>
      </c>
    </row>
    <row r="762" customFormat="false" ht="15" hidden="false" customHeight="true" outlineLevel="0" collapsed="false">
      <c r="B762" s="0" t="s">
        <v>2218</v>
      </c>
      <c r="C762" s="54" t="n">
        <v>41055.741087963</v>
      </c>
      <c r="D762" s="55" t="s">
        <v>2219</v>
      </c>
      <c r="E762" s="0" t="n">
        <v>19068</v>
      </c>
      <c r="F762" s="0" t="s">
        <v>71</v>
      </c>
      <c r="G762" s="0" t="e">
        <f aca="false">tblSalaries#this row;clean salary (in local currency)*VLOOKUP(tblSalaries#this row;currency,tblXrate,2,0)</f>
        <v>#VALUE!</v>
      </c>
      <c r="H762" s="0" t="s">
        <v>2220</v>
      </c>
      <c r="I762" s="0" t="s">
        <v>69</v>
      </c>
      <c r="J762" s="0" t="s">
        <v>169</v>
      </c>
      <c r="K762" s="0" t="e">
        <f aca="false">VLOOKUP(tblSalaries#this row;where do you work,tblCountriesactual:mapping,2,0)</f>
        <v>#VALUE!</v>
      </c>
      <c r="L762" s="0" t="s">
        <v>118</v>
      </c>
      <c r="M762" s="0" t="n">
        <v>20</v>
      </c>
      <c r="N762" s="48" t="e">
        <f aca="false">VLOOKUP(K762,tblCountries,3,0)</f>
        <v>#VALUE!</v>
      </c>
      <c r="O762" s="48" t="e">
        <f aca="false">VLOOKUP(tblSalaries#this row;how many hours of a day you work on excel,tblHours,2,0)</f>
        <v>#VALUE!</v>
      </c>
      <c r="P762" s="48" t="e">
        <f aca="false">VLOOKUP(tblSalaries#this row;clean country,tblCountries,5,0)</f>
        <v>#VALUE!</v>
      </c>
      <c r="Q762" s="48" t="e">
        <f aca="false">IF($Q$1,tblSalaries#this row;ppp factor*tblSalaries#this row;salary in usd,tblSalaries#this row;salary in usd)</f>
        <v>#VALUE!</v>
      </c>
    </row>
    <row r="763" customFormat="false" ht="15" hidden="false" customHeight="true" outlineLevel="0" collapsed="false">
      <c r="B763" s="0" t="s">
        <v>2221</v>
      </c>
      <c r="C763" s="54" t="n">
        <v>41055.7425578704</v>
      </c>
      <c r="D763" s="55" t="s">
        <v>1571</v>
      </c>
      <c r="E763" s="0" t="n">
        <v>300000</v>
      </c>
      <c r="F763" s="0" t="s">
        <v>101</v>
      </c>
      <c r="G763" s="0" t="e">
        <f aca="false">tblSalaries#this row;clean salary (in local currency)*VLOOKUP(tblSalaries#this row;currency,tblXrate,2,0)</f>
        <v>#VALUE!</v>
      </c>
      <c r="H763" s="0" t="s">
        <v>2222</v>
      </c>
      <c r="I763" s="0" t="s">
        <v>97</v>
      </c>
      <c r="J763" s="0" t="s">
        <v>85</v>
      </c>
      <c r="K763" s="0" t="e">
        <f aca="false">VLOOKUP(tblSalaries#this row;where do you work,tblCountriesactual:mapping,2,0)</f>
        <v>#VALUE!</v>
      </c>
      <c r="L763" s="0" t="s">
        <v>118</v>
      </c>
      <c r="M763" s="0" t="n">
        <v>4</v>
      </c>
      <c r="N763" s="48" t="e">
        <f aca="false">VLOOKUP(K763,tblCountries,3,0)</f>
        <v>#VALUE!</v>
      </c>
      <c r="O763" s="48" t="e">
        <f aca="false">VLOOKUP(tblSalaries#this row;how many hours of a day you work on excel,tblHours,2,0)</f>
        <v>#VALUE!</v>
      </c>
      <c r="P763" s="48" t="e">
        <f aca="false">VLOOKUP(tblSalaries#this row;clean country,tblCountries,5,0)</f>
        <v>#VALUE!</v>
      </c>
      <c r="Q763" s="48" t="e">
        <f aca="false">IF($Q$1,tblSalaries#this row;ppp factor*tblSalaries#this row;salary in usd,tblSalaries#this row;salary in usd)</f>
        <v>#VALUE!</v>
      </c>
    </row>
    <row r="764" customFormat="false" ht="15" hidden="false" customHeight="true" outlineLevel="0" collapsed="false">
      <c r="B764" s="0" t="s">
        <v>2223</v>
      </c>
      <c r="C764" s="54" t="n">
        <v>41055.7440625</v>
      </c>
      <c r="D764" s="55" t="n">
        <v>48000</v>
      </c>
      <c r="E764" s="0" t="n">
        <v>48000</v>
      </c>
      <c r="F764" s="0" t="s">
        <v>71</v>
      </c>
      <c r="G764" s="0" t="e">
        <f aca="false">tblSalaries#this row;clean salary (in local currency)*VLOOKUP(tblSalaries#this row;currency,tblXrate,2,0)</f>
        <v>#VALUE!</v>
      </c>
      <c r="H764" s="0" t="s">
        <v>87</v>
      </c>
      <c r="I764" s="0" t="s">
        <v>87</v>
      </c>
      <c r="J764" s="0" t="s">
        <v>161</v>
      </c>
      <c r="K764" s="0" t="e">
        <f aca="false">VLOOKUP(tblSalaries#this row;where do you work,tblCountriesactual:mapping,2,0)</f>
        <v>#VALUE!</v>
      </c>
      <c r="L764" s="0" t="s">
        <v>118</v>
      </c>
      <c r="M764" s="0" t="n">
        <v>3</v>
      </c>
      <c r="N764" s="48" t="e">
        <f aca="false">VLOOKUP(K764,tblCountries,3,0)</f>
        <v>#VALUE!</v>
      </c>
      <c r="O764" s="48" t="e">
        <f aca="false">VLOOKUP(tblSalaries#this row;how many hours of a day you work on excel,tblHours,2,0)</f>
        <v>#VALUE!</v>
      </c>
      <c r="P764" s="48" t="e">
        <f aca="false">VLOOKUP(tblSalaries#this row;clean country,tblCountries,5,0)</f>
        <v>#VALUE!</v>
      </c>
      <c r="Q764" s="48" t="e">
        <f aca="false">IF($Q$1,tblSalaries#this row;ppp factor*tblSalaries#this row;salary in usd,tblSalaries#this row;salary in usd)</f>
        <v>#VALUE!</v>
      </c>
    </row>
    <row r="765" customFormat="false" ht="15" hidden="false" customHeight="true" outlineLevel="0" collapsed="false">
      <c r="B765" s="0" t="s">
        <v>2224</v>
      </c>
      <c r="C765" s="54" t="n">
        <v>41055.7637615741</v>
      </c>
      <c r="D765" s="55" t="s">
        <v>2225</v>
      </c>
      <c r="E765" s="0" t="n">
        <v>220000</v>
      </c>
      <c r="F765" s="0" t="s">
        <v>101</v>
      </c>
      <c r="G765" s="0" t="e">
        <f aca="false">tblSalaries#this row;clean salary (in local currency)*VLOOKUP(tblSalaries#this row;currency,tblXrate,2,0)</f>
        <v>#VALUE!</v>
      </c>
      <c r="H765" s="0" t="s">
        <v>2226</v>
      </c>
      <c r="I765" s="0" t="s">
        <v>116</v>
      </c>
      <c r="J765" s="0" t="s">
        <v>85</v>
      </c>
      <c r="K765" s="0" t="e">
        <f aca="false">VLOOKUP(tblSalaries#this row;where do you work,tblCountriesactual:mapping,2,0)</f>
        <v>#VALUE!</v>
      </c>
      <c r="L765" s="0" t="s">
        <v>110</v>
      </c>
      <c r="M765" s="0" t="n">
        <v>2</v>
      </c>
      <c r="N765" s="48" t="e">
        <f aca="false">VLOOKUP(K765,tblCountries,3,0)</f>
        <v>#VALUE!</v>
      </c>
      <c r="O765" s="48" t="e">
        <f aca="false">VLOOKUP(tblSalaries#this row;how many hours of a day you work on excel,tblHours,2,0)</f>
        <v>#VALUE!</v>
      </c>
      <c r="P765" s="48" t="e">
        <f aca="false">VLOOKUP(tblSalaries#this row;clean country,tblCountries,5,0)</f>
        <v>#VALUE!</v>
      </c>
      <c r="Q765" s="48" t="e">
        <f aca="false">IF($Q$1,tblSalaries#this row;ppp factor*tblSalaries#this row;salary in usd,tblSalaries#this row;salary in usd)</f>
        <v>#VALUE!</v>
      </c>
    </row>
    <row r="766" customFormat="false" ht="15" hidden="false" customHeight="true" outlineLevel="0" collapsed="false">
      <c r="B766" s="0" t="s">
        <v>2227</v>
      </c>
      <c r="C766" s="54" t="n">
        <v>41055.7702083333</v>
      </c>
      <c r="D766" s="55" t="n">
        <v>13500</v>
      </c>
      <c r="E766" s="0" t="n">
        <v>13500</v>
      </c>
      <c r="F766" s="0" t="s">
        <v>71</v>
      </c>
      <c r="G766" s="0" t="e">
        <f aca="false">tblSalaries#this row;clean salary (in local currency)*VLOOKUP(tblSalaries#this row;currency,tblXrate,2,0)</f>
        <v>#VALUE!</v>
      </c>
      <c r="H766" s="0" t="s">
        <v>1257</v>
      </c>
      <c r="I766" s="0" t="s">
        <v>136</v>
      </c>
      <c r="J766" s="0" t="s">
        <v>85</v>
      </c>
      <c r="K766" s="0" t="e">
        <f aca="false">VLOOKUP(tblSalaries#this row;where do you work,tblCountriesactual:mapping,2,0)</f>
        <v>#VALUE!</v>
      </c>
      <c r="L766" s="0" t="s">
        <v>118</v>
      </c>
      <c r="M766" s="0" t="n">
        <v>2.5</v>
      </c>
      <c r="N766" s="48" t="e">
        <f aca="false">VLOOKUP(K766,tblCountries,3,0)</f>
        <v>#VALUE!</v>
      </c>
      <c r="O766" s="48" t="e">
        <f aca="false">VLOOKUP(tblSalaries#this row;how many hours of a day you work on excel,tblHours,2,0)</f>
        <v>#VALUE!</v>
      </c>
      <c r="P766" s="48" t="e">
        <f aca="false">VLOOKUP(tblSalaries#this row;clean country,tblCountries,5,0)</f>
        <v>#VALUE!</v>
      </c>
      <c r="Q766" s="48" t="e">
        <f aca="false">IF($Q$1,tblSalaries#this row;ppp factor*tblSalaries#this row;salary in usd,tblSalaries#this row;salary in usd)</f>
        <v>#VALUE!</v>
      </c>
    </row>
    <row r="767" customFormat="false" ht="15" hidden="false" customHeight="true" outlineLevel="0" collapsed="false">
      <c r="B767" s="0" t="s">
        <v>2228</v>
      </c>
      <c r="C767" s="54" t="n">
        <v>41055.774537037</v>
      </c>
      <c r="D767" s="55" t="s">
        <v>2229</v>
      </c>
      <c r="E767" s="0" t="n">
        <v>45000</v>
      </c>
      <c r="F767" s="0" t="s">
        <v>71</v>
      </c>
      <c r="G767" s="0" t="e">
        <f aca="false">tblSalaries#this row;clean salary (in local currency)*VLOOKUP(tblSalaries#this row;currency,tblXrate,2,0)</f>
        <v>#VALUE!</v>
      </c>
      <c r="H767" s="0" t="s">
        <v>722</v>
      </c>
      <c r="I767" s="0" t="s">
        <v>124</v>
      </c>
      <c r="J767" s="0" t="s">
        <v>85</v>
      </c>
      <c r="K767" s="0" t="e">
        <f aca="false">VLOOKUP(tblSalaries#this row;where do you work,tblCountriesactual:mapping,2,0)</f>
        <v>#VALUE!</v>
      </c>
      <c r="L767" s="0" t="s">
        <v>90</v>
      </c>
      <c r="M767" s="0" t="n">
        <v>15</v>
      </c>
      <c r="N767" s="48" t="e">
        <f aca="false">VLOOKUP(K767,tblCountries,3,0)</f>
        <v>#VALUE!</v>
      </c>
      <c r="O767" s="48" t="e">
        <f aca="false">VLOOKUP(tblSalaries#this row;how many hours of a day you work on excel,tblHours,2,0)</f>
        <v>#VALUE!</v>
      </c>
      <c r="P767" s="48" t="e">
        <f aca="false">VLOOKUP(tblSalaries#this row;clean country,tblCountries,5,0)</f>
        <v>#VALUE!</v>
      </c>
      <c r="Q767" s="48" t="e">
        <f aca="false">IF($Q$1,tblSalaries#this row;ppp factor*tblSalaries#this row;salary in usd,tblSalaries#this row;salary in usd)</f>
        <v>#VALUE!</v>
      </c>
    </row>
    <row r="768" customFormat="false" ht="15" hidden="false" customHeight="true" outlineLevel="0" collapsed="false">
      <c r="B768" s="0" t="s">
        <v>2230</v>
      </c>
      <c r="C768" s="54" t="n">
        <v>41055.7768634259</v>
      </c>
      <c r="D768" s="55" t="n">
        <v>55000</v>
      </c>
      <c r="E768" s="0" t="n">
        <v>55000</v>
      </c>
      <c r="F768" s="0" t="s">
        <v>82</v>
      </c>
      <c r="G768" s="0" t="e">
        <f aca="false">tblSalaries#this row;clean salary (in local currency)*VLOOKUP(tblSalaries#this row;currency,tblXrate,2,0)</f>
        <v>#VALUE!</v>
      </c>
      <c r="H768" s="0" t="s">
        <v>699</v>
      </c>
      <c r="I768" s="0" t="s">
        <v>107</v>
      </c>
      <c r="J768" s="0" t="s">
        <v>248</v>
      </c>
      <c r="K768" s="0" t="e">
        <f aca="false">VLOOKUP(tblSalaries#this row;where do you work,tblCountriesactual:mapping,2,0)</f>
        <v>#VALUE!</v>
      </c>
      <c r="L768" s="0" t="s">
        <v>100</v>
      </c>
      <c r="M768" s="0" t="n">
        <v>18</v>
      </c>
      <c r="N768" s="48" t="e">
        <f aca="false">VLOOKUP(K768,tblCountries,3,0)</f>
        <v>#VALUE!</v>
      </c>
      <c r="O768" s="48" t="e">
        <f aca="false">VLOOKUP(tblSalaries#this row;how many hours of a day you work on excel,tblHours,2,0)</f>
        <v>#VALUE!</v>
      </c>
      <c r="P768" s="48" t="e">
        <f aca="false">VLOOKUP(tblSalaries#this row;clean country,tblCountries,5,0)</f>
        <v>#VALUE!</v>
      </c>
      <c r="Q768" s="48" t="e">
        <f aca="false">IF($Q$1,tblSalaries#this row;ppp factor*tblSalaries#this row;salary in usd,tblSalaries#this row;salary in usd)</f>
        <v>#VALUE!</v>
      </c>
    </row>
    <row r="769" customFormat="false" ht="15" hidden="false" customHeight="true" outlineLevel="0" collapsed="false">
      <c r="B769" s="0" t="s">
        <v>2231</v>
      </c>
      <c r="C769" s="54" t="n">
        <v>41055.7788310185</v>
      </c>
      <c r="D769" s="55" t="s">
        <v>2232</v>
      </c>
      <c r="E769" s="0" t="n">
        <v>480000</v>
      </c>
      <c r="F769" s="0" t="s">
        <v>101</v>
      </c>
      <c r="G769" s="0" t="e">
        <f aca="false">tblSalaries#this row;clean salary (in local currency)*VLOOKUP(tblSalaries#this row;currency,tblXrate,2,0)</f>
        <v>#VALUE!</v>
      </c>
      <c r="H769" s="0" t="s">
        <v>2233</v>
      </c>
      <c r="I769" s="0" t="s">
        <v>124</v>
      </c>
      <c r="J769" s="0" t="s">
        <v>85</v>
      </c>
      <c r="K769" s="0" t="e">
        <f aca="false">VLOOKUP(tblSalaries#this row;where do you work,tblCountriesactual:mapping,2,0)</f>
        <v>#VALUE!</v>
      </c>
      <c r="L769" s="0" t="s">
        <v>110</v>
      </c>
      <c r="M769" s="0" t="n">
        <v>11</v>
      </c>
      <c r="N769" s="48" t="e">
        <f aca="false">VLOOKUP(K769,tblCountries,3,0)</f>
        <v>#VALUE!</v>
      </c>
      <c r="O769" s="48" t="e">
        <f aca="false">VLOOKUP(tblSalaries#this row;how many hours of a day you work on excel,tblHours,2,0)</f>
        <v>#VALUE!</v>
      </c>
      <c r="P769" s="48" t="e">
        <f aca="false">VLOOKUP(tblSalaries#this row;clean country,tblCountries,5,0)</f>
        <v>#VALUE!</v>
      </c>
      <c r="Q769" s="48" t="e">
        <f aca="false">IF($Q$1,tblSalaries#this row;ppp factor*tblSalaries#this row;salary in usd,tblSalaries#this row;salary in usd)</f>
        <v>#VALUE!</v>
      </c>
    </row>
    <row r="770" customFormat="false" ht="15" hidden="false" customHeight="true" outlineLevel="0" collapsed="false">
      <c r="B770" s="0" t="s">
        <v>2234</v>
      </c>
      <c r="C770" s="54" t="n">
        <v>41055.7805555556</v>
      </c>
      <c r="D770" s="55" t="s">
        <v>2235</v>
      </c>
      <c r="E770" s="0" t="n">
        <v>33600</v>
      </c>
      <c r="F770" s="0" t="s">
        <v>138</v>
      </c>
      <c r="G770" s="0" t="e">
        <f aca="false">tblSalaries#this row;clean salary (in local currency)*VLOOKUP(tblSalaries#this row;currency,tblXrate,2,0)</f>
        <v>#VALUE!</v>
      </c>
      <c r="H770" s="0" t="s">
        <v>69</v>
      </c>
      <c r="I770" s="0" t="s">
        <v>69</v>
      </c>
      <c r="J770" s="0" t="s">
        <v>264</v>
      </c>
      <c r="K770" s="0" t="e">
        <f aca="false">VLOOKUP(tblSalaries#this row;where do you work,tblCountriesactual:mapping,2,0)</f>
        <v>#VALUE!</v>
      </c>
      <c r="L770" s="0" t="s">
        <v>90</v>
      </c>
      <c r="M770" s="0" t="n">
        <v>7</v>
      </c>
      <c r="N770" s="48" t="e">
        <f aca="false">VLOOKUP(K770,tblCountries,3,0)</f>
        <v>#VALUE!</v>
      </c>
      <c r="O770" s="48" t="e">
        <f aca="false">VLOOKUP(tblSalaries#this row;how many hours of a day you work on excel,tblHours,2,0)</f>
        <v>#VALUE!</v>
      </c>
      <c r="P770" s="48" t="e">
        <f aca="false">VLOOKUP(tblSalaries#this row;clean country,tblCountries,5,0)</f>
        <v>#VALUE!</v>
      </c>
      <c r="Q770" s="48" t="e">
        <f aca="false">IF($Q$1,tblSalaries#this row;ppp factor*tblSalaries#this row;salary in usd,tblSalaries#this row;salary in usd)</f>
        <v>#VALUE!</v>
      </c>
    </row>
    <row r="771" customFormat="false" ht="15" hidden="false" customHeight="true" outlineLevel="0" collapsed="false">
      <c r="B771" s="0" t="s">
        <v>2236</v>
      </c>
      <c r="C771" s="54" t="n">
        <v>41055.7894907408</v>
      </c>
      <c r="D771" s="55" t="n">
        <v>570000</v>
      </c>
      <c r="E771" s="0" t="n">
        <v>570000</v>
      </c>
      <c r="F771" s="0" t="s">
        <v>101</v>
      </c>
      <c r="G771" s="0" t="e">
        <f aca="false">tblSalaries#this row;clean salary (in local currency)*VLOOKUP(tblSalaries#this row;currency,tblXrate,2,0)</f>
        <v>#VALUE!</v>
      </c>
      <c r="H771" s="0" t="s">
        <v>78</v>
      </c>
      <c r="I771" s="0" t="s">
        <v>78</v>
      </c>
      <c r="J771" s="0" t="s">
        <v>85</v>
      </c>
      <c r="K771" s="0" t="e">
        <f aca="false">VLOOKUP(tblSalaries#this row;where do you work,tblCountriesactual:mapping,2,0)</f>
        <v>#VALUE!</v>
      </c>
      <c r="L771" s="0" t="s">
        <v>118</v>
      </c>
      <c r="M771" s="0" t="n">
        <v>2.4</v>
      </c>
      <c r="N771" s="48" t="e">
        <f aca="false">VLOOKUP(K771,tblCountries,3,0)</f>
        <v>#VALUE!</v>
      </c>
      <c r="O771" s="48" t="e">
        <f aca="false">VLOOKUP(tblSalaries#this row;how many hours of a day you work on excel,tblHours,2,0)</f>
        <v>#VALUE!</v>
      </c>
      <c r="P771" s="48" t="e">
        <f aca="false">VLOOKUP(tblSalaries#this row;clean country,tblCountries,5,0)</f>
        <v>#VALUE!</v>
      </c>
      <c r="Q771" s="48" t="e">
        <f aca="false">IF($Q$1,tblSalaries#this row;ppp factor*tblSalaries#this row;salary in usd,tblSalaries#this row;salary in usd)</f>
        <v>#VALUE!</v>
      </c>
    </row>
    <row r="772" customFormat="false" ht="15" hidden="false" customHeight="true" outlineLevel="0" collapsed="false">
      <c r="B772" s="0" t="s">
        <v>2237</v>
      </c>
      <c r="C772" s="54" t="n">
        <v>41055.7971643519</v>
      </c>
      <c r="D772" s="55" t="n">
        <v>636000</v>
      </c>
      <c r="E772" s="0" t="n">
        <v>636000</v>
      </c>
      <c r="F772" s="0" t="s">
        <v>101</v>
      </c>
      <c r="G772" s="0" t="e">
        <f aca="false">tblSalaries#this row;clean salary (in local currency)*VLOOKUP(tblSalaries#this row;currency,tblXrate,2,0)</f>
        <v>#VALUE!</v>
      </c>
      <c r="H772" s="0" t="s">
        <v>1623</v>
      </c>
      <c r="I772" s="0" t="s">
        <v>124</v>
      </c>
      <c r="J772" s="0" t="s">
        <v>85</v>
      </c>
      <c r="K772" s="0" t="e">
        <f aca="false">VLOOKUP(tblSalaries#this row;where do you work,tblCountriesactual:mapping,2,0)</f>
        <v>#VALUE!</v>
      </c>
      <c r="L772" s="0" t="s">
        <v>110</v>
      </c>
      <c r="M772" s="0" t="n">
        <v>7</v>
      </c>
      <c r="N772" s="48" t="e">
        <f aca="false">VLOOKUP(K772,tblCountries,3,0)</f>
        <v>#VALUE!</v>
      </c>
      <c r="O772" s="48" t="e">
        <f aca="false">VLOOKUP(tblSalaries#this row;how many hours of a day you work on excel,tblHours,2,0)</f>
        <v>#VALUE!</v>
      </c>
      <c r="P772" s="48" t="e">
        <f aca="false">VLOOKUP(tblSalaries#this row;clean country,tblCountries,5,0)</f>
        <v>#VALUE!</v>
      </c>
      <c r="Q772" s="48" t="e">
        <f aca="false">IF($Q$1,tblSalaries#this row;ppp factor*tblSalaries#this row;salary in usd,tblSalaries#this row;salary in usd)</f>
        <v>#VALUE!</v>
      </c>
    </row>
    <row r="773" customFormat="false" ht="15" hidden="false" customHeight="true" outlineLevel="0" collapsed="false">
      <c r="B773" s="0" t="s">
        <v>2238</v>
      </c>
      <c r="C773" s="54" t="n">
        <v>41055.8011458333</v>
      </c>
      <c r="D773" s="55" t="s">
        <v>2239</v>
      </c>
      <c r="E773" s="0" t="n">
        <v>180000</v>
      </c>
      <c r="F773" s="0" t="s">
        <v>91</v>
      </c>
      <c r="G773" s="0" t="e">
        <f aca="false">tblSalaries#this row;clean salary (in local currency)*VLOOKUP(tblSalaries#this row;currency,tblXrate,2,0)</f>
        <v>#VALUE!</v>
      </c>
      <c r="H773" s="0" t="s">
        <v>2240</v>
      </c>
      <c r="I773" s="0" t="s">
        <v>136</v>
      </c>
      <c r="J773" s="0" t="s">
        <v>121</v>
      </c>
      <c r="K773" s="0" t="e">
        <f aca="false">VLOOKUP(tblSalaries#this row;where do you work,tblCountriesactual:mapping,2,0)</f>
        <v>#VALUE!</v>
      </c>
      <c r="L773" s="0" t="s">
        <v>118</v>
      </c>
      <c r="M773" s="0" t="n">
        <v>7</v>
      </c>
      <c r="N773" s="48" t="e">
        <f aca="false">VLOOKUP(K773,tblCountries,3,0)</f>
        <v>#VALUE!</v>
      </c>
      <c r="O773" s="48" t="e">
        <f aca="false">VLOOKUP(tblSalaries#this row;how many hours of a day you work on excel,tblHours,2,0)</f>
        <v>#VALUE!</v>
      </c>
      <c r="P773" s="48" t="e">
        <f aca="false">VLOOKUP(tblSalaries#this row;clean country,tblCountries,5,0)</f>
        <v>#VALUE!</v>
      </c>
      <c r="Q773" s="48" t="e">
        <f aca="false">IF($Q$1,tblSalaries#this row;ppp factor*tblSalaries#this row;salary in usd,tblSalaries#this row;salary in usd)</f>
        <v>#VALUE!</v>
      </c>
    </row>
    <row r="774" customFormat="false" ht="15" hidden="false" customHeight="true" outlineLevel="0" collapsed="false">
      <c r="B774" s="0" t="s">
        <v>2241</v>
      </c>
      <c r="C774" s="54" t="n">
        <v>41055.8075578704</v>
      </c>
      <c r="D774" s="55" t="s">
        <v>2242</v>
      </c>
      <c r="E774" s="0" t="n">
        <v>36000</v>
      </c>
      <c r="F774" s="0" t="s">
        <v>71</v>
      </c>
      <c r="G774" s="0" t="e">
        <f aca="false">tblSalaries#this row;clean salary (in local currency)*VLOOKUP(tblSalaries#this row;currency,tblXrate,2,0)</f>
        <v>#VALUE!</v>
      </c>
      <c r="H774" s="0" t="s">
        <v>2243</v>
      </c>
      <c r="I774" s="0" t="s">
        <v>124</v>
      </c>
      <c r="J774" s="0" t="s">
        <v>104</v>
      </c>
      <c r="K774" s="0" t="e">
        <f aca="false">VLOOKUP(tblSalaries#this row;where do you work,tblCountriesactual:mapping,2,0)</f>
        <v>#VALUE!</v>
      </c>
      <c r="L774" s="0" t="s">
        <v>100</v>
      </c>
      <c r="M774" s="0" t="n">
        <v>12</v>
      </c>
      <c r="N774" s="48" t="e">
        <f aca="false">VLOOKUP(K774,tblCountries,3,0)</f>
        <v>#VALUE!</v>
      </c>
      <c r="O774" s="48" t="e">
        <f aca="false">VLOOKUP(tblSalaries#this row;how many hours of a day you work on excel,tblHours,2,0)</f>
        <v>#VALUE!</v>
      </c>
      <c r="P774" s="48" t="e">
        <f aca="false">VLOOKUP(tblSalaries#this row;clean country,tblCountries,5,0)</f>
        <v>#VALUE!</v>
      </c>
      <c r="Q774" s="48" t="e">
        <f aca="false">IF($Q$1,tblSalaries#this row;ppp factor*tblSalaries#this row;salary in usd,tblSalaries#this row;salary in usd)</f>
        <v>#VALUE!</v>
      </c>
    </row>
    <row r="775" customFormat="false" ht="15" hidden="false" customHeight="true" outlineLevel="0" collapsed="false">
      <c r="B775" s="0" t="s">
        <v>2244</v>
      </c>
      <c r="C775" s="54" t="n">
        <v>41055.8120717593</v>
      </c>
      <c r="D775" s="55" t="s">
        <v>2245</v>
      </c>
      <c r="E775" s="0" t="n">
        <v>2250000</v>
      </c>
      <c r="F775" s="0" t="s">
        <v>101</v>
      </c>
      <c r="G775" s="0" t="e">
        <f aca="false">tblSalaries#this row;clean salary (in local currency)*VLOOKUP(tblSalaries#this row;currency,tblXrate,2,0)</f>
        <v>#VALUE!</v>
      </c>
      <c r="H775" s="0" t="s">
        <v>2246</v>
      </c>
      <c r="I775" s="0" t="s">
        <v>69</v>
      </c>
      <c r="J775" s="0" t="s">
        <v>85</v>
      </c>
      <c r="K775" s="0" t="e">
        <f aca="false">VLOOKUP(tblSalaries#this row;where do you work,tblCountriesactual:mapping,2,0)</f>
        <v>#VALUE!</v>
      </c>
      <c r="L775" s="0" t="s">
        <v>90</v>
      </c>
      <c r="M775" s="0" t="n">
        <v>5</v>
      </c>
      <c r="N775" s="48" t="e">
        <f aca="false">VLOOKUP(K775,tblCountries,3,0)</f>
        <v>#VALUE!</v>
      </c>
      <c r="O775" s="48" t="e">
        <f aca="false">VLOOKUP(tblSalaries#this row;how many hours of a day you work on excel,tblHours,2,0)</f>
        <v>#VALUE!</v>
      </c>
      <c r="P775" s="48" t="e">
        <f aca="false">VLOOKUP(tblSalaries#this row;clean country,tblCountries,5,0)</f>
        <v>#VALUE!</v>
      </c>
      <c r="Q775" s="48" t="e">
        <f aca="false">IF($Q$1,tblSalaries#this row;ppp factor*tblSalaries#this row;salary in usd,tblSalaries#this row;salary in usd)</f>
        <v>#VALUE!</v>
      </c>
    </row>
    <row r="776" customFormat="false" ht="15" hidden="false" customHeight="true" outlineLevel="0" collapsed="false">
      <c r="B776" s="0" t="s">
        <v>2247</v>
      </c>
      <c r="C776" s="54" t="n">
        <v>41055.8121990741</v>
      </c>
      <c r="D776" s="55" t="n">
        <v>16000</v>
      </c>
      <c r="E776" s="0" t="n">
        <v>16000</v>
      </c>
      <c r="F776" s="0" t="s">
        <v>71</v>
      </c>
      <c r="G776" s="0" t="e">
        <f aca="false">tblSalaries#this row;clean salary (in local currency)*VLOOKUP(tblSalaries#this row;currency,tblXrate,2,0)</f>
        <v>#VALUE!</v>
      </c>
      <c r="H776" s="0" t="s">
        <v>2248</v>
      </c>
      <c r="I776" s="0" t="s">
        <v>136</v>
      </c>
      <c r="J776" s="0" t="s">
        <v>85</v>
      </c>
      <c r="K776" s="0" t="e">
        <f aca="false">VLOOKUP(tblSalaries#this row;where do you work,tblCountriesactual:mapping,2,0)</f>
        <v>#VALUE!</v>
      </c>
      <c r="L776" s="0" t="s">
        <v>118</v>
      </c>
      <c r="M776" s="0" t="n">
        <v>1</v>
      </c>
      <c r="N776" s="48" t="e">
        <f aca="false">VLOOKUP(K776,tblCountries,3,0)</f>
        <v>#VALUE!</v>
      </c>
      <c r="O776" s="48" t="e">
        <f aca="false">VLOOKUP(tblSalaries#this row;how many hours of a day you work on excel,tblHours,2,0)</f>
        <v>#VALUE!</v>
      </c>
      <c r="P776" s="48" t="e">
        <f aca="false">VLOOKUP(tblSalaries#this row;clean country,tblCountries,5,0)</f>
        <v>#VALUE!</v>
      </c>
      <c r="Q776" s="48" t="e">
        <f aca="false">IF($Q$1,tblSalaries#this row;ppp factor*tblSalaries#this row;salary in usd,tblSalaries#this row;salary in usd)</f>
        <v>#VALUE!</v>
      </c>
    </row>
    <row r="777" customFormat="false" ht="15" hidden="false" customHeight="true" outlineLevel="0" collapsed="false">
      <c r="B777" s="0" t="s">
        <v>2249</v>
      </c>
      <c r="C777" s="54" t="n">
        <v>41055.8154166667</v>
      </c>
      <c r="D777" s="55" t="n">
        <v>240000</v>
      </c>
      <c r="E777" s="0" t="n">
        <v>240000</v>
      </c>
      <c r="F777" s="0" t="s">
        <v>101</v>
      </c>
      <c r="G777" s="0" t="e">
        <f aca="false">tblSalaries#this row;clean salary (in local currency)*VLOOKUP(tblSalaries#this row;currency,tblXrate,2,0)</f>
        <v>#VALUE!</v>
      </c>
      <c r="H777" s="0" t="s">
        <v>78</v>
      </c>
      <c r="I777" s="0" t="s">
        <v>78</v>
      </c>
      <c r="J777" s="0" t="s">
        <v>85</v>
      </c>
      <c r="K777" s="0" t="e">
        <f aca="false">VLOOKUP(tblSalaries#this row;where do you work,tblCountriesactual:mapping,2,0)</f>
        <v>#VALUE!</v>
      </c>
      <c r="L777" s="0" t="s">
        <v>118</v>
      </c>
      <c r="M777" s="0" t="n">
        <v>4</v>
      </c>
      <c r="N777" s="48" t="e">
        <f aca="false">VLOOKUP(K777,tblCountries,3,0)</f>
        <v>#VALUE!</v>
      </c>
      <c r="O777" s="48" t="e">
        <f aca="false">VLOOKUP(tblSalaries#this row;how many hours of a day you work on excel,tblHours,2,0)</f>
        <v>#VALUE!</v>
      </c>
      <c r="P777" s="48" t="e">
        <f aca="false">VLOOKUP(tblSalaries#this row;clean country,tblCountries,5,0)</f>
        <v>#VALUE!</v>
      </c>
      <c r="Q777" s="48" t="e">
        <f aca="false">IF($Q$1,tblSalaries#this row;ppp factor*tblSalaries#this row;salary in usd,tblSalaries#this row;salary in usd)</f>
        <v>#VALUE!</v>
      </c>
    </row>
    <row r="778" customFormat="false" ht="15" hidden="false" customHeight="true" outlineLevel="0" collapsed="false">
      <c r="B778" s="0" t="s">
        <v>2250</v>
      </c>
      <c r="C778" s="54" t="n">
        <v>41055.8219444444</v>
      </c>
      <c r="D778" s="55" t="s">
        <v>2251</v>
      </c>
      <c r="E778" s="0" t="n">
        <v>400000</v>
      </c>
      <c r="F778" s="0" t="s">
        <v>101</v>
      </c>
      <c r="G778" s="0" t="e">
        <f aca="false">tblSalaries#this row;clean salary (in local currency)*VLOOKUP(tblSalaries#this row;currency,tblXrate,2,0)</f>
        <v>#VALUE!</v>
      </c>
      <c r="H778" s="0" t="s">
        <v>1728</v>
      </c>
      <c r="I778" s="0" t="s">
        <v>124</v>
      </c>
      <c r="J778" s="0" t="s">
        <v>85</v>
      </c>
      <c r="K778" s="0" t="e">
        <f aca="false">VLOOKUP(tblSalaries#this row;where do you work,tblCountriesactual:mapping,2,0)</f>
        <v>#VALUE!</v>
      </c>
      <c r="L778" s="0" t="s">
        <v>110</v>
      </c>
      <c r="M778" s="0" t="n">
        <v>7</v>
      </c>
      <c r="N778" s="48" t="e">
        <f aca="false">VLOOKUP(K778,tblCountries,3,0)</f>
        <v>#VALUE!</v>
      </c>
      <c r="O778" s="48" t="e">
        <f aca="false">VLOOKUP(tblSalaries#this row;how many hours of a day you work on excel,tblHours,2,0)</f>
        <v>#VALUE!</v>
      </c>
      <c r="P778" s="48" t="e">
        <f aca="false">VLOOKUP(tblSalaries#this row;clean country,tblCountries,5,0)</f>
        <v>#VALUE!</v>
      </c>
      <c r="Q778" s="48" t="e">
        <f aca="false">IF($Q$1,tblSalaries#this row;ppp factor*tblSalaries#this row;salary in usd,tblSalaries#this row;salary in usd)</f>
        <v>#VALUE!</v>
      </c>
    </row>
    <row r="779" customFormat="false" ht="15" hidden="false" customHeight="true" outlineLevel="0" collapsed="false">
      <c r="B779" s="0" t="s">
        <v>2252</v>
      </c>
      <c r="C779" s="54" t="n">
        <v>41055.8391319445</v>
      </c>
      <c r="D779" s="55" t="n">
        <v>10000</v>
      </c>
      <c r="E779" s="0" t="n">
        <v>10000</v>
      </c>
      <c r="F779" s="0" t="s">
        <v>71</v>
      </c>
      <c r="G779" s="0" t="e">
        <f aca="false">tblSalaries#this row;clean salary (in local currency)*VLOOKUP(tblSalaries#this row;currency,tblXrate,2,0)</f>
        <v>#VALUE!</v>
      </c>
      <c r="H779" s="0" t="s">
        <v>2253</v>
      </c>
      <c r="I779" s="0" t="s">
        <v>124</v>
      </c>
      <c r="J779" s="0" t="s">
        <v>85</v>
      </c>
      <c r="K779" s="0" t="e">
        <f aca="false">VLOOKUP(tblSalaries#this row;where do you work,tblCountriesactual:mapping,2,0)</f>
        <v>#VALUE!</v>
      </c>
      <c r="L779" s="0" t="s">
        <v>90</v>
      </c>
      <c r="M779" s="0" t="n">
        <v>12</v>
      </c>
      <c r="N779" s="48" t="e">
        <f aca="false">VLOOKUP(K779,tblCountries,3,0)</f>
        <v>#VALUE!</v>
      </c>
      <c r="O779" s="48" t="e">
        <f aca="false">VLOOKUP(tblSalaries#this row;how many hours of a day you work on excel,tblHours,2,0)</f>
        <v>#VALUE!</v>
      </c>
      <c r="P779" s="48" t="e">
        <f aca="false">VLOOKUP(tblSalaries#this row;clean country,tblCountries,5,0)</f>
        <v>#VALUE!</v>
      </c>
      <c r="Q779" s="48" t="e">
        <f aca="false">IF($Q$1,tblSalaries#this row;ppp factor*tblSalaries#this row;salary in usd,tblSalaries#this row;salary in usd)</f>
        <v>#VALUE!</v>
      </c>
    </row>
    <row r="780" customFormat="false" ht="15" hidden="false" customHeight="true" outlineLevel="0" collapsed="false">
      <c r="B780" s="0" t="s">
        <v>2254</v>
      </c>
      <c r="C780" s="54" t="n">
        <v>41055.8447685185</v>
      </c>
      <c r="D780" s="55" t="s">
        <v>2255</v>
      </c>
      <c r="E780" s="0" t="n">
        <v>66000</v>
      </c>
      <c r="F780" s="0" t="s">
        <v>125</v>
      </c>
      <c r="G780" s="0" t="e">
        <f aca="false">tblSalaries#this row;clean salary (in local currency)*VLOOKUP(tblSalaries#this row;currency,tblXrate,2,0)</f>
        <v>#VALUE!</v>
      </c>
      <c r="H780" s="0" t="s">
        <v>2256</v>
      </c>
      <c r="I780" s="0" t="s">
        <v>78</v>
      </c>
      <c r="J780" s="0" t="s">
        <v>113</v>
      </c>
      <c r="K780" s="0" t="e">
        <f aca="false">VLOOKUP(tblSalaries#this row;where do you work,tblCountriesactual:mapping,2,0)</f>
        <v>#VALUE!</v>
      </c>
      <c r="L780" s="0" t="s">
        <v>100</v>
      </c>
      <c r="M780" s="0" t="n">
        <v>20</v>
      </c>
      <c r="N780" s="48" t="e">
        <f aca="false">VLOOKUP(K780,tblCountries,3,0)</f>
        <v>#VALUE!</v>
      </c>
      <c r="O780" s="48" t="e">
        <f aca="false">VLOOKUP(tblSalaries#this row;how many hours of a day you work on excel,tblHours,2,0)</f>
        <v>#VALUE!</v>
      </c>
      <c r="P780" s="48" t="e">
        <f aca="false">VLOOKUP(tblSalaries#this row;clean country,tblCountries,5,0)</f>
        <v>#VALUE!</v>
      </c>
      <c r="Q780" s="48" t="e">
        <f aca="false">IF($Q$1,tblSalaries#this row;ppp factor*tblSalaries#this row;salary in usd,tblSalaries#this row;salary in usd)</f>
        <v>#VALUE!</v>
      </c>
    </row>
    <row r="781" customFormat="false" ht="15" hidden="false" customHeight="true" outlineLevel="0" collapsed="false">
      <c r="B781" s="0" t="s">
        <v>2257</v>
      </c>
      <c r="C781" s="54" t="n">
        <v>41055.8469444444</v>
      </c>
      <c r="D781" s="55" t="n">
        <v>65000</v>
      </c>
      <c r="E781" s="0" t="n">
        <v>65000</v>
      </c>
      <c r="F781" s="0" t="s">
        <v>71</v>
      </c>
      <c r="G781" s="0" t="e">
        <f aca="false">tblSalaries#this row;clean salary (in local currency)*VLOOKUP(tblSalaries#this row;currency,tblXrate,2,0)</f>
        <v>#VALUE!</v>
      </c>
      <c r="H781" s="0" t="s">
        <v>2258</v>
      </c>
      <c r="I781" s="0" t="s">
        <v>78</v>
      </c>
      <c r="J781" s="0" t="s">
        <v>74</v>
      </c>
      <c r="K781" s="0" t="e">
        <f aca="false">VLOOKUP(tblSalaries#this row;where do you work,tblCountriesactual:mapping,2,0)</f>
        <v>#VALUE!</v>
      </c>
      <c r="L781" s="0" t="s">
        <v>100</v>
      </c>
      <c r="M781" s="0" t="n">
        <v>10</v>
      </c>
      <c r="N781" s="48" t="e">
        <f aca="false">VLOOKUP(K781,tblCountries,3,0)</f>
        <v>#VALUE!</v>
      </c>
      <c r="O781" s="48" t="e">
        <f aca="false">VLOOKUP(tblSalaries#this row;how many hours of a day you work on excel,tblHours,2,0)</f>
        <v>#VALUE!</v>
      </c>
      <c r="P781" s="48" t="e">
        <f aca="false">VLOOKUP(tblSalaries#this row;clean country,tblCountries,5,0)</f>
        <v>#VALUE!</v>
      </c>
      <c r="Q781" s="48" t="e">
        <f aca="false">IF($Q$1,tblSalaries#this row;ppp factor*tblSalaries#this row;salary in usd,tblSalaries#this row;salary in usd)</f>
        <v>#VALUE!</v>
      </c>
    </row>
    <row r="782" customFormat="false" ht="15" hidden="false" customHeight="true" outlineLevel="0" collapsed="false">
      <c r="B782" s="0" t="s">
        <v>2259</v>
      </c>
      <c r="C782" s="54" t="n">
        <v>41055.8476157407</v>
      </c>
      <c r="D782" s="55" t="s">
        <v>2260</v>
      </c>
      <c r="E782" s="0" t="n">
        <v>450000</v>
      </c>
      <c r="F782" s="0" t="s">
        <v>101</v>
      </c>
      <c r="G782" s="0" t="e">
        <f aca="false">tblSalaries#this row;clean salary (in local currency)*VLOOKUP(tblSalaries#this row;currency,tblXrate,2,0)</f>
        <v>#VALUE!</v>
      </c>
      <c r="H782" s="0" t="s">
        <v>2261</v>
      </c>
      <c r="I782" s="0" t="s">
        <v>124</v>
      </c>
      <c r="J782" s="0" t="s">
        <v>85</v>
      </c>
      <c r="K782" s="0" t="e">
        <f aca="false">VLOOKUP(tblSalaries#this row;where do you work,tblCountriesactual:mapping,2,0)</f>
        <v>#VALUE!</v>
      </c>
      <c r="L782" s="0" t="s">
        <v>118</v>
      </c>
      <c r="M782" s="0" t="n">
        <v>1.5</v>
      </c>
      <c r="N782" s="48" t="e">
        <f aca="false">VLOOKUP(K782,tblCountries,3,0)</f>
        <v>#VALUE!</v>
      </c>
      <c r="O782" s="48" t="e">
        <f aca="false">VLOOKUP(tblSalaries#this row;how many hours of a day you work on excel,tblHours,2,0)</f>
        <v>#VALUE!</v>
      </c>
      <c r="P782" s="48" t="e">
        <f aca="false">VLOOKUP(tblSalaries#this row;clean country,tblCountries,5,0)</f>
        <v>#VALUE!</v>
      </c>
      <c r="Q782" s="48" t="e">
        <f aca="false">IF($Q$1,tblSalaries#this row;ppp factor*tblSalaries#this row;salary in usd,tblSalaries#this row;salary in usd)</f>
        <v>#VALUE!</v>
      </c>
    </row>
    <row r="783" customFormat="false" ht="15" hidden="false" customHeight="true" outlineLevel="0" collapsed="false">
      <c r="B783" s="0" t="s">
        <v>2262</v>
      </c>
      <c r="C783" s="54" t="n">
        <v>41055.8523032408</v>
      </c>
      <c r="D783" s="55" t="n">
        <v>100000</v>
      </c>
      <c r="E783" s="0" t="n">
        <v>100000</v>
      </c>
      <c r="F783" s="0" t="s">
        <v>125</v>
      </c>
      <c r="G783" s="0" t="e">
        <f aca="false">tblSalaries#this row;clean salary (in local currency)*VLOOKUP(tblSalaries#this row;currency,tblXrate,2,0)</f>
        <v>#VALUE!</v>
      </c>
      <c r="H783" s="0" t="s">
        <v>2263</v>
      </c>
      <c r="I783" s="0" t="s">
        <v>107</v>
      </c>
      <c r="J783" s="0" t="s">
        <v>113</v>
      </c>
      <c r="K783" s="0" t="e">
        <f aca="false">VLOOKUP(tblSalaries#this row;where do you work,tblCountriesactual:mapping,2,0)</f>
        <v>#VALUE!</v>
      </c>
      <c r="L783" s="0" t="s">
        <v>110</v>
      </c>
      <c r="M783" s="0" t="n">
        <v>5</v>
      </c>
      <c r="N783" s="48" t="e">
        <f aca="false">VLOOKUP(K783,tblCountries,3,0)</f>
        <v>#VALUE!</v>
      </c>
      <c r="O783" s="48" t="e">
        <f aca="false">VLOOKUP(tblSalaries#this row;how many hours of a day you work on excel,tblHours,2,0)</f>
        <v>#VALUE!</v>
      </c>
      <c r="P783" s="48" t="e">
        <f aca="false">VLOOKUP(tblSalaries#this row;clean country,tblCountries,5,0)</f>
        <v>#VALUE!</v>
      </c>
      <c r="Q783" s="48" t="e">
        <f aca="false">IF($Q$1,tblSalaries#this row;ppp factor*tblSalaries#this row;salary in usd,tblSalaries#this row;salary in usd)</f>
        <v>#VALUE!</v>
      </c>
    </row>
    <row r="784" customFormat="false" ht="15" hidden="false" customHeight="true" outlineLevel="0" collapsed="false">
      <c r="B784" s="0" t="s">
        <v>2264</v>
      </c>
      <c r="C784" s="54" t="n">
        <v>41055.8552083333</v>
      </c>
      <c r="D784" s="55" t="s">
        <v>2265</v>
      </c>
      <c r="E784" s="0" t="n">
        <v>150000</v>
      </c>
      <c r="F784" s="0" t="s">
        <v>101</v>
      </c>
      <c r="G784" s="0" t="e">
        <f aca="false">tblSalaries#this row;clean salary (in local currency)*VLOOKUP(tblSalaries#this row;currency,tblXrate,2,0)</f>
        <v>#VALUE!</v>
      </c>
      <c r="H784" s="0" t="s">
        <v>2266</v>
      </c>
      <c r="I784" s="0" t="s">
        <v>78</v>
      </c>
      <c r="J784" s="0" t="s">
        <v>85</v>
      </c>
      <c r="K784" s="0" t="e">
        <f aca="false">VLOOKUP(tblSalaries#this row;where do you work,tblCountriesactual:mapping,2,0)</f>
        <v>#VALUE!</v>
      </c>
      <c r="L784" s="0" t="s">
        <v>110</v>
      </c>
      <c r="M784" s="0" t="n">
        <v>2</v>
      </c>
      <c r="N784" s="48" t="e">
        <f aca="false">VLOOKUP(K784,tblCountries,3,0)</f>
        <v>#VALUE!</v>
      </c>
      <c r="O784" s="48" t="e">
        <f aca="false">VLOOKUP(tblSalaries#this row;how many hours of a day you work on excel,tblHours,2,0)</f>
        <v>#VALUE!</v>
      </c>
      <c r="P784" s="48" t="e">
        <f aca="false">VLOOKUP(tblSalaries#this row;clean country,tblCountries,5,0)</f>
        <v>#VALUE!</v>
      </c>
      <c r="Q784" s="48" t="e">
        <f aca="false">IF($Q$1,tblSalaries#this row;ppp factor*tblSalaries#this row;salary in usd,tblSalaries#this row;salary in usd)</f>
        <v>#VALUE!</v>
      </c>
    </row>
    <row r="785" customFormat="false" ht="15" hidden="false" customHeight="true" outlineLevel="0" collapsed="false">
      <c r="B785" s="0" t="s">
        <v>2267</v>
      </c>
      <c r="C785" s="54" t="n">
        <v>41055.8681365741</v>
      </c>
      <c r="D785" s="55" t="n">
        <v>96000</v>
      </c>
      <c r="E785" s="0" t="n">
        <v>96000</v>
      </c>
      <c r="F785" s="0" t="s">
        <v>71</v>
      </c>
      <c r="G785" s="0" t="e">
        <f aca="false">tblSalaries#this row;clean salary (in local currency)*VLOOKUP(tblSalaries#this row;currency,tblXrate,2,0)</f>
        <v>#VALUE!</v>
      </c>
      <c r="H785" s="0" t="s">
        <v>1911</v>
      </c>
      <c r="I785" s="0" t="s">
        <v>136</v>
      </c>
      <c r="J785" s="0" t="s">
        <v>85</v>
      </c>
      <c r="K785" s="0" t="e">
        <f aca="false">VLOOKUP(tblSalaries#this row;where do you work,tblCountriesactual:mapping,2,0)</f>
        <v>#VALUE!</v>
      </c>
      <c r="L785" s="0" t="s">
        <v>118</v>
      </c>
      <c r="M785" s="0" t="n">
        <v>8</v>
      </c>
      <c r="N785" s="48" t="e">
        <f aca="false">VLOOKUP(K785,tblCountries,3,0)</f>
        <v>#VALUE!</v>
      </c>
      <c r="O785" s="48" t="e">
        <f aca="false">VLOOKUP(tblSalaries#this row;how many hours of a day you work on excel,tblHours,2,0)</f>
        <v>#VALUE!</v>
      </c>
      <c r="P785" s="48" t="e">
        <f aca="false">VLOOKUP(tblSalaries#this row;clean country,tblCountries,5,0)</f>
        <v>#VALUE!</v>
      </c>
      <c r="Q785" s="48" t="e">
        <f aca="false">IF($Q$1,tblSalaries#this row;ppp factor*tblSalaries#this row;salary in usd,tblSalaries#this row;salary in usd)</f>
        <v>#VALUE!</v>
      </c>
    </row>
    <row r="786" customFormat="false" ht="15" hidden="false" customHeight="true" outlineLevel="0" collapsed="false">
      <c r="B786" s="0" t="s">
        <v>2268</v>
      </c>
      <c r="C786" s="54" t="n">
        <v>41055.8730671296</v>
      </c>
      <c r="D786" s="55" t="s">
        <v>2269</v>
      </c>
      <c r="E786" s="0" t="n">
        <v>1152000</v>
      </c>
      <c r="F786" s="0" t="s">
        <v>101</v>
      </c>
      <c r="G786" s="0" t="e">
        <f aca="false">tblSalaries#this row;clean salary (in local currency)*VLOOKUP(tblSalaries#this row;currency,tblXrate,2,0)</f>
        <v>#VALUE!</v>
      </c>
      <c r="H786" s="0" t="s">
        <v>2270</v>
      </c>
      <c r="I786" s="0" t="s">
        <v>69</v>
      </c>
      <c r="J786" s="0" t="s">
        <v>85</v>
      </c>
      <c r="K786" s="0" t="e">
        <f aca="false">VLOOKUP(tblSalaries#this row;where do you work,tblCountriesactual:mapping,2,0)</f>
        <v>#VALUE!</v>
      </c>
      <c r="L786" s="0" t="s">
        <v>110</v>
      </c>
      <c r="M786" s="0" t="n">
        <v>6</v>
      </c>
      <c r="N786" s="48" t="e">
        <f aca="false">VLOOKUP(K786,tblCountries,3,0)</f>
        <v>#VALUE!</v>
      </c>
      <c r="O786" s="48" t="e">
        <f aca="false">VLOOKUP(tblSalaries#this row;how many hours of a day you work on excel,tblHours,2,0)</f>
        <v>#VALUE!</v>
      </c>
      <c r="P786" s="48" t="e">
        <f aca="false">VLOOKUP(tblSalaries#this row;clean country,tblCountries,5,0)</f>
        <v>#VALUE!</v>
      </c>
      <c r="Q786" s="48" t="e">
        <f aca="false">IF($Q$1,tblSalaries#this row;ppp factor*tblSalaries#this row;salary in usd,tblSalaries#this row;salary in usd)</f>
        <v>#VALUE!</v>
      </c>
    </row>
    <row r="787" customFormat="false" ht="15" hidden="false" customHeight="true" outlineLevel="0" collapsed="false">
      <c r="B787" s="0" t="s">
        <v>2271</v>
      </c>
      <c r="C787" s="54" t="n">
        <v>41055.8731134259</v>
      </c>
      <c r="D787" s="55" t="n">
        <v>15000</v>
      </c>
      <c r="E787" s="0" t="n">
        <v>15000</v>
      </c>
      <c r="F787" s="0" t="s">
        <v>82</v>
      </c>
      <c r="G787" s="0" t="e">
        <f aca="false">tblSalaries#this row;clean salary (in local currency)*VLOOKUP(tblSalaries#this row;currency,tblXrate,2,0)</f>
        <v>#VALUE!</v>
      </c>
      <c r="H787" s="0" t="s">
        <v>2272</v>
      </c>
      <c r="I787" s="0" t="s">
        <v>78</v>
      </c>
      <c r="J787" s="0" t="s">
        <v>182</v>
      </c>
      <c r="K787" s="0" t="e">
        <f aca="false">VLOOKUP(tblSalaries#this row;where do you work,tblCountriesactual:mapping,2,0)</f>
        <v>#VALUE!</v>
      </c>
      <c r="L787" s="0" t="s">
        <v>100</v>
      </c>
      <c r="M787" s="0" t="n">
        <v>10</v>
      </c>
      <c r="N787" s="48" t="e">
        <f aca="false">VLOOKUP(K787,tblCountries,3,0)</f>
        <v>#VALUE!</v>
      </c>
      <c r="O787" s="48" t="e">
        <f aca="false">VLOOKUP(tblSalaries#this row;how many hours of a day you work on excel,tblHours,2,0)</f>
        <v>#VALUE!</v>
      </c>
      <c r="P787" s="48" t="e">
        <f aca="false">VLOOKUP(tblSalaries#this row;clean country,tblCountries,5,0)</f>
        <v>#VALUE!</v>
      </c>
      <c r="Q787" s="48" t="e">
        <f aca="false">IF($Q$1,tblSalaries#this row;ppp factor*tblSalaries#this row;salary in usd,tblSalaries#this row;salary in usd)</f>
        <v>#VALUE!</v>
      </c>
    </row>
    <row r="788" customFormat="false" ht="15" hidden="false" customHeight="true" outlineLevel="0" collapsed="false">
      <c r="B788" s="0" t="s">
        <v>2273</v>
      </c>
      <c r="C788" s="54" t="n">
        <v>41055.875462963</v>
      </c>
      <c r="D788" s="55" t="s">
        <v>2274</v>
      </c>
      <c r="E788" s="0" t="n">
        <v>65000</v>
      </c>
      <c r="F788" s="0" t="s">
        <v>84</v>
      </c>
      <c r="G788" s="0" t="e">
        <f aca="false">tblSalaries#this row;clean salary (in local currency)*VLOOKUP(tblSalaries#this row;currency,tblXrate,2,0)</f>
        <v>#VALUE!</v>
      </c>
      <c r="H788" s="0" t="s">
        <v>2275</v>
      </c>
      <c r="I788" s="0" t="s">
        <v>78</v>
      </c>
      <c r="J788" s="0" t="s">
        <v>104</v>
      </c>
      <c r="K788" s="0" t="e">
        <f aca="false">VLOOKUP(tblSalaries#this row;where do you work,tblCountriesactual:mapping,2,0)</f>
        <v>#VALUE!</v>
      </c>
      <c r="L788" s="0" t="s">
        <v>118</v>
      </c>
      <c r="M788" s="0" t="n">
        <v>10</v>
      </c>
      <c r="N788" s="48" t="e">
        <f aca="false">VLOOKUP(K788,tblCountries,3,0)</f>
        <v>#VALUE!</v>
      </c>
      <c r="O788" s="48" t="e">
        <f aca="false">VLOOKUP(tblSalaries#this row;how many hours of a day you work on excel,tblHours,2,0)</f>
        <v>#VALUE!</v>
      </c>
      <c r="P788" s="48" t="e">
        <f aca="false">VLOOKUP(tblSalaries#this row;clean country,tblCountries,5,0)</f>
        <v>#VALUE!</v>
      </c>
      <c r="Q788" s="48" t="e">
        <f aca="false">IF($Q$1,tblSalaries#this row;ppp factor*tblSalaries#this row;salary in usd,tblSalaries#this row;salary in usd)</f>
        <v>#VALUE!</v>
      </c>
    </row>
    <row r="789" customFormat="false" ht="15" hidden="false" customHeight="true" outlineLevel="0" collapsed="false">
      <c r="B789" s="0" t="s">
        <v>2276</v>
      </c>
      <c r="C789" s="54" t="n">
        <v>41055.8788773148</v>
      </c>
      <c r="D789" s="55" t="s">
        <v>2277</v>
      </c>
      <c r="E789" s="0" t="n">
        <v>377000</v>
      </c>
      <c r="F789" s="0" t="s">
        <v>101</v>
      </c>
      <c r="G789" s="0" t="e">
        <f aca="false">tblSalaries#this row;clean salary (in local currency)*VLOOKUP(tblSalaries#this row;currency,tblXrate,2,0)</f>
        <v>#VALUE!</v>
      </c>
      <c r="H789" s="0" t="s">
        <v>2278</v>
      </c>
      <c r="I789" s="0" t="s">
        <v>78</v>
      </c>
      <c r="J789" s="0" t="s">
        <v>85</v>
      </c>
      <c r="K789" s="0" t="e">
        <f aca="false">VLOOKUP(tblSalaries#this row;where do you work,tblCountriesactual:mapping,2,0)</f>
        <v>#VALUE!</v>
      </c>
      <c r="L789" s="0" t="s">
        <v>90</v>
      </c>
      <c r="M789" s="0" t="n">
        <v>7</v>
      </c>
      <c r="N789" s="48" t="e">
        <f aca="false">VLOOKUP(K789,tblCountries,3,0)</f>
        <v>#VALUE!</v>
      </c>
      <c r="O789" s="48" t="e">
        <f aca="false">VLOOKUP(tblSalaries#this row;how many hours of a day you work on excel,tblHours,2,0)</f>
        <v>#VALUE!</v>
      </c>
      <c r="P789" s="48" t="e">
        <f aca="false">VLOOKUP(tblSalaries#this row;clean country,tblCountries,5,0)</f>
        <v>#VALUE!</v>
      </c>
      <c r="Q789" s="48" t="e">
        <f aca="false">IF($Q$1,tblSalaries#this row;ppp factor*tblSalaries#this row;salary in usd,tblSalaries#this row;salary in usd)</f>
        <v>#VALUE!</v>
      </c>
    </row>
    <row r="790" customFormat="false" ht="15" hidden="false" customHeight="true" outlineLevel="0" collapsed="false">
      <c r="B790" s="0" t="s">
        <v>2279</v>
      </c>
      <c r="C790" s="54" t="n">
        <v>41055.8800231482</v>
      </c>
      <c r="D790" s="55" t="s">
        <v>1334</v>
      </c>
      <c r="E790" s="0" t="n">
        <v>29000</v>
      </c>
      <c r="F790" s="0" t="s">
        <v>111</v>
      </c>
      <c r="G790" s="0" t="e">
        <f aca="false">tblSalaries#this row;clean salary (in local currency)*VLOOKUP(tblSalaries#this row;currency,tblXrate,2,0)</f>
        <v>#VALUE!</v>
      </c>
      <c r="H790" s="0" t="s">
        <v>2280</v>
      </c>
      <c r="I790" s="0" t="s">
        <v>136</v>
      </c>
      <c r="J790" s="0" t="s">
        <v>94</v>
      </c>
      <c r="K790" s="0" t="e">
        <f aca="false">VLOOKUP(tblSalaries#this row;where do you work,tblCountriesactual:mapping,2,0)</f>
        <v>#VALUE!</v>
      </c>
      <c r="L790" s="0" t="s">
        <v>100</v>
      </c>
      <c r="M790" s="0" t="n">
        <v>15</v>
      </c>
      <c r="N790" s="48" t="e">
        <f aca="false">VLOOKUP(K790,tblCountries,3,0)</f>
        <v>#VALUE!</v>
      </c>
      <c r="O790" s="48" t="e">
        <f aca="false">VLOOKUP(tblSalaries#this row;how many hours of a day you work on excel,tblHours,2,0)</f>
        <v>#VALUE!</v>
      </c>
      <c r="P790" s="48" t="e">
        <f aca="false">VLOOKUP(tblSalaries#this row;clean country,tblCountries,5,0)</f>
        <v>#VALUE!</v>
      </c>
      <c r="Q790" s="48" t="e">
        <f aca="false">IF($Q$1,tblSalaries#this row;ppp factor*tblSalaries#this row;salary in usd,tblSalaries#this row;salary in usd)</f>
        <v>#VALUE!</v>
      </c>
    </row>
    <row r="791" customFormat="false" ht="15" hidden="false" customHeight="true" outlineLevel="0" collapsed="false">
      <c r="B791" s="0" t="s">
        <v>2281</v>
      </c>
      <c r="C791" s="54" t="n">
        <v>41055.8821759259</v>
      </c>
      <c r="D791" s="55" t="n">
        <v>48500</v>
      </c>
      <c r="E791" s="0" t="n">
        <v>48500</v>
      </c>
      <c r="F791" s="0" t="s">
        <v>71</v>
      </c>
      <c r="G791" s="0" t="e">
        <f aca="false">tblSalaries#this row;clean salary (in local currency)*VLOOKUP(tblSalaries#this row;currency,tblXrate,2,0)</f>
        <v>#VALUE!</v>
      </c>
      <c r="H791" s="0" t="s">
        <v>2282</v>
      </c>
      <c r="I791" s="0" t="s">
        <v>124</v>
      </c>
      <c r="J791" s="0" t="s">
        <v>74</v>
      </c>
      <c r="K791" s="0" t="e">
        <f aca="false">VLOOKUP(tblSalaries#this row;where do you work,tblCountriesactual:mapping,2,0)</f>
        <v>#VALUE!</v>
      </c>
      <c r="L791" s="0" t="s">
        <v>100</v>
      </c>
      <c r="M791" s="0" t="n">
        <v>10</v>
      </c>
      <c r="N791" s="48" t="e">
        <f aca="false">VLOOKUP(K791,tblCountries,3,0)</f>
        <v>#VALUE!</v>
      </c>
      <c r="O791" s="48" t="e">
        <f aca="false">VLOOKUP(tblSalaries#this row;how many hours of a day you work on excel,tblHours,2,0)</f>
        <v>#VALUE!</v>
      </c>
      <c r="P791" s="48" t="e">
        <f aca="false">VLOOKUP(tblSalaries#this row;clean country,tblCountries,5,0)</f>
        <v>#VALUE!</v>
      </c>
      <c r="Q791" s="48" t="e">
        <f aca="false">IF($Q$1,tblSalaries#this row;ppp factor*tblSalaries#this row;salary in usd,tblSalaries#this row;salary in usd)</f>
        <v>#VALUE!</v>
      </c>
    </row>
    <row r="792" customFormat="false" ht="15" hidden="false" customHeight="true" outlineLevel="0" collapsed="false">
      <c r="B792" s="0" t="s">
        <v>2283</v>
      </c>
      <c r="C792" s="54" t="n">
        <v>41055.8840509259</v>
      </c>
      <c r="D792" s="55" t="n">
        <v>600000</v>
      </c>
      <c r="E792" s="0" t="n">
        <v>600000</v>
      </c>
      <c r="F792" s="0" t="s">
        <v>101</v>
      </c>
      <c r="G792" s="0" t="e">
        <f aca="false">tblSalaries#this row;clean salary (in local currency)*VLOOKUP(tblSalaries#this row;currency,tblXrate,2,0)</f>
        <v>#VALUE!</v>
      </c>
      <c r="H792" s="0" t="s">
        <v>682</v>
      </c>
      <c r="I792" s="0" t="s">
        <v>78</v>
      </c>
      <c r="J792" s="0" t="s">
        <v>85</v>
      </c>
      <c r="K792" s="0" t="e">
        <f aca="false">VLOOKUP(tblSalaries#this row;where do you work,tblCountriesactual:mapping,2,0)</f>
        <v>#VALUE!</v>
      </c>
      <c r="L792" s="0" t="s">
        <v>118</v>
      </c>
      <c r="M792" s="0" t="n">
        <v>4</v>
      </c>
      <c r="N792" s="48" t="e">
        <f aca="false">VLOOKUP(K792,tblCountries,3,0)</f>
        <v>#VALUE!</v>
      </c>
      <c r="O792" s="48" t="e">
        <f aca="false">VLOOKUP(tblSalaries#this row;how many hours of a day you work on excel,tblHours,2,0)</f>
        <v>#VALUE!</v>
      </c>
      <c r="P792" s="48" t="e">
        <f aca="false">VLOOKUP(tblSalaries#this row;clean country,tblCountries,5,0)</f>
        <v>#VALUE!</v>
      </c>
      <c r="Q792" s="48" t="e">
        <f aca="false">IF($Q$1,tblSalaries#this row;ppp factor*tblSalaries#this row;salary in usd,tblSalaries#this row;salary in usd)</f>
        <v>#VALUE!</v>
      </c>
    </row>
    <row r="793" customFormat="false" ht="15" hidden="false" customHeight="true" outlineLevel="0" collapsed="false">
      <c r="B793" s="0" t="s">
        <v>2284</v>
      </c>
      <c r="C793" s="54" t="n">
        <v>41055.8846180556</v>
      </c>
      <c r="D793" s="55" t="n">
        <v>33900</v>
      </c>
      <c r="E793" s="0" t="n">
        <v>33900</v>
      </c>
      <c r="F793" s="0" t="s">
        <v>71</v>
      </c>
      <c r="G793" s="0" t="e">
        <f aca="false">tblSalaries#this row;clean salary (in local currency)*VLOOKUP(tblSalaries#this row;currency,tblXrate,2,0)</f>
        <v>#VALUE!</v>
      </c>
      <c r="H793" s="0" t="s">
        <v>1074</v>
      </c>
      <c r="I793" s="0" t="s">
        <v>78</v>
      </c>
      <c r="J793" s="0" t="s">
        <v>74</v>
      </c>
      <c r="K793" s="0" t="e">
        <f aca="false">VLOOKUP(tblSalaries#this row;where do you work,tblCountriesactual:mapping,2,0)</f>
        <v>#VALUE!</v>
      </c>
      <c r="L793" s="0" t="s">
        <v>100</v>
      </c>
      <c r="M793" s="0" t="n">
        <v>10</v>
      </c>
      <c r="N793" s="48" t="e">
        <f aca="false">VLOOKUP(K793,tblCountries,3,0)</f>
        <v>#VALUE!</v>
      </c>
      <c r="O793" s="48" t="e">
        <f aca="false">VLOOKUP(tblSalaries#this row;how many hours of a day you work on excel,tblHours,2,0)</f>
        <v>#VALUE!</v>
      </c>
      <c r="P793" s="48" t="e">
        <f aca="false">VLOOKUP(tblSalaries#this row;clean country,tblCountries,5,0)</f>
        <v>#VALUE!</v>
      </c>
      <c r="Q793" s="48" t="e">
        <f aca="false">IF($Q$1,tblSalaries#this row;ppp factor*tblSalaries#this row;salary in usd,tblSalaries#this row;salary in usd)</f>
        <v>#VALUE!</v>
      </c>
    </row>
    <row r="794" customFormat="false" ht="15" hidden="false" customHeight="true" outlineLevel="0" collapsed="false">
      <c r="B794" s="0" t="s">
        <v>2285</v>
      </c>
      <c r="C794" s="54" t="n">
        <v>41055.8921180556</v>
      </c>
      <c r="D794" s="55" t="s">
        <v>2286</v>
      </c>
      <c r="E794" s="0" t="n">
        <v>900000</v>
      </c>
      <c r="F794" s="0" t="s">
        <v>173</v>
      </c>
      <c r="G794" s="0" t="e">
        <f aca="false">tblSalaries#this row;clean salary (in local currency)*VLOOKUP(tblSalaries#this row;currency,tblXrate,2,0)</f>
        <v>#VALUE!</v>
      </c>
      <c r="H794" s="0" t="s">
        <v>966</v>
      </c>
      <c r="I794" s="0" t="s">
        <v>78</v>
      </c>
      <c r="J794" s="0" t="s">
        <v>128</v>
      </c>
      <c r="K794" s="0" t="e">
        <f aca="false">VLOOKUP(tblSalaries#this row;where do you work,tblCountriesactual:mapping,2,0)</f>
        <v>#VALUE!</v>
      </c>
      <c r="L794" s="0" t="s">
        <v>118</v>
      </c>
      <c r="M794" s="0" t="n">
        <v>40</v>
      </c>
      <c r="N794" s="48" t="e">
        <f aca="false">VLOOKUP(K794,tblCountries,3,0)</f>
        <v>#VALUE!</v>
      </c>
      <c r="O794" s="48" t="e">
        <f aca="false">VLOOKUP(tblSalaries#this row;how many hours of a day you work on excel,tblHours,2,0)</f>
        <v>#VALUE!</v>
      </c>
      <c r="P794" s="48" t="e">
        <f aca="false">VLOOKUP(tblSalaries#this row;clean country,tblCountries,5,0)</f>
        <v>#VALUE!</v>
      </c>
      <c r="Q794" s="48" t="e">
        <f aca="false">IF($Q$1,tblSalaries#this row;ppp factor*tblSalaries#this row;salary in usd,tblSalaries#this row;salary in usd)</f>
        <v>#VALUE!</v>
      </c>
    </row>
    <row r="795" customFormat="false" ht="15" hidden="false" customHeight="true" outlineLevel="0" collapsed="false">
      <c r="B795" s="0" t="s">
        <v>2287</v>
      </c>
      <c r="C795" s="54" t="n">
        <v>41055.8937615741</v>
      </c>
      <c r="D795" s="55" t="n">
        <v>850000</v>
      </c>
      <c r="E795" s="0" t="n">
        <v>850000</v>
      </c>
      <c r="F795" s="0" t="s">
        <v>101</v>
      </c>
      <c r="G795" s="0" t="e">
        <f aca="false">tblSalaries#this row;clean salary (in local currency)*VLOOKUP(tblSalaries#this row;currency,tblXrate,2,0)</f>
        <v>#VALUE!</v>
      </c>
      <c r="H795" s="0" t="s">
        <v>2288</v>
      </c>
      <c r="I795" s="0" t="s">
        <v>78</v>
      </c>
      <c r="J795" s="0" t="s">
        <v>85</v>
      </c>
      <c r="K795" s="0" t="e">
        <f aca="false">VLOOKUP(tblSalaries#this row;where do you work,tblCountriesactual:mapping,2,0)</f>
        <v>#VALUE!</v>
      </c>
      <c r="L795" s="0" t="s">
        <v>110</v>
      </c>
      <c r="M795" s="0" t="n">
        <v>2</v>
      </c>
      <c r="N795" s="48" t="e">
        <f aca="false">VLOOKUP(K795,tblCountries,3,0)</f>
        <v>#VALUE!</v>
      </c>
      <c r="O795" s="48" t="e">
        <f aca="false">VLOOKUP(tblSalaries#this row;how many hours of a day you work on excel,tblHours,2,0)</f>
        <v>#VALUE!</v>
      </c>
      <c r="P795" s="48" t="e">
        <f aca="false">VLOOKUP(tblSalaries#this row;clean country,tblCountries,5,0)</f>
        <v>#VALUE!</v>
      </c>
      <c r="Q795" s="48" t="e">
        <f aca="false">IF($Q$1,tblSalaries#this row;ppp factor*tblSalaries#this row;salary in usd,tblSalaries#this row;salary in usd)</f>
        <v>#VALUE!</v>
      </c>
    </row>
    <row r="796" customFormat="false" ht="15" hidden="false" customHeight="true" outlineLevel="0" collapsed="false">
      <c r="B796" s="0" t="s">
        <v>2289</v>
      </c>
      <c r="C796" s="54" t="n">
        <v>41055.8939467593</v>
      </c>
      <c r="D796" s="55" t="n">
        <v>85000</v>
      </c>
      <c r="E796" s="0" t="n">
        <v>85000</v>
      </c>
      <c r="F796" s="0" t="s">
        <v>71</v>
      </c>
      <c r="G796" s="0" t="e">
        <f aca="false">tblSalaries#this row;clean salary (in local currency)*VLOOKUP(tblSalaries#this row;currency,tblXrate,2,0)</f>
        <v>#VALUE!</v>
      </c>
      <c r="H796" s="0" t="s">
        <v>2290</v>
      </c>
      <c r="I796" s="0" t="s">
        <v>107</v>
      </c>
      <c r="J796" s="0" t="s">
        <v>74</v>
      </c>
      <c r="K796" s="0" t="e">
        <f aca="false">VLOOKUP(tblSalaries#this row;where do you work,tblCountriesactual:mapping,2,0)</f>
        <v>#VALUE!</v>
      </c>
      <c r="L796" s="0" t="s">
        <v>110</v>
      </c>
      <c r="M796" s="0" t="n">
        <v>15</v>
      </c>
      <c r="N796" s="48" t="e">
        <f aca="false">VLOOKUP(K796,tblCountries,3,0)</f>
        <v>#VALUE!</v>
      </c>
      <c r="O796" s="48" t="e">
        <f aca="false">VLOOKUP(tblSalaries#this row;how many hours of a day you work on excel,tblHours,2,0)</f>
        <v>#VALUE!</v>
      </c>
      <c r="P796" s="48" t="e">
        <f aca="false">VLOOKUP(tblSalaries#this row;clean country,tblCountries,5,0)</f>
        <v>#VALUE!</v>
      </c>
      <c r="Q796" s="48" t="e">
        <f aca="false">IF($Q$1,tblSalaries#this row;ppp factor*tblSalaries#this row;salary in usd,tblSalaries#this row;salary in usd)</f>
        <v>#VALUE!</v>
      </c>
    </row>
    <row r="797" customFormat="false" ht="15" hidden="false" customHeight="true" outlineLevel="0" collapsed="false">
      <c r="B797" s="0" t="s">
        <v>2291</v>
      </c>
      <c r="C797" s="54" t="n">
        <v>41055.9033449074</v>
      </c>
      <c r="D797" s="55" t="s">
        <v>2292</v>
      </c>
      <c r="E797" s="0" t="n">
        <v>450000</v>
      </c>
      <c r="F797" s="0" t="s">
        <v>101</v>
      </c>
      <c r="G797" s="0" t="e">
        <f aca="false">tblSalaries#this row;clean salary (in local currency)*VLOOKUP(tblSalaries#this row;currency,tblXrate,2,0)</f>
        <v>#VALUE!</v>
      </c>
      <c r="H797" s="0" t="s">
        <v>2293</v>
      </c>
      <c r="I797" s="0" t="s">
        <v>124</v>
      </c>
      <c r="J797" s="0" t="s">
        <v>85</v>
      </c>
      <c r="K797" s="0" t="e">
        <f aca="false">VLOOKUP(tblSalaries#this row;where do you work,tblCountriesactual:mapping,2,0)</f>
        <v>#VALUE!</v>
      </c>
      <c r="L797" s="0" t="s">
        <v>110</v>
      </c>
      <c r="M797" s="0" t="n">
        <v>6</v>
      </c>
      <c r="N797" s="48" t="e">
        <f aca="false">VLOOKUP(K797,tblCountries,3,0)</f>
        <v>#VALUE!</v>
      </c>
      <c r="O797" s="48" t="e">
        <f aca="false">VLOOKUP(tblSalaries#this row;how many hours of a day you work on excel,tblHours,2,0)</f>
        <v>#VALUE!</v>
      </c>
      <c r="P797" s="48" t="e">
        <f aca="false">VLOOKUP(tblSalaries#this row;clean country,tblCountries,5,0)</f>
        <v>#VALUE!</v>
      </c>
      <c r="Q797" s="48" t="e">
        <f aca="false">IF($Q$1,tblSalaries#this row;ppp factor*tblSalaries#this row;salary in usd,tblSalaries#this row;salary in usd)</f>
        <v>#VALUE!</v>
      </c>
    </row>
    <row r="798" customFormat="false" ht="15" hidden="false" customHeight="true" outlineLevel="0" collapsed="false">
      <c r="B798" s="0" t="s">
        <v>2294</v>
      </c>
      <c r="C798" s="54" t="n">
        <v>41055.9054861111</v>
      </c>
      <c r="D798" s="55" t="n">
        <v>48000</v>
      </c>
      <c r="E798" s="0" t="n">
        <v>48000</v>
      </c>
      <c r="F798" s="0" t="s">
        <v>71</v>
      </c>
      <c r="G798" s="0" t="e">
        <f aca="false">tblSalaries#this row;clean salary (in local currency)*VLOOKUP(tblSalaries#this row;currency,tblXrate,2,0)</f>
        <v>#VALUE!</v>
      </c>
      <c r="H798" s="0" t="s">
        <v>2295</v>
      </c>
      <c r="I798" s="0" t="s">
        <v>124</v>
      </c>
      <c r="J798" s="0" t="s">
        <v>74</v>
      </c>
      <c r="K798" s="0" t="e">
        <f aca="false">VLOOKUP(tblSalaries#this row;where do you work,tblCountriesactual:mapping,2,0)</f>
        <v>#VALUE!</v>
      </c>
      <c r="L798" s="0" t="s">
        <v>100</v>
      </c>
      <c r="M798" s="0" t="n">
        <v>16</v>
      </c>
      <c r="N798" s="48" t="e">
        <f aca="false">VLOOKUP(K798,tblCountries,3,0)</f>
        <v>#VALUE!</v>
      </c>
      <c r="O798" s="48" t="e">
        <f aca="false">VLOOKUP(tblSalaries#this row;how many hours of a day you work on excel,tblHours,2,0)</f>
        <v>#VALUE!</v>
      </c>
      <c r="P798" s="48" t="e">
        <f aca="false">VLOOKUP(tblSalaries#this row;clean country,tblCountries,5,0)</f>
        <v>#VALUE!</v>
      </c>
      <c r="Q798" s="48" t="e">
        <f aca="false">IF($Q$1,tblSalaries#this row;ppp factor*tblSalaries#this row;salary in usd,tblSalaries#this row;salary in usd)</f>
        <v>#VALUE!</v>
      </c>
    </row>
    <row r="799" customFormat="false" ht="15" hidden="false" customHeight="true" outlineLevel="0" collapsed="false">
      <c r="B799" s="0" t="s">
        <v>2296</v>
      </c>
      <c r="C799" s="54" t="n">
        <v>41055.9143055556</v>
      </c>
      <c r="D799" s="55" t="n">
        <v>170000</v>
      </c>
      <c r="E799" s="0" t="n">
        <v>170000</v>
      </c>
      <c r="F799" s="0" t="s">
        <v>101</v>
      </c>
      <c r="G799" s="0" t="e">
        <f aca="false">tblSalaries#this row;clean salary (in local currency)*VLOOKUP(tblSalaries#this row;currency,tblXrate,2,0)</f>
        <v>#VALUE!</v>
      </c>
      <c r="H799" s="0" t="s">
        <v>2297</v>
      </c>
      <c r="I799" s="0" t="s">
        <v>136</v>
      </c>
      <c r="J799" s="0" t="s">
        <v>85</v>
      </c>
      <c r="K799" s="0" t="e">
        <f aca="false">VLOOKUP(tblSalaries#this row;where do you work,tblCountriesactual:mapping,2,0)</f>
        <v>#VALUE!</v>
      </c>
      <c r="L799" s="0" t="s">
        <v>110</v>
      </c>
      <c r="M799" s="0" t="n">
        <v>2</v>
      </c>
      <c r="N799" s="48" t="e">
        <f aca="false">VLOOKUP(K799,tblCountries,3,0)</f>
        <v>#VALUE!</v>
      </c>
      <c r="O799" s="48" t="e">
        <f aca="false">VLOOKUP(tblSalaries#this row;how many hours of a day you work on excel,tblHours,2,0)</f>
        <v>#VALUE!</v>
      </c>
      <c r="P799" s="48" t="e">
        <f aca="false">VLOOKUP(tblSalaries#this row;clean country,tblCountries,5,0)</f>
        <v>#VALUE!</v>
      </c>
      <c r="Q799" s="48" t="e">
        <f aca="false">IF($Q$1,tblSalaries#this row;ppp factor*tblSalaries#this row;salary in usd,tblSalaries#this row;salary in usd)</f>
        <v>#VALUE!</v>
      </c>
    </row>
    <row r="800" customFormat="false" ht="15" hidden="false" customHeight="true" outlineLevel="0" collapsed="false">
      <c r="B800" s="0" t="s">
        <v>2298</v>
      </c>
      <c r="C800" s="54" t="n">
        <v>41055.9144560185</v>
      </c>
      <c r="D800" s="55" t="n">
        <v>13100</v>
      </c>
      <c r="E800" s="0" t="n">
        <v>13100</v>
      </c>
      <c r="F800" s="0" t="s">
        <v>71</v>
      </c>
      <c r="G800" s="0" t="e">
        <f aca="false">tblSalaries#this row;clean salary (in local currency)*VLOOKUP(tblSalaries#this row;currency,tblXrate,2,0)</f>
        <v>#VALUE!</v>
      </c>
      <c r="H800" s="0" t="s">
        <v>2299</v>
      </c>
      <c r="I800" s="0" t="s">
        <v>69</v>
      </c>
      <c r="J800" s="0" t="s">
        <v>85</v>
      </c>
      <c r="K800" s="0" t="e">
        <f aca="false">VLOOKUP(tblSalaries#this row;where do you work,tblCountriesactual:mapping,2,0)</f>
        <v>#VALUE!</v>
      </c>
      <c r="L800" s="0" t="s">
        <v>100</v>
      </c>
      <c r="M800" s="0" t="n">
        <v>5</v>
      </c>
      <c r="N800" s="48" t="e">
        <f aca="false">VLOOKUP(K800,tblCountries,3,0)</f>
        <v>#VALUE!</v>
      </c>
      <c r="O800" s="48" t="e">
        <f aca="false">VLOOKUP(tblSalaries#this row;how many hours of a day you work on excel,tblHours,2,0)</f>
        <v>#VALUE!</v>
      </c>
      <c r="P800" s="48" t="e">
        <f aca="false">VLOOKUP(tblSalaries#this row;clean country,tblCountries,5,0)</f>
        <v>#VALUE!</v>
      </c>
      <c r="Q800" s="48" t="e">
        <f aca="false">IF($Q$1,tblSalaries#this row;ppp factor*tblSalaries#this row;salary in usd,tblSalaries#this row;salary in usd)</f>
        <v>#VALUE!</v>
      </c>
    </row>
    <row r="801" customFormat="false" ht="15" hidden="false" customHeight="true" outlineLevel="0" collapsed="false">
      <c r="B801" s="0" t="s">
        <v>2300</v>
      </c>
      <c r="C801" s="54" t="n">
        <v>41055.9186689815</v>
      </c>
      <c r="D801" s="55" t="n">
        <v>5000</v>
      </c>
      <c r="E801" s="0" t="n">
        <v>60000</v>
      </c>
      <c r="F801" s="0" t="s">
        <v>71</v>
      </c>
      <c r="G801" s="0" t="e">
        <f aca="false">tblSalaries#this row;clean salary (in local currency)*VLOOKUP(tblSalaries#this row;currency,tblXrate,2,0)</f>
        <v>#VALUE!</v>
      </c>
      <c r="H801" s="0" t="s">
        <v>2092</v>
      </c>
      <c r="I801" s="0" t="s">
        <v>124</v>
      </c>
      <c r="J801" s="0" t="s">
        <v>141</v>
      </c>
      <c r="K801" s="0" t="e">
        <f aca="false">VLOOKUP(tblSalaries#this row;where do you work,tblCountriesactual:mapping,2,0)</f>
        <v>#VALUE!</v>
      </c>
      <c r="L801" s="0" t="s">
        <v>100</v>
      </c>
      <c r="M801" s="0" t="n">
        <v>15</v>
      </c>
      <c r="N801" s="48" t="e">
        <f aca="false">VLOOKUP(K801,tblCountries,3,0)</f>
        <v>#VALUE!</v>
      </c>
      <c r="O801" s="48" t="e">
        <f aca="false">VLOOKUP(tblSalaries#this row;how many hours of a day you work on excel,tblHours,2,0)</f>
        <v>#VALUE!</v>
      </c>
      <c r="P801" s="48" t="e">
        <f aca="false">VLOOKUP(tblSalaries#this row;clean country,tblCountries,5,0)</f>
        <v>#VALUE!</v>
      </c>
      <c r="Q801" s="48" t="e">
        <f aca="false">IF($Q$1,tblSalaries#this row;ppp factor*tblSalaries#this row;salary in usd,tblSalaries#this row;salary in usd)</f>
        <v>#VALUE!</v>
      </c>
    </row>
    <row r="802" customFormat="false" ht="15" hidden="false" customHeight="true" outlineLevel="0" collapsed="false">
      <c r="B802" s="0" t="s">
        <v>2301</v>
      </c>
      <c r="C802" s="54" t="n">
        <v>41055.9219791667</v>
      </c>
      <c r="D802" s="55" t="s">
        <v>2302</v>
      </c>
      <c r="E802" s="0" t="n">
        <v>24000</v>
      </c>
      <c r="F802" s="0" t="s">
        <v>71</v>
      </c>
      <c r="G802" s="0" t="e">
        <f aca="false">tblSalaries#this row;clean salary (in local currency)*VLOOKUP(tblSalaries#this row;currency,tblXrate,2,0)</f>
        <v>#VALUE!</v>
      </c>
      <c r="H802" s="0" t="s">
        <v>2303</v>
      </c>
      <c r="I802" s="0" t="s">
        <v>124</v>
      </c>
      <c r="J802" s="0" t="s">
        <v>238</v>
      </c>
      <c r="K802" s="0" t="e">
        <f aca="false">VLOOKUP(tblSalaries#this row;where do you work,tblCountriesactual:mapping,2,0)</f>
        <v>#VALUE!</v>
      </c>
      <c r="L802" s="0" t="s">
        <v>100</v>
      </c>
      <c r="M802" s="0" t="n">
        <v>5</v>
      </c>
      <c r="N802" s="48" t="e">
        <f aca="false">VLOOKUP(K802,tblCountries,3,0)</f>
        <v>#VALUE!</v>
      </c>
      <c r="O802" s="48" t="e">
        <f aca="false">VLOOKUP(tblSalaries#this row;how many hours of a day you work on excel,tblHours,2,0)</f>
        <v>#VALUE!</v>
      </c>
      <c r="P802" s="48" t="e">
        <f aca="false">VLOOKUP(tblSalaries#this row;clean country,tblCountries,5,0)</f>
        <v>#VALUE!</v>
      </c>
      <c r="Q802" s="48" t="e">
        <f aca="false">IF($Q$1,tblSalaries#this row;ppp factor*tblSalaries#this row;salary in usd,tblSalaries#this row;salary in usd)</f>
        <v>#VALUE!</v>
      </c>
    </row>
    <row r="803" customFormat="false" ht="15" hidden="false" customHeight="true" outlineLevel="0" collapsed="false">
      <c r="B803" s="0" t="s">
        <v>2304</v>
      </c>
      <c r="C803" s="54" t="n">
        <v>41055.9228703704</v>
      </c>
      <c r="D803" s="55" t="s">
        <v>2305</v>
      </c>
      <c r="E803" s="0" t="n">
        <v>240000</v>
      </c>
      <c r="F803" s="0" t="s">
        <v>101</v>
      </c>
      <c r="G803" s="0" t="e">
        <f aca="false">tblSalaries#this row;clean salary (in local currency)*VLOOKUP(tblSalaries#this row;currency,tblXrate,2,0)</f>
        <v>#VALUE!</v>
      </c>
      <c r="H803" s="0" t="s">
        <v>1977</v>
      </c>
      <c r="I803" s="0" t="s">
        <v>124</v>
      </c>
      <c r="J803" s="0" t="s">
        <v>85</v>
      </c>
      <c r="K803" s="0" t="e">
        <f aca="false">VLOOKUP(tblSalaries#this row;where do you work,tblCountriesactual:mapping,2,0)</f>
        <v>#VALUE!</v>
      </c>
      <c r="L803" s="0" t="s">
        <v>100</v>
      </c>
      <c r="M803" s="0" t="n">
        <v>3</v>
      </c>
      <c r="N803" s="48" t="e">
        <f aca="false">VLOOKUP(K803,tblCountries,3,0)</f>
        <v>#VALUE!</v>
      </c>
      <c r="O803" s="48" t="e">
        <f aca="false">VLOOKUP(tblSalaries#this row;how many hours of a day you work on excel,tblHours,2,0)</f>
        <v>#VALUE!</v>
      </c>
      <c r="P803" s="48" t="e">
        <f aca="false">VLOOKUP(tblSalaries#this row;clean country,tblCountries,5,0)</f>
        <v>#VALUE!</v>
      </c>
      <c r="Q803" s="48" t="e">
        <f aca="false">IF($Q$1,tblSalaries#this row;ppp factor*tblSalaries#this row;salary in usd,tblSalaries#this row;salary in usd)</f>
        <v>#VALUE!</v>
      </c>
    </row>
    <row r="804" customFormat="false" ht="15" hidden="false" customHeight="true" outlineLevel="0" collapsed="false">
      <c r="B804" s="0" t="s">
        <v>2306</v>
      </c>
      <c r="C804" s="54" t="n">
        <v>41055.9278935185</v>
      </c>
      <c r="D804" s="55" t="s">
        <v>2307</v>
      </c>
      <c r="E804" s="0" t="n">
        <v>650000</v>
      </c>
      <c r="F804" s="0" t="s">
        <v>101</v>
      </c>
      <c r="G804" s="0" t="e">
        <f aca="false">tblSalaries#this row;clean salary (in local currency)*VLOOKUP(tblSalaries#this row;currency,tblXrate,2,0)</f>
        <v>#VALUE!</v>
      </c>
      <c r="H804" s="0" t="s">
        <v>2308</v>
      </c>
      <c r="I804" s="0" t="s">
        <v>124</v>
      </c>
      <c r="J804" s="0" t="s">
        <v>85</v>
      </c>
      <c r="K804" s="0" t="e">
        <f aca="false">VLOOKUP(tblSalaries#this row;where do you work,tblCountriesactual:mapping,2,0)</f>
        <v>#VALUE!</v>
      </c>
      <c r="L804" s="0" t="s">
        <v>100</v>
      </c>
      <c r="M804" s="0" t="n">
        <v>5</v>
      </c>
      <c r="N804" s="48" t="e">
        <f aca="false">VLOOKUP(K804,tblCountries,3,0)</f>
        <v>#VALUE!</v>
      </c>
      <c r="O804" s="48" t="e">
        <f aca="false">VLOOKUP(tblSalaries#this row;how many hours of a day you work on excel,tblHours,2,0)</f>
        <v>#VALUE!</v>
      </c>
      <c r="P804" s="48" t="e">
        <f aca="false">VLOOKUP(tblSalaries#this row;clean country,tblCountries,5,0)</f>
        <v>#VALUE!</v>
      </c>
      <c r="Q804" s="48" t="e">
        <f aca="false">IF($Q$1,tblSalaries#this row;ppp factor*tblSalaries#this row;salary in usd,tblSalaries#this row;salary in usd)</f>
        <v>#VALUE!</v>
      </c>
    </row>
    <row r="805" customFormat="false" ht="15" hidden="false" customHeight="true" outlineLevel="0" collapsed="false">
      <c r="B805" s="0" t="s">
        <v>2309</v>
      </c>
      <c r="C805" s="54" t="n">
        <v>41055.9326157407</v>
      </c>
      <c r="D805" s="55" t="n">
        <v>95000</v>
      </c>
      <c r="E805" s="0" t="n">
        <v>95000</v>
      </c>
      <c r="F805" s="0" t="s">
        <v>71</v>
      </c>
      <c r="G805" s="0" t="e">
        <f aca="false">tblSalaries#this row;clean salary (in local currency)*VLOOKUP(tblSalaries#this row;currency,tblXrate,2,0)</f>
        <v>#VALUE!</v>
      </c>
      <c r="H805" s="0" t="s">
        <v>966</v>
      </c>
      <c r="I805" s="0" t="s">
        <v>78</v>
      </c>
      <c r="J805" s="0" t="s">
        <v>74</v>
      </c>
      <c r="K805" s="0" t="e">
        <f aca="false">VLOOKUP(tblSalaries#this row;where do you work,tblCountriesactual:mapping,2,0)</f>
        <v>#VALUE!</v>
      </c>
      <c r="L805" s="0" t="s">
        <v>100</v>
      </c>
      <c r="M805" s="0" t="n">
        <v>13</v>
      </c>
      <c r="N805" s="48" t="e">
        <f aca="false">VLOOKUP(K805,tblCountries,3,0)</f>
        <v>#VALUE!</v>
      </c>
      <c r="O805" s="48" t="e">
        <f aca="false">VLOOKUP(tblSalaries#this row;how many hours of a day you work on excel,tblHours,2,0)</f>
        <v>#VALUE!</v>
      </c>
      <c r="P805" s="48" t="e">
        <f aca="false">VLOOKUP(tblSalaries#this row;clean country,tblCountries,5,0)</f>
        <v>#VALUE!</v>
      </c>
      <c r="Q805" s="48" t="e">
        <f aca="false">IF($Q$1,tblSalaries#this row;ppp factor*tblSalaries#this row;salary in usd,tblSalaries#this row;salary in usd)</f>
        <v>#VALUE!</v>
      </c>
    </row>
    <row r="806" customFormat="false" ht="15" hidden="false" customHeight="true" outlineLevel="0" collapsed="false">
      <c r="B806" s="0" t="s">
        <v>2310</v>
      </c>
      <c r="C806" s="54" t="n">
        <v>41055.9330787037</v>
      </c>
      <c r="D806" s="55" t="n">
        <v>516000</v>
      </c>
      <c r="E806" s="0" t="n">
        <v>516000</v>
      </c>
      <c r="F806" s="0" t="s">
        <v>101</v>
      </c>
      <c r="G806" s="0" t="e">
        <f aca="false">tblSalaries#this row;clean salary (in local currency)*VLOOKUP(tblSalaries#this row;currency,tblXrate,2,0)</f>
        <v>#VALUE!</v>
      </c>
      <c r="H806" s="0" t="s">
        <v>2311</v>
      </c>
      <c r="I806" s="0" t="s">
        <v>124</v>
      </c>
      <c r="J806" s="0" t="s">
        <v>85</v>
      </c>
      <c r="K806" s="0" t="e">
        <f aca="false">VLOOKUP(tblSalaries#this row;where do you work,tblCountriesactual:mapping,2,0)</f>
        <v>#VALUE!</v>
      </c>
      <c r="L806" s="0" t="s">
        <v>110</v>
      </c>
      <c r="M806" s="0" t="n">
        <v>0</v>
      </c>
      <c r="N806" s="48" t="e">
        <f aca="false">VLOOKUP(K806,tblCountries,3,0)</f>
        <v>#VALUE!</v>
      </c>
      <c r="O806" s="48" t="e">
        <f aca="false">VLOOKUP(tblSalaries#this row;how many hours of a day you work on excel,tblHours,2,0)</f>
        <v>#VALUE!</v>
      </c>
      <c r="P806" s="48" t="e">
        <f aca="false">VLOOKUP(tblSalaries#this row;clean country,tblCountries,5,0)</f>
        <v>#VALUE!</v>
      </c>
      <c r="Q806" s="48" t="e">
        <f aca="false">IF($Q$1,tblSalaries#this row;ppp factor*tblSalaries#this row;salary in usd,tblSalaries#this row;salary in usd)</f>
        <v>#VALUE!</v>
      </c>
    </row>
    <row r="807" customFormat="false" ht="15" hidden="false" customHeight="true" outlineLevel="0" collapsed="false">
      <c r="B807" s="0" t="s">
        <v>2312</v>
      </c>
      <c r="C807" s="54" t="n">
        <v>41055.9369907407</v>
      </c>
      <c r="D807" s="55" t="s">
        <v>2313</v>
      </c>
      <c r="E807" s="0" t="n">
        <v>504000</v>
      </c>
      <c r="F807" s="0" t="s">
        <v>101</v>
      </c>
      <c r="G807" s="0" t="e">
        <f aca="false">tblSalaries#this row;clean salary (in local currency)*VLOOKUP(tblSalaries#this row;currency,tblXrate,2,0)</f>
        <v>#VALUE!</v>
      </c>
      <c r="H807" s="0" t="s">
        <v>2314</v>
      </c>
      <c r="I807" s="0" t="s">
        <v>124</v>
      </c>
      <c r="J807" s="0" t="s">
        <v>85</v>
      </c>
      <c r="K807" s="0" t="e">
        <f aca="false">VLOOKUP(tblSalaries#this row;where do you work,tblCountriesactual:mapping,2,0)</f>
        <v>#VALUE!</v>
      </c>
      <c r="L807" s="0" t="s">
        <v>118</v>
      </c>
      <c r="M807" s="0" t="n">
        <v>3</v>
      </c>
      <c r="N807" s="48" t="e">
        <f aca="false">VLOOKUP(K807,tblCountries,3,0)</f>
        <v>#VALUE!</v>
      </c>
      <c r="O807" s="48" t="e">
        <f aca="false">VLOOKUP(tblSalaries#this row;how many hours of a day you work on excel,tblHours,2,0)</f>
        <v>#VALUE!</v>
      </c>
      <c r="P807" s="48" t="e">
        <f aca="false">VLOOKUP(tblSalaries#this row;clean country,tblCountries,5,0)</f>
        <v>#VALUE!</v>
      </c>
      <c r="Q807" s="48" t="e">
        <f aca="false">IF($Q$1,tblSalaries#this row;ppp factor*tblSalaries#this row;salary in usd,tblSalaries#this row;salary in usd)</f>
        <v>#VALUE!</v>
      </c>
    </row>
    <row r="808" customFormat="false" ht="15" hidden="false" customHeight="true" outlineLevel="0" collapsed="false">
      <c r="B808" s="0" t="s">
        <v>2315</v>
      </c>
      <c r="C808" s="54" t="n">
        <v>41055.9370486111</v>
      </c>
      <c r="D808" s="55" t="n">
        <v>144000</v>
      </c>
      <c r="E808" s="0" t="n">
        <v>144000</v>
      </c>
      <c r="F808" s="0" t="s">
        <v>101</v>
      </c>
      <c r="G808" s="0" t="e">
        <f aca="false">tblSalaries#this row;clean salary (in local currency)*VLOOKUP(tblSalaries#this row;currency,tblXrate,2,0)</f>
        <v>#VALUE!</v>
      </c>
      <c r="H808" s="0" t="s">
        <v>2316</v>
      </c>
      <c r="I808" s="0" t="s">
        <v>78</v>
      </c>
      <c r="J808" s="0" t="s">
        <v>85</v>
      </c>
      <c r="K808" s="0" t="e">
        <f aca="false">VLOOKUP(tblSalaries#this row;where do you work,tblCountriesactual:mapping,2,0)</f>
        <v>#VALUE!</v>
      </c>
      <c r="L808" s="0" t="s">
        <v>118</v>
      </c>
      <c r="M808" s="0" t="n">
        <v>1</v>
      </c>
      <c r="N808" s="48" t="e">
        <f aca="false">VLOOKUP(K808,tblCountries,3,0)</f>
        <v>#VALUE!</v>
      </c>
      <c r="O808" s="48" t="e">
        <f aca="false">VLOOKUP(tblSalaries#this row;how many hours of a day you work on excel,tblHours,2,0)</f>
        <v>#VALUE!</v>
      </c>
      <c r="P808" s="48" t="e">
        <f aca="false">VLOOKUP(tblSalaries#this row;clean country,tblCountries,5,0)</f>
        <v>#VALUE!</v>
      </c>
      <c r="Q808" s="48" t="e">
        <f aca="false">IF($Q$1,tblSalaries#this row;ppp factor*tblSalaries#this row;salary in usd,tblSalaries#this row;salary in usd)</f>
        <v>#VALUE!</v>
      </c>
    </row>
    <row r="809" customFormat="false" ht="15" hidden="false" customHeight="true" outlineLevel="0" collapsed="false">
      <c r="B809" s="0" t="s">
        <v>2317</v>
      </c>
      <c r="C809" s="54" t="n">
        <v>41055.9466550926</v>
      </c>
      <c r="D809" s="55" t="s">
        <v>2318</v>
      </c>
      <c r="E809" s="0" t="n">
        <v>55000</v>
      </c>
      <c r="F809" s="0" t="s">
        <v>111</v>
      </c>
      <c r="G809" s="0" t="e">
        <f aca="false">tblSalaries#this row;clean salary (in local currency)*VLOOKUP(tblSalaries#this row;currency,tblXrate,2,0)</f>
        <v>#VALUE!</v>
      </c>
      <c r="H809" s="0" t="s">
        <v>2319</v>
      </c>
      <c r="I809" s="0" t="s">
        <v>97</v>
      </c>
      <c r="J809" s="0" t="s">
        <v>94</v>
      </c>
      <c r="K809" s="0" t="e">
        <f aca="false">VLOOKUP(tblSalaries#this row;where do you work,tblCountriesactual:mapping,2,0)</f>
        <v>#VALUE!</v>
      </c>
      <c r="L809" s="0" t="s">
        <v>110</v>
      </c>
      <c r="M809" s="0" t="n">
        <v>12</v>
      </c>
      <c r="N809" s="48" t="e">
        <f aca="false">VLOOKUP(K809,tblCountries,3,0)</f>
        <v>#VALUE!</v>
      </c>
      <c r="O809" s="48" t="e">
        <f aca="false">VLOOKUP(tblSalaries#this row;how many hours of a day you work on excel,tblHours,2,0)</f>
        <v>#VALUE!</v>
      </c>
      <c r="P809" s="48" t="e">
        <f aca="false">VLOOKUP(tblSalaries#this row;clean country,tblCountries,5,0)</f>
        <v>#VALUE!</v>
      </c>
      <c r="Q809" s="48" t="e">
        <f aca="false">IF($Q$1,tblSalaries#this row;ppp factor*tblSalaries#this row;salary in usd,tblSalaries#this row;salary in usd)</f>
        <v>#VALUE!</v>
      </c>
    </row>
    <row r="810" customFormat="false" ht="15" hidden="false" customHeight="true" outlineLevel="0" collapsed="false">
      <c r="B810" s="0" t="s">
        <v>2320</v>
      </c>
      <c r="C810" s="54" t="n">
        <v>41055.9466666667</v>
      </c>
      <c r="D810" s="55" t="n">
        <v>15500</v>
      </c>
      <c r="E810" s="0" t="n">
        <v>15500</v>
      </c>
      <c r="F810" s="0" t="s">
        <v>71</v>
      </c>
      <c r="G810" s="0" t="e">
        <f aca="false">tblSalaries#this row;clean salary (in local currency)*VLOOKUP(tblSalaries#this row;currency,tblXrate,2,0)</f>
        <v>#VALUE!</v>
      </c>
      <c r="H810" s="0" t="s">
        <v>116</v>
      </c>
      <c r="I810" s="0" t="s">
        <v>116</v>
      </c>
      <c r="J810" s="0" t="s">
        <v>85</v>
      </c>
      <c r="K810" s="0" t="e">
        <f aca="false">VLOOKUP(tblSalaries#this row;where do you work,tblCountriesactual:mapping,2,0)</f>
        <v>#VALUE!</v>
      </c>
      <c r="L810" s="0" t="s">
        <v>90</v>
      </c>
      <c r="M810" s="0" t="n">
        <v>3</v>
      </c>
      <c r="N810" s="48" t="e">
        <f aca="false">VLOOKUP(K810,tblCountries,3,0)</f>
        <v>#VALUE!</v>
      </c>
      <c r="O810" s="48" t="e">
        <f aca="false">VLOOKUP(tblSalaries#this row;how many hours of a day you work on excel,tblHours,2,0)</f>
        <v>#VALUE!</v>
      </c>
      <c r="P810" s="48" t="e">
        <f aca="false">VLOOKUP(tblSalaries#this row;clean country,tblCountries,5,0)</f>
        <v>#VALUE!</v>
      </c>
      <c r="Q810" s="48" t="e">
        <f aca="false">IF($Q$1,tblSalaries#this row;ppp factor*tblSalaries#this row;salary in usd,tblSalaries#this row;salary in usd)</f>
        <v>#VALUE!</v>
      </c>
    </row>
    <row r="811" customFormat="false" ht="15" hidden="false" customHeight="true" outlineLevel="0" collapsed="false">
      <c r="B811" s="0" t="s">
        <v>2321</v>
      </c>
      <c r="C811" s="54" t="n">
        <v>41055.9480787037</v>
      </c>
      <c r="D811" s="55" t="s">
        <v>2322</v>
      </c>
      <c r="E811" s="0" t="n">
        <v>300000</v>
      </c>
      <c r="F811" s="0" t="s">
        <v>103</v>
      </c>
      <c r="G811" s="0" t="e">
        <f aca="false">tblSalaries#this row;clean salary (in local currency)*VLOOKUP(tblSalaries#this row;currency,tblXrate,2,0)</f>
        <v>#VALUE!</v>
      </c>
      <c r="H811" s="0" t="s">
        <v>2323</v>
      </c>
      <c r="I811" s="0" t="s">
        <v>78</v>
      </c>
      <c r="J811" s="0" t="s">
        <v>149</v>
      </c>
      <c r="K811" s="0" t="e">
        <f aca="false">VLOOKUP(tblSalaries#this row;where do you work,tblCountriesactual:mapping,2,0)</f>
        <v>#VALUE!</v>
      </c>
      <c r="L811" s="0" t="s">
        <v>118</v>
      </c>
      <c r="M811" s="0" t="n">
        <v>3</v>
      </c>
      <c r="N811" s="48" t="e">
        <f aca="false">VLOOKUP(K811,tblCountries,3,0)</f>
        <v>#VALUE!</v>
      </c>
      <c r="O811" s="48" t="e">
        <f aca="false">VLOOKUP(tblSalaries#this row;how many hours of a day you work on excel,tblHours,2,0)</f>
        <v>#VALUE!</v>
      </c>
      <c r="P811" s="48" t="e">
        <f aca="false">VLOOKUP(tblSalaries#this row;clean country,tblCountries,5,0)</f>
        <v>#VALUE!</v>
      </c>
      <c r="Q811" s="48" t="e">
        <f aca="false">IF($Q$1,tblSalaries#this row;ppp factor*tblSalaries#this row;salary in usd,tblSalaries#this row;salary in usd)</f>
        <v>#VALUE!</v>
      </c>
    </row>
    <row r="812" customFormat="false" ht="15" hidden="false" customHeight="true" outlineLevel="0" collapsed="false">
      <c r="B812" s="0" t="s">
        <v>2324</v>
      </c>
      <c r="C812" s="54" t="n">
        <v>41055.9501273148</v>
      </c>
      <c r="D812" s="55" t="n">
        <v>600000</v>
      </c>
      <c r="E812" s="0" t="n">
        <v>600000</v>
      </c>
      <c r="F812" s="0" t="s">
        <v>101</v>
      </c>
      <c r="G812" s="0" t="e">
        <f aca="false">tblSalaries#this row;clean salary (in local currency)*VLOOKUP(tblSalaries#this row;currency,tblXrate,2,0)</f>
        <v>#VALUE!</v>
      </c>
      <c r="H812" s="0" t="s">
        <v>2160</v>
      </c>
      <c r="I812" s="0" t="s">
        <v>78</v>
      </c>
      <c r="J812" s="0" t="s">
        <v>85</v>
      </c>
      <c r="K812" s="0" t="e">
        <f aca="false">VLOOKUP(tblSalaries#this row;where do you work,tblCountriesactual:mapping,2,0)</f>
        <v>#VALUE!</v>
      </c>
      <c r="L812" s="0" t="s">
        <v>118</v>
      </c>
      <c r="M812" s="0" t="n">
        <v>5</v>
      </c>
      <c r="N812" s="48" t="e">
        <f aca="false">VLOOKUP(K812,tblCountries,3,0)</f>
        <v>#VALUE!</v>
      </c>
      <c r="O812" s="48" t="e">
        <f aca="false">VLOOKUP(tblSalaries#this row;how many hours of a day you work on excel,tblHours,2,0)</f>
        <v>#VALUE!</v>
      </c>
      <c r="P812" s="48" t="e">
        <f aca="false">VLOOKUP(tblSalaries#this row;clean country,tblCountries,5,0)</f>
        <v>#VALUE!</v>
      </c>
      <c r="Q812" s="48" t="e">
        <f aca="false">IF($Q$1,tblSalaries#this row;ppp factor*tblSalaries#this row;salary in usd,tblSalaries#this row;salary in usd)</f>
        <v>#VALUE!</v>
      </c>
    </row>
    <row r="813" customFormat="false" ht="15" hidden="false" customHeight="true" outlineLevel="0" collapsed="false">
      <c r="B813" s="0" t="s">
        <v>2325</v>
      </c>
      <c r="C813" s="54" t="n">
        <v>41055.951087963</v>
      </c>
      <c r="D813" s="55" t="n">
        <v>75000</v>
      </c>
      <c r="E813" s="0" t="n">
        <v>75000</v>
      </c>
      <c r="F813" s="0" t="s">
        <v>71</v>
      </c>
      <c r="G813" s="0" t="e">
        <f aca="false">tblSalaries#this row;clean salary (in local currency)*VLOOKUP(tblSalaries#this row;currency,tblXrate,2,0)</f>
        <v>#VALUE!</v>
      </c>
      <c r="H813" s="0" t="s">
        <v>2326</v>
      </c>
      <c r="I813" s="0" t="s">
        <v>78</v>
      </c>
      <c r="J813" s="0" t="s">
        <v>74</v>
      </c>
      <c r="K813" s="0" t="e">
        <f aca="false">VLOOKUP(tblSalaries#this row;where do you work,tblCountriesactual:mapping,2,0)</f>
        <v>#VALUE!</v>
      </c>
      <c r="L813" s="0" t="s">
        <v>100</v>
      </c>
      <c r="M813" s="0" t="n">
        <v>27</v>
      </c>
      <c r="N813" s="48" t="e">
        <f aca="false">VLOOKUP(K813,tblCountries,3,0)</f>
        <v>#VALUE!</v>
      </c>
      <c r="O813" s="48" t="e">
        <f aca="false">VLOOKUP(tblSalaries#this row;how many hours of a day you work on excel,tblHours,2,0)</f>
        <v>#VALUE!</v>
      </c>
      <c r="P813" s="48" t="e">
        <f aca="false">VLOOKUP(tblSalaries#this row;clean country,tblCountries,5,0)</f>
        <v>#VALUE!</v>
      </c>
      <c r="Q813" s="48" t="e">
        <f aca="false">IF($Q$1,tblSalaries#this row;ppp factor*tblSalaries#this row;salary in usd,tblSalaries#this row;salary in usd)</f>
        <v>#VALUE!</v>
      </c>
    </row>
    <row r="814" customFormat="false" ht="15" hidden="false" customHeight="true" outlineLevel="0" collapsed="false">
      <c r="B814" s="0" t="s">
        <v>2327</v>
      </c>
      <c r="C814" s="54" t="n">
        <v>41055.9538773148</v>
      </c>
      <c r="D814" s="55" t="s">
        <v>2328</v>
      </c>
      <c r="E814" s="0" t="n">
        <v>12000</v>
      </c>
      <c r="F814" s="0" t="s">
        <v>71</v>
      </c>
      <c r="G814" s="0" t="e">
        <f aca="false">tblSalaries#this row;clean salary (in local currency)*VLOOKUP(tblSalaries#this row;currency,tblXrate,2,0)</f>
        <v>#VALUE!</v>
      </c>
      <c r="H814" s="0" t="s">
        <v>2329</v>
      </c>
      <c r="I814" s="0" t="s">
        <v>124</v>
      </c>
      <c r="J814" s="0" t="s">
        <v>306</v>
      </c>
      <c r="K814" s="0" t="e">
        <f aca="false">VLOOKUP(tblSalaries#this row;where do you work,tblCountriesactual:mapping,2,0)</f>
        <v>#VALUE!</v>
      </c>
      <c r="L814" s="0" t="s">
        <v>110</v>
      </c>
      <c r="M814" s="0" t="n">
        <v>5</v>
      </c>
      <c r="N814" s="48" t="e">
        <f aca="false">VLOOKUP(K814,tblCountries,3,0)</f>
        <v>#VALUE!</v>
      </c>
      <c r="O814" s="48" t="e">
        <f aca="false">VLOOKUP(tblSalaries#this row;how many hours of a day you work on excel,tblHours,2,0)</f>
        <v>#VALUE!</v>
      </c>
      <c r="P814" s="48" t="e">
        <f aca="false">VLOOKUP(tblSalaries#this row;clean country,tblCountries,5,0)</f>
        <v>#VALUE!</v>
      </c>
      <c r="Q814" s="48" t="e">
        <f aca="false">IF($Q$1,tblSalaries#this row;ppp factor*tblSalaries#this row;salary in usd,tblSalaries#this row;salary in usd)</f>
        <v>#VALUE!</v>
      </c>
    </row>
    <row r="815" customFormat="false" ht="15" hidden="false" customHeight="true" outlineLevel="0" collapsed="false">
      <c r="B815" s="0" t="s">
        <v>2330</v>
      </c>
      <c r="C815" s="54" t="n">
        <v>41055.9597222222</v>
      </c>
      <c r="D815" s="55" t="s">
        <v>2331</v>
      </c>
      <c r="E815" s="0" t="n">
        <v>1700000</v>
      </c>
      <c r="F815" s="0" t="s">
        <v>101</v>
      </c>
      <c r="G815" s="0" t="e">
        <f aca="false">tblSalaries#this row;clean salary (in local currency)*VLOOKUP(tblSalaries#this row;currency,tblXrate,2,0)</f>
        <v>#VALUE!</v>
      </c>
      <c r="H815" s="0" t="s">
        <v>2332</v>
      </c>
      <c r="I815" s="0" t="s">
        <v>124</v>
      </c>
      <c r="J815" s="0" t="s">
        <v>85</v>
      </c>
      <c r="K815" s="0" t="e">
        <f aca="false">VLOOKUP(tblSalaries#this row;where do you work,tblCountriesactual:mapping,2,0)</f>
        <v>#VALUE!</v>
      </c>
      <c r="L815" s="0" t="s">
        <v>118</v>
      </c>
      <c r="M815" s="0" t="n">
        <v>1.1</v>
      </c>
      <c r="N815" s="48" t="e">
        <f aca="false">VLOOKUP(K815,tblCountries,3,0)</f>
        <v>#VALUE!</v>
      </c>
      <c r="O815" s="48" t="e">
        <f aca="false">VLOOKUP(tblSalaries#this row;how many hours of a day you work on excel,tblHours,2,0)</f>
        <v>#VALUE!</v>
      </c>
      <c r="P815" s="48" t="e">
        <f aca="false">VLOOKUP(tblSalaries#this row;clean country,tblCountries,5,0)</f>
        <v>#VALUE!</v>
      </c>
      <c r="Q815" s="48" t="e">
        <f aca="false">IF($Q$1,tblSalaries#this row;ppp factor*tblSalaries#this row;salary in usd,tblSalaries#this row;salary in usd)</f>
        <v>#VALUE!</v>
      </c>
    </row>
    <row r="816" customFormat="false" ht="15" hidden="false" customHeight="true" outlineLevel="0" collapsed="false">
      <c r="B816" s="0" t="s">
        <v>2333</v>
      </c>
      <c r="C816" s="54" t="n">
        <v>41055.9606597222</v>
      </c>
      <c r="D816" s="55" t="s">
        <v>2334</v>
      </c>
      <c r="E816" s="0" t="n">
        <v>30000</v>
      </c>
      <c r="F816" s="0" t="s">
        <v>71</v>
      </c>
      <c r="G816" s="0" t="e">
        <f aca="false">tblSalaries#this row;clean salary (in local currency)*VLOOKUP(tblSalaries#this row;currency,tblXrate,2,0)</f>
        <v>#VALUE!</v>
      </c>
      <c r="H816" s="0" t="s">
        <v>2335</v>
      </c>
      <c r="I816" s="0" t="s">
        <v>97</v>
      </c>
      <c r="J816" s="0" t="s">
        <v>558</v>
      </c>
      <c r="K816" s="0" t="e">
        <f aca="false">VLOOKUP(tblSalaries#this row;where do you work,tblCountriesactual:mapping,2,0)</f>
        <v>#VALUE!</v>
      </c>
      <c r="L816" s="0" t="s">
        <v>110</v>
      </c>
      <c r="M816" s="0" t="n">
        <v>7</v>
      </c>
      <c r="N816" s="48" t="e">
        <f aca="false">VLOOKUP(K816,tblCountries,3,0)</f>
        <v>#VALUE!</v>
      </c>
      <c r="O816" s="48" t="e">
        <f aca="false">VLOOKUP(tblSalaries#this row;how many hours of a day you work on excel,tblHours,2,0)</f>
        <v>#VALUE!</v>
      </c>
      <c r="P816" s="48" t="e">
        <f aca="false">VLOOKUP(tblSalaries#this row;clean country,tblCountries,5,0)</f>
        <v>#VALUE!</v>
      </c>
      <c r="Q816" s="48" t="e">
        <f aca="false">IF($Q$1,tblSalaries#this row;ppp factor*tblSalaries#this row;salary in usd,tblSalaries#this row;salary in usd)</f>
        <v>#VALUE!</v>
      </c>
    </row>
    <row r="817" customFormat="false" ht="15" hidden="false" customHeight="true" outlineLevel="0" collapsed="false">
      <c r="B817" s="0" t="s">
        <v>2336</v>
      </c>
      <c r="C817" s="54" t="n">
        <v>41055.961099537</v>
      </c>
      <c r="D817" s="55" t="s">
        <v>1367</v>
      </c>
      <c r="E817" s="0" t="n">
        <v>360000</v>
      </c>
      <c r="F817" s="0" t="s">
        <v>101</v>
      </c>
      <c r="G817" s="0" t="e">
        <f aca="false">tblSalaries#this row;clean salary (in local currency)*VLOOKUP(tblSalaries#this row;currency,tblXrate,2,0)</f>
        <v>#VALUE!</v>
      </c>
      <c r="H817" s="0" t="s">
        <v>2337</v>
      </c>
      <c r="I817" s="0" t="s">
        <v>78</v>
      </c>
      <c r="J817" s="0" t="s">
        <v>85</v>
      </c>
      <c r="K817" s="0" t="e">
        <f aca="false">VLOOKUP(tblSalaries#this row;where do you work,tblCountriesactual:mapping,2,0)</f>
        <v>#VALUE!</v>
      </c>
      <c r="L817" s="0" t="s">
        <v>118</v>
      </c>
      <c r="M817" s="0" t="n">
        <v>4</v>
      </c>
      <c r="N817" s="48" t="e">
        <f aca="false">VLOOKUP(K817,tblCountries,3,0)</f>
        <v>#VALUE!</v>
      </c>
      <c r="O817" s="48" t="e">
        <f aca="false">VLOOKUP(tblSalaries#this row;how many hours of a day you work on excel,tblHours,2,0)</f>
        <v>#VALUE!</v>
      </c>
      <c r="P817" s="48" t="e">
        <f aca="false">VLOOKUP(tblSalaries#this row;clean country,tblCountries,5,0)</f>
        <v>#VALUE!</v>
      </c>
      <c r="Q817" s="48" t="e">
        <f aca="false">IF($Q$1,tblSalaries#this row;ppp factor*tblSalaries#this row;salary in usd,tblSalaries#this row;salary in usd)</f>
        <v>#VALUE!</v>
      </c>
    </row>
    <row r="818" customFormat="false" ht="15" hidden="false" customHeight="true" outlineLevel="0" collapsed="false">
      <c r="B818" s="0" t="s">
        <v>2338</v>
      </c>
      <c r="C818" s="54" t="n">
        <v>41055.9611342593</v>
      </c>
      <c r="D818" s="55" t="n">
        <v>100000</v>
      </c>
      <c r="E818" s="0" t="n">
        <v>100000</v>
      </c>
      <c r="F818" s="0" t="s">
        <v>71</v>
      </c>
      <c r="G818" s="0" t="e">
        <f aca="false">tblSalaries#this row;clean salary (in local currency)*VLOOKUP(tblSalaries#this row;currency,tblXrate,2,0)</f>
        <v>#VALUE!</v>
      </c>
      <c r="H818" s="0" t="s">
        <v>1434</v>
      </c>
      <c r="I818" s="0" t="s">
        <v>107</v>
      </c>
      <c r="J818" s="0" t="s">
        <v>74</v>
      </c>
      <c r="K818" s="0" t="e">
        <f aca="false">VLOOKUP(tblSalaries#this row;where do you work,tblCountriesactual:mapping,2,0)</f>
        <v>#VALUE!</v>
      </c>
      <c r="L818" s="0" t="s">
        <v>110</v>
      </c>
      <c r="M818" s="0" t="n">
        <v>10</v>
      </c>
      <c r="N818" s="48" t="e">
        <f aca="false">VLOOKUP(K818,tblCountries,3,0)</f>
        <v>#VALUE!</v>
      </c>
      <c r="O818" s="48" t="e">
        <f aca="false">VLOOKUP(tblSalaries#this row;how many hours of a day you work on excel,tblHours,2,0)</f>
        <v>#VALUE!</v>
      </c>
      <c r="P818" s="48" t="e">
        <f aca="false">VLOOKUP(tblSalaries#this row;clean country,tblCountries,5,0)</f>
        <v>#VALUE!</v>
      </c>
      <c r="Q818" s="48" t="e">
        <f aca="false">IF($Q$1,tblSalaries#this row;ppp factor*tblSalaries#this row;salary in usd,tblSalaries#this row;salary in usd)</f>
        <v>#VALUE!</v>
      </c>
    </row>
    <row r="819" customFormat="false" ht="15" hidden="false" customHeight="true" outlineLevel="0" collapsed="false">
      <c r="B819" s="0" t="s">
        <v>2339</v>
      </c>
      <c r="C819" s="54" t="n">
        <v>41055.961724537</v>
      </c>
      <c r="D819" s="55" t="n">
        <v>42000</v>
      </c>
      <c r="E819" s="0" t="n">
        <v>42000</v>
      </c>
      <c r="F819" s="0" t="s">
        <v>82</v>
      </c>
      <c r="G819" s="0" t="e">
        <f aca="false">tblSalaries#this row;clean salary (in local currency)*VLOOKUP(tblSalaries#this row;currency,tblXrate,2,0)</f>
        <v>#VALUE!</v>
      </c>
      <c r="H819" s="0" t="s">
        <v>714</v>
      </c>
      <c r="I819" s="0" t="s">
        <v>116</v>
      </c>
      <c r="J819" s="0" t="s">
        <v>229</v>
      </c>
      <c r="K819" s="0" t="e">
        <f aca="false">VLOOKUP(tblSalaries#this row;where do you work,tblCountriesactual:mapping,2,0)</f>
        <v>#VALUE!</v>
      </c>
      <c r="L819" s="0" t="s">
        <v>110</v>
      </c>
      <c r="M819" s="0" t="n">
        <v>2</v>
      </c>
      <c r="N819" s="48" t="e">
        <f aca="false">VLOOKUP(K819,tblCountries,3,0)</f>
        <v>#VALUE!</v>
      </c>
      <c r="O819" s="48" t="e">
        <f aca="false">VLOOKUP(tblSalaries#this row;how many hours of a day you work on excel,tblHours,2,0)</f>
        <v>#VALUE!</v>
      </c>
      <c r="P819" s="48" t="e">
        <f aca="false">VLOOKUP(tblSalaries#this row;clean country,tblCountries,5,0)</f>
        <v>#VALUE!</v>
      </c>
      <c r="Q819" s="48" t="e">
        <f aca="false">IF($Q$1,tblSalaries#this row;ppp factor*tblSalaries#this row;salary in usd,tblSalaries#this row;salary in usd)</f>
        <v>#VALUE!</v>
      </c>
    </row>
    <row r="820" customFormat="false" ht="15" hidden="false" customHeight="true" outlineLevel="0" collapsed="false">
      <c r="B820" s="0" t="s">
        <v>2340</v>
      </c>
      <c r="C820" s="54" t="n">
        <v>41055.9619791667</v>
      </c>
      <c r="D820" s="55" t="n">
        <v>40000</v>
      </c>
      <c r="E820" s="0" t="n">
        <v>40000</v>
      </c>
      <c r="F820" s="0" t="s">
        <v>71</v>
      </c>
      <c r="G820" s="0" t="e">
        <f aca="false">tblSalaries#this row;clean salary (in local currency)*VLOOKUP(tblSalaries#this row;currency,tblXrate,2,0)</f>
        <v>#VALUE!</v>
      </c>
      <c r="H820" s="0" t="s">
        <v>2341</v>
      </c>
      <c r="I820" s="0" t="s">
        <v>124</v>
      </c>
      <c r="J820" s="0" t="s">
        <v>74</v>
      </c>
      <c r="K820" s="0" t="e">
        <f aca="false">VLOOKUP(tblSalaries#this row;where do you work,tblCountriesactual:mapping,2,0)</f>
        <v>#VALUE!</v>
      </c>
      <c r="L820" s="0" t="s">
        <v>100</v>
      </c>
      <c r="M820" s="0" t="n">
        <v>20</v>
      </c>
      <c r="N820" s="48" t="e">
        <f aca="false">VLOOKUP(K820,tblCountries,3,0)</f>
        <v>#VALUE!</v>
      </c>
      <c r="O820" s="48" t="e">
        <f aca="false">VLOOKUP(tblSalaries#this row;how many hours of a day you work on excel,tblHours,2,0)</f>
        <v>#VALUE!</v>
      </c>
      <c r="P820" s="48" t="e">
        <f aca="false">VLOOKUP(tblSalaries#this row;clean country,tblCountries,5,0)</f>
        <v>#VALUE!</v>
      </c>
      <c r="Q820" s="48" t="e">
        <f aca="false">IF($Q$1,tblSalaries#this row;ppp factor*tblSalaries#this row;salary in usd,tblSalaries#this row;salary in usd)</f>
        <v>#VALUE!</v>
      </c>
    </row>
    <row r="821" customFormat="false" ht="15" hidden="false" customHeight="true" outlineLevel="0" collapsed="false">
      <c r="B821" s="0" t="s">
        <v>2342</v>
      </c>
      <c r="C821" s="54" t="n">
        <v>41055.9687268519</v>
      </c>
      <c r="D821" s="55" t="s">
        <v>2343</v>
      </c>
      <c r="E821" s="0" t="n">
        <v>550000</v>
      </c>
      <c r="F821" s="0" t="s">
        <v>101</v>
      </c>
      <c r="G821" s="0" t="e">
        <f aca="false">tblSalaries#this row;clean salary (in local currency)*VLOOKUP(tblSalaries#this row;currency,tblXrate,2,0)</f>
        <v>#VALUE!</v>
      </c>
      <c r="H821" s="0" t="s">
        <v>1576</v>
      </c>
      <c r="I821" s="0" t="s">
        <v>78</v>
      </c>
      <c r="J821" s="0" t="s">
        <v>85</v>
      </c>
      <c r="K821" s="0" t="e">
        <f aca="false">VLOOKUP(tblSalaries#this row;where do you work,tblCountriesactual:mapping,2,0)</f>
        <v>#VALUE!</v>
      </c>
      <c r="L821" s="0" t="s">
        <v>110</v>
      </c>
      <c r="M821" s="0" t="n">
        <v>1</v>
      </c>
      <c r="N821" s="48" t="e">
        <f aca="false">VLOOKUP(K821,tblCountries,3,0)</f>
        <v>#VALUE!</v>
      </c>
      <c r="O821" s="48" t="e">
        <f aca="false">VLOOKUP(tblSalaries#this row;how many hours of a day you work on excel,tblHours,2,0)</f>
        <v>#VALUE!</v>
      </c>
      <c r="P821" s="48" t="e">
        <f aca="false">VLOOKUP(tblSalaries#this row;clean country,tblCountries,5,0)</f>
        <v>#VALUE!</v>
      </c>
      <c r="Q821" s="48" t="e">
        <f aca="false">IF($Q$1,tblSalaries#this row;ppp factor*tblSalaries#this row;salary in usd,tblSalaries#this row;salary in usd)</f>
        <v>#VALUE!</v>
      </c>
    </row>
    <row r="822" customFormat="false" ht="15" hidden="false" customHeight="true" outlineLevel="0" collapsed="false">
      <c r="B822" s="0" t="s">
        <v>2344</v>
      </c>
      <c r="C822" s="54" t="n">
        <v>41055.9689583333</v>
      </c>
      <c r="D822" s="55" t="s">
        <v>2345</v>
      </c>
      <c r="E822" s="0" t="n">
        <v>65000</v>
      </c>
      <c r="F822" s="0" t="s">
        <v>213</v>
      </c>
      <c r="G822" s="0" t="e">
        <f aca="false">tblSalaries#this row;clean salary (in local currency)*VLOOKUP(tblSalaries#this row;currency,tblXrate,2,0)</f>
        <v>#VALUE!</v>
      </c>
      <c r="H822" s="0" t="s">
        <v>2346</v>
      </c>
      <c r="I822" s="0" t="s">
        <v>143</v>
      </c>
      <c r="J822" s="0" t="s">
        <v>236</v>
      </c>
      <c r="K822" s="0" t="e">
        <f aca="false">VLOOKUP(tblSalaries#this row;where do you work,tblCountriesactual:mapping,2,0)</f>
        <v>#VALUE!</v>
      </c>
      <c r="L822" s="0" t="s">
        <v>110</v>
      </c>
      <c r="M822" s="0" t="n">
        <v>6</v>
      </c>
      <c r="N822" s="48" t="e">
        <f aca="false">VLOOKUP(K822,tblCountries,3,0)</f>
        <v>#VALUE!</v>
      </c>
      <c r="O822" s="48" t="e">
        <f aca="false">VLOOKUP(tblSalaries#this row;how many hours of a day you work on excel,tblHours,2,0)</f>
        <v>#VALUE!</v>
      </c>
      <c r="P822" s="48" t="e">
        <f aca="false">VLOOKUP(tblSalaries#this row;clean country,tblCountries,5,0)</f>
        <v>#VALUE!</v>
      </c>
      <c r="Q822" s="48" t="e">
        <f aca="false">IF($Q$1,tblSalaries#this row;ppp factor*tblSalaries#this row;salary in usd,tblSalaries#this row;salary in usd)</f>
        <v>#VALUE!</v>
      </c>
    </row>
    <row r="823" customFormat="false" ht="15" hidden="false" customHeight="true" outlineLevel="0" collapsed="false">
      <c r="B823" s="0" t="s">
        <v>2347</v>
      </c>
      <c r="C823" s="54" t="n">
        <v>41055.9702430556</v>
      </c>
      <c r="D823" s="55" t="s">
        <v>2348</v>
      </c>
      <c r="E823" s="0" t="n">
        <v>15600</v>
      </c>
      <c r="F823" s="0" t="s">
        <v>82</v>
      </c>
      <c r="G823" s="0" t="e">
        <f aca="false">tblSalaries#this row;clean salary (in local currency)*VLOOKUP(tblSalaries#this row;currency,tblXrate,2,0)</f>
        <v>#VALUE!</v>
      </c>
      <c r="H823" s="0" t="s">
        <v>2349</v>
      </c>
      <c r="I823" s="0" t="s">
        <v>97</v>
      </c>
      <c r="J823" s="0" t="s">
        <v>175</v>
      </c>
      <c r="K823" s="0" t="e">
        <f aca="false">VLOOKUP(tblSalaries#this row;where do you work,tblCountriesactual:mapping,2,0)</f>
        <v>#VALUE!</v>
      </c>
      <c r="L823" s="0" t="s">
        <v>110</v>
      </c>
      <c r="M823" s="0" t="n">
        <v>5</v>
      </c>
      <c r="N823" s="48" t="e">
        <f aca="false">VLOOKUP(K823,tblCountries,3,0)</f>
        <v>#VALUE!</v>
      </c>
      <c r="O823" s="48" t="e">
        <f aca="false">VLOOKUP(tblSalaries#this row;how many hours of a day you work on excel,tblHours,2,0)</f>
        <v>#VALUE!</v>
      </c>
      <c r="P823" s="48" t="e">
        <f aca="false">VLOOKUP(tblSalaries#this row;clean country,tblCountries,5,0)</f>
        <v>#VALUE!</v>
      </c>
      <c r="Q823" s="48" t="e">
        <f aca="false">IF($Q$1,tblSalaries#this row;ppp factor*tblSalaries#this row;salary in usd,tblSalaries#this row;salary in usd)</f>
        <v>#VALUE!</v>
      </c>
    </row>
    <row r="824" customFormat="false" ht="15" hidden="false" customHeight="true" outlineLevel="0" collapsed="false">
      <c r="B824" s="0" t="s">
        <v>2350</v>
      </c>
      <c r="C824" s="54" t="n">
        <v>41055.9735763889</v>
      </c>
      <c r="D824" s="55" t="s">
        <v>2351</v>
      </c>
      <c r="E824" s="0" t="n">
        <v>600000</v>
      </c>
      <c r="F824" s="0" t="s">
        <v>101</v>
      </c>
      <c r="G824" s="0" t="e">
        <f aca="false">tblSalaries#this row;clean salary (in local currency)*VLOOKUP(tblSalaries#this row;currency,tblXrate,2,0)</f>
        <v>#VALUE!</v>
      </c>
      <c r="H824" s="0" t="s">
        <v>2352</v>
      </c>
      <c r="I824" s="0" t="s">
        <v>124</v>
      </c>
      <c r="J824" s="0" t="s">
        <v>85</v>
      </c>
      <c r="K824" s="0" t="e">
        <f aca="false">VLOOKUP(tblSalaries#this row;where do you work,tblCountriesactual:mapping,2,0)</f>
        <v>#VALUE!</v>
      </c>
      <c r="L824" s="0" t="s">
        <v>118</v>
      </c>
      <c r="M824" s="0" t="n">
        <v>20</v>
      </c>
      <c r="N824" s="48" t="e">
        <f aca="false">VLOOKUP(K824,tblCountries,3,0)</f>
        <v>#VALUE!</v>
      </c>
      <c r="O824" s="48" t="e">
        <f aca="false">VLOOKUP(tblSalaries#this row;how many hours of a day you work on excel,tblHours,2,0)</f>
        <v>#VALUE!</v>
      </c>
      <c r="P824" s="48" t="e">
        <f aca="false">VLOOKUP(tblSalaries#this row;clean country,tblCountries,5,0)</f>
        <v>#VALUE!</v>
      </c>
      <c r="Q824" s="48" t="e">
        <f aca="false">IF($Q$1,tblSalaries#this row;ppp factor*tblSalaries#this row;salary in usd,tblSalaries#this row;salary in usd)</f>
        <v>#VALUE!</v>
      </c>
    </row>
    <row r="825" customFormat="false" ht="15" hidden="false" customHeight="true" outlineLevel="0" collapsed="false">
      <c r="B825" s="0" t="s">
        <v>2353</v>
      </c>
      <c r="C825" s="54" t="n">
        <v>41055.9834953704</v>
      </c>
      <c r="D825" s="55" t="s">
        <v>2354</v>
      </c>
      <c r="E825" s="0" t="n">
        <v>600000</v>
      </c>
      <c r="F825" s="0" t="s">
        <v>101</v>
      </c>
      <c r="G825" s="0" t="e">
        <f aca="false">tblSalaries#this row;clean salary (in local currency)*VLOOKUP(tblSalaries#this row;currency,tblXrate,2,0)</f>
        <v>#VALUE!</v>
      </c>
      <c r="H825" s="0" t="s">
        <v>955</v>
      </c>
      <c r="I825" s="0" t="s">
        <v>124</v>
      </c>
      <c r="J825" s="0" t="s">
        <v>85</v>
      </c>
      <c r="K825" s="0" t="e">
        <f aca="false">VLOOKUP(tblSalaries#this row;where do you work,tblCountriesactual:mapping,2,0)</f>
        <v>#VALUE!</v>
      </c>
      <c r="L825" s="0" t="s">
        <v>100</v>
      </c>
      <c r="M825" s="0" t="n">
        <v>18</v>
      </c>
      <c r="N825" s="48" t="e">
        <f aca="false">VLOOKUP(K825,tblCountries,3,0)</f>
        <v>#VALUE!</v>
      </c>
      <c r="O825" s="48" t="e">
        <f aca="false">VLOOKUP(tblSalaries#this row;how many hours of a day you work on excel,tblHours,2,0)</f>
        <v>#VALUE!</v>
      </c>
      <c r="P825" s="48" t="e">
        <f aca="false">VLOOKUP(tblSalaries#this row;clean country,tblCountries,5,0)</f>
        <v>#VALUE!</v>
      </c>
      <c r="Q825" s="48" t="e">
        <f aca="false">IF($Q$1,tblSalaries#this row;ppp factor*tblSalaries#this row;salary in usd,tblSalaries#this row;salary in usd)</f>
        <v>#VALUE!</v>
      </c>
    </row>
    <row r="826" customFormat="false" ht="15" hidden="false" customHeight="true" outlineLevel="0" collapsed="false">
      <c r="B826" s="0" t="s">
        <v>2355</v>
      </c>
      <c r="C826" s="54" t="n">
        <v>41055.985</v>
      </c>
      <c r="D826" s="55" t="n">
        <v>1000000</v>
      </c>
      <c r="E826" s="0" t="n">
        <v>1000000</v>
      </c>
      <c r="F826" s="0" t="s">
        <v>101</v>
      </c>
      <c r="G826" s="0" t="e">
        <f aca="false">tblSalaries#this row;clean salary (in local currency)*VLOOKUP(tblSalaries#this row;currency,tblXrate,2,0)</f>
        <v>#VALUE!</v>
      </c>
      <c r="H826" s="0" t="s">
        <v>2356</v>
      </c>
      <c r="I826" s="0" t="s">
        <v>78</v>
      </c>
      <c r="J826" s="0" t="s">
        <v>85</v>
      </c>
      <c r="K826" s="0" t="e">
        <f aca="false">VLOOKUP(tblSalaries#this row;where do you work,tblCountriesactual:mapping,2,0)</f>
        <v>#VALUE!</v>
      </c>
      <c r="L826" s="0" t="s">
        <v>110</v>
      </c>
      <c r="M826" s="0" t="n">
        <v>10</v>
      </c>
      <c r="N826" s="48" t="e">
        <f aca="false">VLOOKUP(K826,tblCountries,3,0)</f>
        <v>#VALUE!</v>
      </c>
      <c r="O826" s="48" t="e">
        <f aca="false">VLOOKUP(tblSalaries#this row;how many hours of a day you work on excel,tblHours,2,0)</f>
        <v>#VALUE!</v>
      </c>
      <c r="P826" s="48" t="e">
        <f aca="false">VLOOKUP(tblSalaries#this row;clean country,tblCountries,5,0)</f>
        <v>#VALUE!</v>
      </c>
      <c r="Q826" s="48" t="e">
        <f aca="false">IF($Q$1,tblSalaries#this row;ppp factor*tblSalaries#this row;salary in usd,tblSalaries#this row;salary in usd)</f>
        <v>#VALUE!</v>
      </c>
    </row>
    <row r="827" customFormat="false" ht="15" hidden="false" customHeight="true" outlineLevel="0" collapsed="false">
      <c r="B827" s="0" t="s">
        <v>2357</v>
      </c>
      <c r="C827" s="54" t="n">
        <v>41055.9913657407</v>
      </c>
      <c r="D827" s="55" t="s">
        <v>2358</v>
      </c>
      <c r="E827" s="0" t="n">
        <v>13000</v>
      </c>
      <c r="F827" s="0" t="s">
        <v>71</v>
      </c>
      <c r="G827" s="0" t="e">
        <f aca="false">tblSalaries#this row;clean salary (in local currency)*VLOOKUP(tblSalaries#this row;currency,tblXrate,2,0)</f>
        <v>#VALUE!</v>
      </c>
      <c r="H827" s="0" t="s">
        <v>966</v>
      </c>
      <c r="I827" s="0" t="s">
        <v>78</v>
      </c>
      <c r="J827" s="0" t="s">
        <v>85</v>
      </c>
      <c r="K827" s="0" t="e">
        <f aca="false">VLOOKUP(tblSalaries#this row;where do you work,tblCountriesactual:mapping,2,0)</f>
        <v>#VALUE!</v>
      </c>
      <c r="L827" s="0" t="s">
        <v>118</v>
      </c>
      <c r="M827" s="0" t="n">
        <v>6</v>
      </c>
      <c r="N827" s="48" t="e">
        <f aca="false">VLOOKUP(K827,tblCountries,3,0)</f>
        <v>#VALUE!</v>
      </c>
      <c r="O827" s="48" t="e">
        <f aca="false">VLOOKUP(tblSalaries#this row;how many hours of a day you work on excel,tblHours,2,0)</f>
        <v>#VALUE!</v>
      </c>
      <c r="P827" s="48" t="e">
        <f aca="false">VLOOKUP(tblSalaries#this row;clean country,tblCountries,5,0)</f>
        <v>#VALUE!</v>
      </c>
      <c r="Q827" s="48" t="e">
        <f aca="false">IF($Q$1,tblSalaries#this row;ppp factor*tblSalaries#this row;salary in usd,tblSalaries#this row;salary in usd)</f>
        <v>#VALUE!</v>
      </c>
    </row>
    <row r="828" customFormat="false" ht="15" hidden="false" customHeight="true" outlineLevel="0" collapsed="false">
      <c r="B828" s="0" t="s">
        <v>2359</v>
      </c>
      <c r="C828" s="54" t="n">
        <v>41055.999224537</v>
      </c>
      <c r="D828" s="55" t="s">
        <v>2360</v>
      </c>
      <c r="E828" s="0" t="n">
        <v>900000</v>
      </c>
      <c r="F828" s="0" t="s">
        <v>101</v>
      </c>
      <c r="G828" s="0" t="e">
        <f aca="false">tblSalaries#this row;clean salary (in local currency)*VLOOKUP(tblSalaries#this row;currency,tblXrate,2,0)</f>
        <v>#VALUE!</v>
      </c>
      <c r="H828" s="0" t="s">
        <v>2308</v>
      </c>
      <c r="I828" s="0" t="s">
        <v>124</v>
      </c>
      <c r="J828" s="0" t="s">
        <v>85</v>
      </c>
      <c r="K828" s="0" t="e">
        <f aca="false">VLOOKUP(tblSalaries#this row;where do you work,tblCountriesactual:mapping,2,0)</f>
        <v>#VALUE!</v>
      </c>
      <c r="L828" s="0" t="s">
        <v>90</v>
      </c>
      <c r="M828" s="0" t="n">
        <v>9</v>
      </c>
      <c r="N828" s="48" t="e">
        <f aca="false">VLOOKUP(K828,tblCountries,3,0)</f>
        <v>#VALUE!</v>
      </c>
      <c r="O828" s="48" t="e">
        <f aca="false">VLOOKUP(tblSalaries#this row;how many hours of a day you work on excel,tblHours,2,0)</f>
        <v>#VALUE!</v>
      </c>
      <c r="P828" s="48" t="e">
        <f aca="false">VLOOKUP(tblSalaries#this row;clean country,tblCountries,5,0)</f>
        <v>#VALUE!</v>
      </c>
      <c r="Q828" s="48" t="e">
        <f aca="false">IF($Q$1,tblSalaries#this row;ppp factor*tblSalaries#this row;salary in usd,tblSalaries#this row;salary in usd)</f>
        <v>#VALUE!</v>
      </c>
    </row>
    <row r="829" customFormat="false" ht="15" hidden="false" customHeight="true" outlineLevel="0" collapsed="false">
      <c r="B829" s="0" t="s">
        <v>2361</v>
      </c>
      <c r="C829" s="54" t="n">
        <v>41056.0019097222</v>
      </c>
      <c r="D829" s="55" t="n">
        <v>85000</v>
      </c>
      <c r="E829" s="0" t="n">
        <v>85000</v>
      </c>
      <c r="F829" s="0" t="s">
        <v>71</v>
      </c>
      <c r="G829" s="0" t="e">
        <f aca="false">tblSalaries#this row;clean salary (in local currency)*VLOOKUP(tblSalaries#this row;currency,tblXrate,2,0)</f>
        <v>#VALUE!</v>
      </c>
      <c r="H829" s="0" t="s">
        <v>2362</v>
      </c>
      <c r="I829" s="0" t="s">
        <v>69</v>
      </c>
      <c r="J829" s="0" t="s">
        <v>74</v>
      </c>
      <c r="K829" s="0" t="e">
        <f aca="false">VLOOKUP(tblSalaries#this row;where do you work,tblCountriesactual:mapping,2,0)</f>
        <v>#VALUE!</v>
      </c>
      <c r="L829" s="0" t="s">
        <v>118</v>
      </c>
      <c r="M829" s="0" t="n">
        <v>1</v>
      </c>
      <c r="N829" s="48" t="e">
        <f aca="false">VLOOKUP(K829,tblCountries,3,0)</f>
        <v>#VALUE!</v>
      </c>
      <c r="O829" s="48" t="e">
        <f aca="false">VLOOKUP(tblSalaries#this row;how many hours of a day you work on excel,tblHours,2,0)</f>
        <v>#VALUE!</v>
      </c>
      <c r="P829" s="48" t="e">
        <f aca="false">VLOOKUP(tblSalaries#this row;clean country,tblCountries,5,0)</f>
        <v>#VALUE!</v>
      </c>
      <c r="Q829" s="48" t="e">
        <f aca="false">IF($Q$1,tblSalaries#this row;ppp factor*tblSalaries#this row;salary in usd,tblSalaries#this row;salary in usd)</f>
        <v>#VALUE!</v>
      </c>
    </row>
    <row r="830" customFormat="false" ht="15" hidden="false" customHeight="true" outlineLevel="0" collapsed="false">
      <c r="B830" s="0" t="s">
        <v>2363</v>
      </c>
      <c r="C830" s="54" t="n">
        <v>41056.005462963</v>
      </c>
      <c r="D830" s="55" t="n">
        <v>6000</v>
      </c>
      <c r="E830" s="0" t="n">
        <v>6000</v>
      </c>
      <c r="F830" s="0" t="s">
        <v>71</v>
      </c>
      <c r="G830" s="0" t="e">
        <f aca="false">tblSalaries#this row;clean salary (in local currency)*VLOOKUP(tblSalaries#this row;currency,tblXrate,2,0)</f>
        <v>#VALUE!</v>
      </c>
      <c r="H830" s="0" t="s">
        <v>2364</v>
      </c>
      <c r="I830" s="0" t="s">
        <v>78</v>
      </c>
      <c r="J830" s="0" t="s">
        <v>466</v>
      </c>
      <c r="K830" s="0" t="e">
        <f aca="false">VLOOKUP(tblSalaries#this row;where do you work,tblCountriesactual:mapping,2,0)</f>
        <v>#VALUE!</v>
      </c>
      <c r="L830" s="0" t="s">
        <v>90</v>
      </c>
      <c r="M830" s="0" t="n">
        <v>10</v>
      </c>
      <c r="N830" s="48" t="e">
        <f aca="false">VLOOKUP(K830,tblCountries,3,0)</f>
        <v>#VALUE!</v>
      </c>
      <c r="O830" s="48" t="e">
        <f aca="false">VLOOKUP(tblSalaries#this row;how many hours of a day you work on excel,tblHours,2,0)</f>
        <v>#VALUE!</v>
      </c>
      <c r="P830" s="48" t="e">
        <f aca="false">VLOOKUP(tblSalaries#this row;clean country,tblCountries,5,0)</f>
        <v>#VALUE!</v>
      </c>
      <c r="Q830" s="48" t="e">
        <f aca="false">IF($Q$1,tblSalaries#this row;ppp factor*tblSalaries#this row;salary in usd,tblSalaries#this row;salary in usd)</f>
        <v>#VALUE!</v>
      </c>
    </row>
    <row r="831" customFormat="false" ht="15" hidden="false" customHeight="true" outlineLevel="0" collapsed="false">
      <c r="B831" s="0" t="s">
        <v>2365</v>
      </c>
      <c r="C831" s="54" t="n">
        <v>41056.0089467593</v>
      </c>
      <c r="D831" s="55" t="n">
        <v>30000</v>
      </c>
      <c r="E831" s="0" t="n">
        <v>30000</v>
      </c>
      <c r="F831" s="0" t="s">
        <v>71</v>
      </c>
      <c r="G831" s="0" t="e">
        <f aca="false">tblSalaries#this row;clean salary (in local currency)*VLOOKUP(tblSalaries#this row;currency,tblXrate,2,0)</f>
        <v>#VALUE!</v>
      </c>
      <c r="H831" s="0" t="s">
        <v>1911</v>
      </c>
      <c r="I831" s="0" t="s">
        <v>136</v>
      </c>
      <c r="J831" s="0" t="s">
        <v>85</v>
      </c>
      <c r="K831" s="0" t="e">
        <f aca="false">VLOOKUP(tblSalaries#this row;where do you work,tblCountriesactual:mapping,2,0)</f>
        <v>#VALUE!</v>
      </c>
      <c r="L831" s="0" t="s">
        <v>110</v>
      </c>
      <c r="M831" s="0" t="n">
        <v>2</v>
      </c>
      <c r="N831" s="48" t="e">
        <f aca="false">VLOOKUP(K831,tblCountries,3,0)</f>
        <v>#VALUE!</v>
      </c>
      <c r="O831" s="48" t="e">
        <f aca="false">VLOOKUP(tblSalaries#this row;how many hours of a day you work on excel,tblHours,2,0)</f>
        <v>#VALUE!</v>
      </c>
      <c r="P831" s="48" t="e">
        <f aca="false">VLOOKUP(tblSalaries#this row;clean country,tblCountries,5,0)</f>
        <v>#VALUE!</v>
      </c>
      <c r="Q831" s="48" t="e">
        <f aca="false">IF($Q$1,tblSalaries#this row;ppp factor*tblSalaries#this row;salary in usd,tblSalaries#this row;salary in usd)</f>
        <v>#VALUE!</v>
      </c>
    </row>
    <row r="832" customFormat="false" ht="15" hidden="false" customHeight="true" outlineLevel="0" collapsed="false">
      <c r="B832" s="0" t="s">
        <v>2366</v>
      </c>
      <c r="C832" s="54" t="n">
        <v>41056.0132407407</v>
      </c>
      <c r="D832" s="55" t="n">
        <v>100000</v>
      </c>
      <c r="E832" s="0" t="n">
        <v>100000</v>
      </c>
      <c r="F832" s="0" t="s">
        <v>111</v>
      </c>
      <c r="G832" s="0" t="e">
        <f aca="false">tblSalaries#this row;clean salary (in local currency)*VLOOKUP(tblSalaries#this row;currency,tblXrate,2,0)</f>
        <v>#VALUE!</v>
      </c>
      <c r="H832" s="0" t="s">
        <v>921</v>
      </c>
      <c r="I832" s="0" t="s">
        <v>97</v>
      </c>
      <c r="J832" s="0" t="s">
        <v>94</v>
      </c>
      <c r="K832" s="0" t="e">
        <f aca="false">VLOOKUP(tblSalaries#this row;where do you work,tblCountriesactual:mapping,2,0)</f>
        <v>#VALUE!</v>
      </c>
      <c r="L832" s="0" t="s">
        <v>100</v>
      </c>
      <c r="M832" s="0" t="n">
        <v>20</v>
      </c>
      <c r="N832" s="48" t="e">
        <f aca="false">VLOOKUP(K832,tblCountries,3,0)</f>
        <v>#VALUE!</v>
      </c>
      <c r="O832" s="48" t="e">
        <f aca="false">VLOOKUP(tblSalaries#this row;how many hours of a day you work on excel,tblHours,2,0)</f>
        <v>#VALUE!</v>
      </c>
      <c r="P832" s="48" t="e">
        <f aca="false">VLOOKUP(tblSalaries#this row;clean country,tblCountries,5,0)</f>
        <v>#VALUE!</v>
      </c>
      <c r="Q832" s="48" t="e">
        <f aca="false">IF($Q$1,tblSalaries#this row;ppp factor*tblSalaries#this row;salary in usd,tblSalaries#this row;salary in usd)</f>
        <v>#VALUE!</v>
      </c>
    </row>
    <row r="833" customFormat="false" ht="15" hidden="false" customHeight="true" outlineLevel="0" collapsed="false">
      <c r="B833" s="0" t="s">
        <v>2367</v>
      </c>
      <c r="C833" s="54" t="n">
        <v>41056.0229861111</v>
      </c>
      <c r="D833" s="55" t="s">
        <v>2368</v>
      </c>
      <c r="E833" s="0" t="n">
        <v>1200000</v>
      </c>
      <c r="F833" s="0" t="s">
        <v>101</v>
      </c>
      <c r="G833" s="0" t="e">
        <f aca="false">tblSalaries#this row;clean salary (in local currency)*VLOOKUP(tblSalaries#this row;currency,tblXrate,2,0)</f>
        <v>#VALUE!</v>
      </c>
      <c r="H833" s="0" t="s">
        <v>961</v>
      </c>
      <c r="I833" s="0" t="s">
        <v>124</v>
      </c>
      <c r="J833" s="0" t="s">
        <v>85</v>
      </c>
      <c r="K833" s="0" t="e">
        <f aca="false">VLOOKUP(tblSalaries#this row;where do you work,tblCountriesactual:mapping,2,0)</f>
        <v>#VALUE!</v>
      </c>
      <c r="L833" s="0" t="s">
        <v>90</v>
      </c>
      <c r="M833" s="0" t="n">
        <v>18</v>
      </c>
      <c r="N833" s="48" t="e">
        <f aca="false">VLOOKUP(K833,tblCountries,3,0)</f>
        <v>#VALUE!</v>
      </c>
      <c r="O833" s="48" t="e">
        <f aca="false">VLOOKUP(tblSalaries#this row;how many hours of a day you work on excel,tblHours,2,0)</f>
        <v>#VALUE!</v>
      </c>
      <c r="P833" s="48" t="e">
        <f aca="false">VLOOKUP(tblSalaries#this row;clean country,tblCountries,5,0)</f>
        <v>#VALUE!</v>
      </c>
      <c r="Q833" s="48" t="e">
        <f aca="false">IF($Q$1,tblSalaries#this row;ppp factor*tblSalaries#this row;salary in usd,tblSalaries#this row;salary in usd)</f>
        <v>#VALUE!</v>
      </c>
    </row>
    <row r="834" customFormat="false" ht="15" hidden="false" customHeight="true" outlineLevel="0" collapsed="false">
      <c r="B834" s="0" t="s">
        <v>2369</v>
      </c>
      <c r="C834" s="54" t="n">
        <v>41056.0370370371</v>
      </c>
      <c r="D834" s="55" t="s">
        <v>2370</v>
      </c>
      <c r="E834" s="0" t="n">
        <v>200000</v>
      </c>
      <c r="F834" s="0" t="s">
        <v>101</v>
      </c>
      <c r="G834" s="0" t="e">
        <f aca="false">tblSalaries#this row;clean salary (in local currency)*VLOOKUP(tblSalaries#this row;currency,tblXrate,2,0)</f>
        <v>#VALUE!</v>
      </c>
      <c r="H834" s="0" t="s">
        <v>2371</v>
      </c>
      <c r="I834" s="0" t="s">
        <v>136</v>
      </c>
      <c r="J834" s="0" t="s">
        <v>85</v>
      </c>
      <c r="K834" s="0" t="e">
        <f aca="false">VLOOKUP(tblSalaries#this row;where do you work,tblCountriesactual:mapping,2,0)</f>
        <v>#VALUE!</v>
      </c>
      <c r="L834" s="0" t="s">
        <v>110</v>
      </c>
      <c r="M834" s="0" t="n">
        <v>1</v>
      </c>
      <c r="N834" s="48" t="e">
        <f aca="false">VLOOKUP(K834,tblCountries,3,0)</f>
        <v>#VALUE!</v>
      </c>
      <c r="O834" s="48" t="e">
        <f aca="false">VLOOKUP(tblSalaries#this row;how many hours of a day you work on excel,tblHours,2,0)</f>
        <v>#VALUE!</v>
      </c>
      <c r="P834" s="48" t="e">
        <f aca="false">VLOOKUP(tblSalaries#this row;clean country,tblCountries,5,0)</f>
        <v>#VALUE!</v>
      </c>
      <c r="Q834" s="48" t="e">
        <f aca="false">IF($Q$1,tblSalaries#this row;ppp factor*tblSalaries#this row;salary in usd,tblSalaries#this row;salary in usd)</f>
        <v>#VALUE!</v>
      </c>
    </row>
    <row r="835" customFormat="false" ht="15" hidden="false" customHeight="true" outlineLevel="0" collapsed="false">
      <c r="B835" s="0" t="s">
        <v>2372</v>
      </c>
      <c r="C835" s="54" t="n">
        <v>41056.0449768519</v>
      </c>
      <c r="D835" s="55" t="n">
        <v>5000</v>
      </c>
      <c r="E835" s="0" t="n">
        <v>5000</v>
      </c>
      <c r="F835" s="0" t="s">
        <v>71</v>
      </c>
      <c r="G835" s="0" t="e">
        <f aca="false">tblSalaries#this row;clean salary (in local currency)*VLOOKUP(tblSalaries#this row;currency,tblXrate,2,0)</f>
        <v>#VALUE!</v>
      </c>
      <c r="H835" s="0" t="s">
        <v>2373</v>
      </c>
      <c r="I835" s="0" t="s">
        <v>124</v>
      </c>
      <c r="J835" s="0" t="s">
        <v>85</v>
      </c>
      <c r="K835" s="0" t="e">
        <f aca="false">VLOOKUP(tblSalaries#this row;where do you work,tblCountriesactual:mapping,2,0)</f>
        <v>#VALUE!</v>
      </c>
      <c r="L835" s="0" t="s">
        <v>110</v>
      </c>
      <c r="M835" s="0" t="n">
        <v>1</v>
      </c>
      <c r="N835" s="48" t="e">
        <f aca="false">VLOOKUP(K835,tblCountries,3,0)</f>
        <v>#VALUE!</v>
      </c>
      <c r="O835" s="48" t="e">
        <f aca="false">VLOOKUP(tblSalaries#this row;how many hours of a day you work on excel,tblHours,2,0)</f>
        <v>#VALUE!</v>
      </c>
      <c r="P835" s="48" t="e">
        <f aca="false">VLOOKUP(tblSalaries#this row;clean country,tblCountries,5,0)</f>
        <v>#VALUE!</v>
      </c>
      <c r="Q835" s="48" t="e">
        <f aca="false">IF($Q$1,tblSalaries#this row;ppp factor*tblSalaries#this row;salary in usd,tblSalaries#this row;salary in usd)</f>
        <v>#VALUE!</v>
      </c>
    </row>
    <row r="836" customFormat="false" ht="15" hidden="false" customHeight="true" outlineLevel="0" collapsed="false">
      <c r="B836" s="0" t="s">
        <v>2374</v>
      </c>
      <c r="C836" s="54" t="n">
        <v>41056.0570138889</v>
      </c>
      <c r="D836" s="55" t="s">
        <v>2375</v>
      </c>
      <c r="E836" s="0" t="n">
        <v>200000</v>
      </c>
      <c r="F836" s="0" t="s">
        <v>101</v>
      </c>
      <c r="G836" s="0" t="e">
        <f aca="false">tblSalaries#this row;clean salary (in local currency)*VLOOKUP(tblSalaries#this row;currency,tblXrate,2,0)</f>
        <v>#VALUE!</v>
      </c>
      <c r="H836" s="0" t="s">
        <v>807</v>
      </c>
      <c r="I836" s="0" t="s">
        <v>78</v>
      </c>
      <c r="J836" s="0" t="s">
        <v>85</v>
      </c>
      <c r="K836" s="0" t="e">
        <f aca="false">VLOOKUP(tblSalaries#this row;where do you work,tblCountriesactual:mapping,2,0)</f>
        <v>#VALUE!</v>
      </c>
      <c r="L836" s="0" t="s">
        <v>110</v>
      </c>
      <c r="M836" s="0" t="n">
        <v>2</v>
      </c>
      <c r="N836" s="48" t="e">
        <f aca="false">VLOOKUP(K836,tblCountries,3,0)</f>
        <v>#VALUE!</v>
      </c>
      <c r="O836" s="48" t="e">
        <f aca="false">VLOOKUP(tblSalaries#this row;how many hours of a day you work on excel,tblHours,2,0)</f>
        <v>#VALUE!</v>
      </c>
      <c r="P836" s="48" t="e">
        <f aca="false">VLOOKUP(tblSalaries#this row;clean country,tblCountries,5,0)</f>
        <v>#VALUE!</v>
      </c>
      <c r="Q836" s="48" t="e">
        <f aca="false">IF($Q$1,tblSalaries#this row;ppp factor*tblSalaries#this row;salary in usd,tblSalaries#this row;salary in usd)</f>
        <v>#VALUE!</v>
      </c>
    </row>
    <row r="837" customFormat="false" ht="15" hidden="false" customHeight="true" outlineLevel="0" collapsed="false">
      <c r="B837" s="0" t="s">
        <v>2376</v>
      </c>
      <c r="C837" s="54" t="n">
        <v>41056.0631365741</v>
      </c>
      <c r="D837" s="55" t="s">
        <v>2377</v>
      </c>
      <c r="E837" s="0" t="n">
        <v>30000</v>
      </c>
      <c r="F837" s="0" t="s">
        <v>82</v>
      </c>
      <c r="G837" s="0" t="e">
        <f aca="false">tblSalaries#this row;clean salary (in local currency)*VLOOKUP(tblSalaries#this row;currency,tblXrate,2,0)</f>
        <v>#VALUE!</v>
      </c>
      <c r="H837" s="0" t="s">
        <v>2378</v>
      </c>
      <c r="I837" s="0" t="s">
        <v>69</v>
      </c>
      <c r="J837" s="0" t="s">
        <v>2379</v>
      </c>
      <c r="K837" s="0" t="e">
        <f aca="false">VLOOKUP(tblSalaries#this row;where do you work,tblCountriesactual:mapping,2,0)</f>
        <v>#VALUE!</v>
      </c>
      <c r="L837" s="0" t="s">
        <v>118</v>
      </c>
      <c r="M837" s="0" t="n">
        <v>8</v>
      </c>
      <c r="N837" s="48" t="e">
        <f aca="false">VLOOKUP(K837,tblCountries,3,0)</f>
        <v>#VALUE!</v>
      </c>
      <c r="O837" s="48" t="e">
        <f aca="false">VLOOKUP(tblSalaries#this row;how many hours of a day you work on excel,tblHours,2,0)</f>
        <v>#VALUE!</v>
      </c>
      <c r="P837" s="48" t="e">
        <f aca="false">VLOOKUP(tblSalaries#this row;clean country,tblCountries,5,0)</f>
        <v>#VALUE!</v>
      </c>
      <c r="Q837" s="48" t="e">
        <f aca="false">IF($Q$1,tblSalaries#this row;ppp factor*tblSalaries#this row;salary in usd,tblSalaries#this row;salary in usd)</f>
        <v>#VALUE!</v>
      </c>
    </row>
    <row r="838" customFormat="false" ht="15" hidden="false" customHeight="true" outlineLevel="0" collapsed="false">
      <c r="B838" s="0" t="s">
        <v>2380</v>
      </c>
      <c r="C838" s="54" t="n">
        <v>41056.0702662037</v>
      </c>
      <c r="D838" s="55" t="s">
        <v>2381</v>
      </c>
      <c r="E838" s="0" t="n">
        <v>1000000</v>
      </c>
      <c r="F838" s="0" t="s">
        <v>101</v>
      </c>
      <c r="G838" s="0" t="e">
        <f aca="false">tblSalaries#this row;clean salary (in local currency)*VLOOKUP(tblSalaries#this row;currency,tblXrate,2,0)</f>
        <v>#VALUE!</v>
      </c>
      <c r="H838" s="0" t="s">
        <v>1295</v>
      </c>
      <c r="I838" s="0" t="s">
        <v>78</v>
      </c>
      <c r="J838" s="0" t="s">
        <v>85</v>
      </c>
      <c r="K838" s="0" t="e">
        <f aca="false">VLOOKUP(tblSalaries#this row;where do you work,tblCountriesactual:mapping,2,0)</f>
        <v>#VALUE!</v>
      </c>
      <c r="L838" s="0" t="s">
        <v>110</v>
      </c>
      <c r="M838" s="0" t="n">
        <v>6.5</v>
      </c>
      <c r="N838" s="48" t="e">
        <f aca="false">VLOOKUP(K838,tblCountries,3,0)</f>
        <v>#VALUE!</v>
      </c>
      <c r="O838" s="48" t="e">
        <f aca="false">VLOOKUP(tblSalaries#this row;how many hours of a day you work on excel,tblHours,2,0)</f>
        <v>#VALUE!</v>
      </c>
      <c r="P838" s="48" t="e">
        <f aca="false">VLOOKUP(tblSalaries#this row;clean country,tblCountries,5,0)</f>
        <v>#VALUE!</v>
      </c>
      <c r="Q838" s="48" t="e">
        <f aca="false">IF($Q$1,tblSalaries#this row;ppp factor*tblSalaries#this row;salary in usd,tblSalaries#this row;salary in usd)</f>
        <v>#VALUE!</v>
      </c>
    </row>
    <row r="839" customFormat="false" ht="15" hidden="false" customHeight="true" outlineLevel="0" collapsed="false">
      <c r="B839" s="0" t="s">
        <v>2382</v>
      </c>
      <c r="C839" s="54" t="n">
        <v>41056.0736111111</v>
      </c>
      <c r="D839" s="55" t="n">
        <v>650000</v>
      </c>
      <c r="E839" s="0" t="n">
        <v>650000</v>
      </c>
      <c r="F839" s="0" t="s">
        <v>101</v>
      </c>
      <c r="G839" s="0" t="e">
        <f aca="false">tblSalaries#this row;clean salary (in local currency)*VLOOKUP(tblSalaries#this row;currency,tblXrate,2,0)</f>
        <v>#VALUE!</v>
      </c>
      <c r="H839" s="0" t="s">
        <v>2383</v>
      </c>
      <c r="I839" s="0" t="s">
        <v>78</v>
      </c>
      <c r="J839" s="0" t="s">
        <v>85</v>
      </c>
      <c r="K839" s="0" t="e">
        <f aca="false">VLOOKUP(tblSalaries#this row;where do you work,tblCountriesactual:mapping,2,0)</f>
        <v>#VALUE!</v>
      </c>
      <c r="L839" s="0" t="s">
        <v>118</v>
      </c>
      <c r="M839" s="0" t="n">
        <v>3.5</v>
      </c>
      <c r="N839" s="48" t="e">
        <f aca="false">VLOOKUP(K839,tblCountries,3,0)</f>
        <v>#VALUE!</v>
      </c>
      <c r="O839" s="48" t="e">
        <f aca="false">VLOOKUP(tblSalaries#this row;how many hours of a day you work on excel,tblHours,2,0)</f>
        <v>#VALUE!</v>
      </c>
      <c r="P839" s="48" t="e">
        <f aca="false">VLOOKUP(tblSalaries#this row;clean country,tblCountries,5,0)</f>
        <v>#VALUE!</v>
      </c>
      <c r="Q839" s="48" t="e">
        <f aca="false">IF($Q$1,tblSalaries#this row;ppp factor*tblSalaries#this row;salary in usd,tblSalaries#this row;salary in usd)</f>
        <v>#VALUE!</v>
      </c>
    </row>
    <row r="840" customFormat="false" ht="15" hidden="false" customHeight="true" outlineLevel="0" collapsed="false">
      <c r="B840" s="0" t="s">
        <v>2384</v>
      </c>
      <c r="C840" s="54" t="n">
        <v>41056.1065046296</v>
      </c>
      <c r="D840" s="55" t="n">
        <v>100000</v>
      </c>
      <c r="E840" s="0" t="n">
        <v>100000</v>
      </c>
      <c r="F840" s="0" t="s">
        <v>125</v>
      </c>
      <c r="G840" s="0" t="e">
        <f aca="false">tblSalaries#this row;clean salary (in local currency)*VLOOKUP(tblSalaries#this row;currency,tblXrate,2,0)</f>
        <v>#VALUE!</v>
      </c>
      <c r="H840" s="0" t="s">
        <v>2385</v>
      </c>
      <c r="I840" s="0" t="s">
        <v>124</v>
      </c>
      <c r="J840" s="0" t="s">
        <v>113</v>
      </c>
      <c r="K840" s="0" t="e">
        <f aca="false">VLOOKUP(tblSalaries#this row;where do you work,tblCountriesactual:mapping,2,0)</f>
        <v>#VALUE!</v>
      </c>
      <c r="L840" s="0" t="s">
        <v>100</v>
      </c>
      <c r="M840" s="0" t="n">
        <v>10</v>
      </c>
      <c r="N840" s="48" t="e">
        <f aca="false">VLOOKUP(K840,tblCountries,3,0)</f>
        <v>#VALUE!</v>
      </c>
      <c r="O840" s="48" t="e">
        <f aca="false">VLOOKUP(tblSalaries#this row;how many hours of a day you work on excel,tblHours,2,0)</f>
        <v>#VALUE!</v>
      </c>
      <c r="P840" s="48" t="e">
        <f aca="false">VLOOKUP(tblSalaries#this row;clean country,tblCountries,5,0)</f>
        <v>#VALUE!</v>
      </c>
      <c r="Q840" s="48" t="e">
        <f aca="false">IF($Q$1,tblSalaries#this row;ppp factor*tblSalaries#this row;salary in usd,tblSalaries#this row;salary in usd)</f>
        <v>#VALUE!</v>
      </c>
    </row>
    <row r="841" customFormat="false" ht="15" hidden="false" customHeight="true" outlineLevel="0" collapsed="false">
      <c r="B841" s="0" t="s">
        <v>2386</v>
      </c>
      <c r="C841" s="54" t="n">
        <v>41056.1291898148</v>
      </c>
      <c r="D841" s="55" t="n">
        <v>92500</v>
      </c>
      <c r="E841" s="0" t="n">
        <v>92500</v>
      </c>
      <c r="F841" s="0" t="s">
        <v>71</v>
      </c>
      <c r="G841" s="0" t="e">
        <f aca="false">tblSalaries#this row;clean salary (in local currency)*VLOOKUP(tblSalaries#this row;currency,tblXrate,2,0)</f>
        <v>#VALUE!</v>
      </c>
      <c r="H841" s="0" t="s">
        <v>2387</v>
      </c>
      <c r="I841" s="0" t="s">
        <v>78</v>
      </c>
      <c r="J841" s="0" t="s">
        <v>74</v>
      </c>
      <c r="K841" s="0" t="e">
        <f aca="false">VLOOKUP(tblSalaries#this row;where do you work,tblCountriesactual:mapping,2,0)</f>
        <v>#VALUE!</v>
      </c>
      <c r="L841" s="0" t="s">
        <v>100</v>
      </c>
      <c r="M841" s="0" t="n">
        <v>15</v>
      </c>
      <c r="N841" s="48" t="e">
        <f aca="false">VLOOKUP(K841,tblCountries,3,0)</f>
        <v>#VALUE!</v>
      </c>
      <c r="O841" s="48" t="e">
        <f aca="false">VLOOKUP(tblSalaries#this row;how many hours of a day you work on excel,tblHours,2,0)</f>
        <v>#VALUE!</v>
      </c>
      <c r="P841" s="48" t="e">
        <f aca="false">VLOOKUP(tblSalaries#this row;clean country,tblCountries,5,0)</f>
        <v>#VALUE!</v>
      </c>
      <c r="Q841" s="48" t="e">
        <f aca="false">IF($Q$1,tblSalaries#this row;ppp factor*tblSalaries#this row;salary in usd,tblSalaries#this row;salary in usd)</f>
        <v>#VALUE!</v>
      </c>
    </row>
    <row r="842" customFormat="false" ht="15" hidden="false" customHeight="true" outlineLevel="0" collapsed="false">
      <c r="B842" s="0" t="s">
        <v>2388</v>
      </c>
      <c r="C842" s="54" t="n">
        <v>41056.1361689815</v>
      </c>
      <c r="D842" s="55" t="s">
        <v>2389</v>
      </c>
      <c r="E842" s="0" t="n">
        <v>550000</v>
      </c>
      <c r="F842" s="0" t="s">
        <v>101</v>
      </c>
      <c r="G842" s="0" t="e">
        <f aca="false">tblSalaries#this row;clean salary (in local currency)*VLOOKUP(tblSalaries#this row;currency,tblXrate,2,0)</f>
        <v>#VALUE!</v>
      </c>
      <c r="H842" s="0" t="s">
        <v>78</v>
      </c>
      <c r="I842" s="0" t="s">
        <v>78</v>
      </c>
      <c r="J842" s="0" t="s">
        <v>85</v>
      </c>
      <c r="K842" s="0" t="e">
        <f aca="false">VLOOKUP(tblSalaries#this row;where do you work,tblCountriesactual:mapping,2,0)</f>
        <v>#VALUE!</v>
      </c>
      <c r="L842" s="0" t="s">
        <v>110</v>
      </c>
      <c r="M842" s="0" t="n">
        <v>1</v>
      </c>
      <c r="N842" s="48" t="e">
        <f aca="false">VLOOKUP(K842,tblCountries,3,0)</f>
        <v>#VALUE!</v>
      </c>
      <c r="O842" s="48" t="e">
        <f aca="false">VLOOKUP(tblSalaries#this row;how many hours of a day you work on excel,tblHours,2,0)</f>
        <v>#VALUE!</v>
      </c>
      <c r="P842" s="48" t="e">
        <f aca="false">VLOOKUP(tblSalaries#this row;clean country,tblCountries,5,0)</f>
        <v>#VALUE!</v>
      </c>
      <c r="Q842" s="48" t="e">
        <f aca="false">IF($Q$1,tblSalaries#this row;ppp factor*tblSalaries#this row;salary in usd,tblSalaries#this row;salary in usd)</f>
        <v>#VALUE!</v>
      </c>
    </row>
    <row r="843" customFormat="false" ht="15" hidden="false" customHeight="true" outlineLevel="0" collapsed="false">
      <c r="B843" s="0" t="s">
        <v>2390</v>
      </c>
      <c r="C843" s="54" t="n">
        <v>41056.1385300926</v>
      </c>
      <c r="D843" s="55" t="n">
        <v>32000</v>
      </c>
      <c r="E843" s="0" t="n">
        <v>32000</v>
      </c>
      <c r="F843" s="0" t="s">
        <v>71</v>
      </c>
      <c r="G843" s="0" t="e">
        <f aca="false">tblSalaries#this row;clean salary (in local currency)*VLOOKUP(tblSalaries#this row;currency,tblXrate,2,0)</f>
        <v>#VALUE!</v>
      </c>
      <c r="H843" s="0" t="s">
        <v>2391</v>
      </c>
      <c r="I843" s="0" t="s">
        <v>124</v>
      </c>
      <c r="J843" s="0" t="s">
        <v>74</v>
      </c>
      <c r="K843" s="0" t="e">
        <f aca="false">VLOOKUP(tblSalaries#this row;where do you work,tblCountriesactual:mapping,2,0)</f>
        <v>#VALUE!</v>
      </c>
      <c r="L843" s="0" t="s">
        <v>110</v>
      </c>
      <c r="M843" s="0" t="n">
        <v>1</v>
      </c>
      <c r="N843" s="48" t="e">
        <f aca="false">VLOOKUP(K843,tblCountries,3,0)</f>
        <v>#VALUE!</v>
      </c>
      <c r="O843" s="48" t="e">
        <f aca="false">VLOOKUP(tblSalaries#this row;how many hours of a day you work on excel,tblHours,2,0)</f>
        <v>#VALUE!</v>
      </c>
      <c r="P843" s="48" t="e">
        <f aca="false">VLOOKUP(tblSalaries#this row;clean country,tblCountries,5,0)</f>
        <v>#VALUE!</v>
      </c>
      <c r="Q843" s="48" t="e">
        <f aca="false">IF($Q$1,tblSalaries#this row;ppp factor*tblSalaries#this row;salary in usd,tblSalaries#this row;salary in usd)</f>
        <v>#VALUE!</v>
      </c>
    </row>
    <row r="844" customFormat="false" ht="15" hidden="false" customHeight="true" outlineLevel="0" collapsed="false">
      <c r="B844" s="0" t="s">
        <v>2392</v>
      </c>
      <c r="C844" s="54" t="n">
        <v>41056.1424189815</v>
      </c>
      <c r="D844" s="55" t="n">
        <v>55000</v>
      </c>
      <c r="E844" s="0" t="n">
        <v>55000</v>
      </c>
      <c r="F844" s="0" t="s">
        <v>71</v>
      </c>
      <c r="G844" s="0" t="e">
        <f aca="false">tblSalaries#this row;clean salary (in local currency)*VLOOKUP(tblSalaries#this row;currency,tblXrate,2,0)</f>
        <v>#VALUE!</v>
      </c>
      <c r="H844" s="0" t="s">
        <v>78</v>
      </c>
      <c r="I844" s="0" t="s">
        <v>78</v>
      </c>
      <c r="J844" s="0" t="s">
        <v>74</v>
      </c>
      <c r="K844" s="0" t="e">
        <f aca="false">VLOOKUP(tblSalaries#this row;where do you work,tblCountriesactual:mapping,2,0)</f>
        <v>#VALUE!</v>
      </c>
      <c r="L844" s="0" t="s">
        <v>110</v>
      </c>
      <c r="M844" s="0" t="n">
        <v>10</v>
      </c>
      <c r="N844" s="48" t="e">
        <f aca="false">VLOOKUP(K844,tblCountries,3,0)</f>
        <v>#VALUE!</v>
      </c>
      <c r="O844" s="48" t="e">
        <f aca="false">VLOOKUP(tblSalaries#this row;how many hours of a day you work on excel,tblHours,2,0)</f>
        <v>#VALUE!</v>
      </c>
      <c r="P844" s="48" t="e">
        <f aca="false">VLOOKUP(tblSalaries#this row;clean country,tblCountries,5,0)</f>
        <v>#VALUE!</v>
      </c>
      <c r="Q844" s="48" t="e">
        <f aca="false">IF($Q$1,tblSalaries#this row;ppp factor*tblSalaries#this row;salary in usd,tblSalaries#this row;salary in usd)</f>
        <v>#VALUE!</v>
      </c>
    </row>
    <row r="845" customFormat="false" ht="15" hidden="false" customHeight="true" outlineLevel="0" collapsed="false">
      <c r="B845" s="0" t="s">
        <v>2393</v>
      </c>
      <c r="C845" s="54" t="n">
        <v>41056.142974537</v>
      </c>
      <c r="D845" s="55" t="n">
        <v>40000</v>
      </c>
      <c r="E845" s="0" t="n">
        <v>40000</v>
      </c>
      <c r="F845" s="0" t="s">
        <v>71</v>
      </c>
      <c r="G845" s="0" t="e">
        <f aca="false">tblSalaries#this row;clean salary (in local currency)*VLOOKUP(tblSalaries#this row;currency,tblXrate,2,0)</f>
        <v>#VALUE!</v>
      </c>
      <c r="H845" s="0" t="s">
        <v>2394</v>
      </c>
      <c r="I845" s="0" t="s">
        <v>78</v>
      </c>
      <c r="J845" s="0" t="s">
        <v>74</v>
      </c>
      <c r="K845" s="0" t="e">
        <f aca="false">VLOOKUP(tblSalaries#this row;where do you work,tblCountriesactual:mapping,2,0)</f>
        <v>#VALUE!</v>
      </c>
      <c r="L845" s="0" t="s">
        <v>118</v>
      </c>
      <c r="M845" s="0" t="n">
        <v>4</v>
      </c>
      <c r="N845" s="48" t="e">
        <f aca="false">VLOOKUP(K845,tblCountries,3,0)</f>
        <v>#VALUE!</v>
      </c>
      <c r="O845" s="48" t="e">
        <f aca="false">VLOOKUP(tblSalaries#this row;how many hours of a day you work on excel,tblHours,2,0)</f>
        <v>#VALUE!</v>
      </c>
      <c r="P845" s="48" t="e">
        <f aca="false">VLOOKUP(tblSalaries#this row;clean country,tblCountries,5,0)</f>
        <v>#VALUE!</v>
      </c>
      <c r="Q845" s="48" t="e">
        <f aca="false">IF($Q$1,tblSalaries#this row;ppp factor*tblSalaries#this row;salary in usd,tblSalaries#this row;salary in usd)</f>
        <v>#VALUE!</v>
      </c>
    </row>
    <row r="846" customFormat="false" ht="15" hidden="false" customHeight="true" outlineLevel="0" collapsed="false">
      <c r="B846" s="0" t="s">
        <v>2395</v>
      </c>
      <c r="C846" s="54" t="n">
        <v>41056.1510648148</v>
      </c>
      <c r="D846" s="55" t="s">
        <v>2057</v>
      </c>
      <c r="E846" s="0" t="n">
        <v>3000</v>
      </c>
      <c r="F846" s="0" t="s">
        <v>71</v>
      </c>
      <c r="G846" s="0" t="e">
        <f aca="false">tblSalaries#this row;clean salary (in local currency)*VLOOKUP(tblSalaries#this row;currency,tblXrate,2,0)</f>
        <v>#VALUE!</v>
      </c>
      <c r="H846" s="0" t="s">
        <v>840</v>
      </c>
      <c r="I846" s="0" t="s">
        <v>78</v>
      </c>
      <c r="J846" s="0" t="s">
        <v>121</v>
      </c>
      <c r="K846" s="0" t="e">
        <f aca="false">VLOOKUP(tblSalaries#this row;where do you work,tblCountriesactual:mapping,2,0)</f>
        <v>#VALUE!</v>
      </c>
      <c r="L846" s="0" t="s">
        <v>100</v>
      </c>
      <c r="M846" s="0" t="n">
        <v>2</v>
      </c>
      <c r="N846" s="48" t="e">
        <f aca="false">VLOOKUP(K846,tblCountries,3,0)</f>
        <v>#VALUE!</v>
      </c>
      <c r="O846" s="48" t="e">
        <f aca="false">VLOOKUP(tblSalaries#this row;how many hours of a day you work on excel,tblHours,2,0)</f>
        <v>#VALUE!</v>
      </c>
      <c r="P846" s="48" t="e">
        <f aca="false">VLOOKUP(tblSalaries#this row;clean country,tblCountries,5,0)</f>
        <v>#VALUE!</v>
      </c>
      <c r="Q846" s="48" t="e">
        <f aca="false">IF($Q$1,tblSalaries#this row;ppp factor*tblSalaries#this row;salary in usd,tblSalaries#this row;salary in usd)</f>
        <v>#VALUE!</v>
      </c>
    </row>
    <row r="847" customFormat="false" ht="15" hidden="false" customHeight="true" outlineLevel="0" collapsed="false">
      <c r="B847" s="0" t="s">
        <v>2396</v>
      </c>
      <c r="C847" s="54" t="n">
        <v>41056.1511111111</v>
      </c>
      <c r="D847" s="55" t="n">
        <v>43600</v>
      </c>
      <c r="E847" s="0" t="n">
        <v>43600</v>
      </c>
      <c r="F847" s="0" t="s">
        <v>71</v>
      </c>
      <c r="G847" s="0" t="e">
        <f aca="false">tblSalaries#this row;clean salary (in local currency)*VLOOKUP(tblSalaries#this row;currency,tblXrate,2,0)</f>
        <v>#VALUE!</v>
      </c>
      <c r="H847" s="0" t="s">
        <v>877</v>
      </c>
      <c r="I847" s="0" t="s">
        <v>78</v>
      </c>
      <c r="J847" s="0" t="s">
        <v>74</v>
      </c>
      <c r="K847" s="0" t="e">
        <f aca="false">VLOOKUP(tblSalaries#this row;where do you work,tblCountriesactual:mapping,2,0)</f>
        <v>#VALUE!</v>
      </c>
      <c r="L847" s="0" t="s">
        <v>110</v>
      </c>
      <c r="M847" s="0" t="n">
        <v>5</v>
      </c>
      <c r="N847" s="48" t="e">
        <f aca="false">VLOOKUP(K847,tblCountries,3,0)</f>
        <v>#VALUE!</v>
      </c>
      <c r="O847" s="48" t="e">
        <f aca="false">VLOOKUP(tblSalaries#this row;how many hours of a day you work on excel,tblHours,2,0)</f>
        <v>#VALUE!</v>
      </c>
      <c r="P847" s="48" t="e">
        <f aca="false">VLOOKUP(tblSalaries#this row;clean country,tblCountries,5,0)</f>
        <v>#VALUE!</v>
      </c>
      <c r="Q847" s="48" t="e">
        <f aca="false">IF($Q$1,tblSalaries#this row;ppp factor*tblSalaries#this row;salary in usd,tblSalaries#this row;salary in usd)</f>
        <v>#VALUE!</v>
      </c>
    </row>
    <row r="848" customFormat="false" ht="15" hidden="false" customHeight="true" outlineLevel="0" collapsed="false">
      <c r="B848" s="0" t="s">
        <v>2397</v>
      </c>
      <c r="C848" s="54" t="n">
        <v>41056.1668287037</v>
      </c>
      <c r="D848" s="55" t="s">
        <v>2398</v>
      </c>
      <c r="E848" s="0" t="n">
        <v>540000</v>
      </c>
      <c r="F848" s="0" t="s">
        <v>101</v>
      </c>
      <c r="G848" s="0" t="e">
        <f aca="false">tblSalaries#this row;clean salary (in local currency)*VLOOKUP(tblSalaries#this row;currency,tblXrate,2,0)</f>
        <v>#VALUE!</v>
      </c>
      <c r="H848" s="0" t="s">
        <v>1051</v>
      </c>
      <c r="I848" s="0" t="s">
        <v>78</v>
      </c>
      <c r="J848" s="0" t="s">
        <v>85</v>
      </c>
      <c r="K848" s="0" t="e">
        <f aca="false">VLOOKUP(tblSalaries#this row;where do you work,tblCountriesactual:mapping,2,0)</f>
        <v>#VALUE!</v>
      </c>
      <c r="L848" s="0" t="s">
        <v>118</v>
      </c>
      <c r="M848" s="0" t="n">
        <v>8</v>
      </c>
      <c r="N848" s="48" t="e">
        <f aca="false">VLOOKUP(K848,tblCountries,3,0)</f>
        <v>#VALUE!</v>
      </c>
      <c r="O848" s="48" t="e">
        <f aca="false">VLOOKUP(tblSalaries#this row;how many hours of a day you work on excel,tblHours,2,0)</f>
        <v>#VALUE!</v>
      </c>
      <c r="P848" s="48" t="e">
        <f aca="false">VLOOKUP(tblSalaries#this row;clean country,tblCountries,5,0)</f>
        <v>#VALUE!</v>
      </c>
      <c r="Q848" s="48" t="e">
        <f aca="false">IF($Q$1,tblSalaries#this row;ppp factor*tblSalaries#this row;salary in usd,tblSalaries#this row;salary in usd)</f>
        <v>#VALUE!</v>
      </c>
    </row>
    <row r="849" customFormat="false" ht="15" hidden="false" customHeight="true" outlineLevel="0" collapsed="false">
      <c r="B849" s="0" t="s">
        <v>2399</v>
      </c>
      <c r="C849" s="54" t="n">
        <v>41056.170462963</v>
      </c>
      <c r="D849" s="55" t="n">
        <v>35000</v>
      </c>
      <c r="E849" s="0" t="n">
        <v>35000</v>
      </c>
      <c r="F849" s="0" t="s">
        <v>71</v>
      </c>
      <c r="G849" s="0" t="e">
        <f aca="false">tblSalaries#this row;clean salary (in local currency)*VLOOKUP(tblSalaries#this row;currency,tblXrate,2,0)</f>
        <v>#VALUE!</v>
      </c>
      <c r="H849" s="0" t="s">
        <v>1888</v>
      </c>
      <c r="I849" s="0" t="s">
        <v>124</v>
      </c>
      <c r="J849" s="0" t="s">
        <v>424</v>
      </c>
      <c r="K849" s="0" t="e">
        <f aca="false">VLOOKUP(tblSalaries#this row;where do you work,tblCountriesactual:mapping,2,0)</f>
        <v>#VALUE!</v>
      </c>
      <c r="L849" s="0" t="s">
        <v>118</v>
      </c>
      <c r="M849" s="0" t="n">
        <v>10</v>
      </c>
      <c r="N849" s="48" t="e">
        <f aca="false">VLOOKUP(K849,tblCountries,3,0)</f>
        <v>#VALUE!</v>
      </c>
      <c r="O849" s="48" t="e">
        <f aca="false">VLOOKUP(tblSalaries#this row;how many hours of a day you work on excel,tblHours,2,0)</f>
        <v>#VALUE!</v>
      </c>
      <c r="P849" s="48" t="e">
        <f aca="false">VLOOKUP(tblSalaries#this row;clean country,tblCountries,5,0)</f>
        <v>#VALUE!</v>
      </c>
      <c r="Q849" s="48" t="e">
        <f aca="false">IF($Q$1,tblSalaries#this row;ppp factor*tblSalaries#this row;salary in usd,tblSalaries#this row;salary in usd)</f>
        <v>#VALUE!</v>
      </c>
    </row>
    <row r="850" customFormat="false" ht="15" hidden="false" customHeight="true" outlineLevel="0" collapsed="false">
      <c r="B850" s="0" t="s">
        <v>2400</v>
      </c>
      <c r="C850" s="54" t="n">
        <v>41056.1716087963</v>
      </c>
      <c r="D850" s="55" t="n">
        <v>12000</v>
      </c>
      <c r="E850" s="0" t="n">
        <v>12000</v>
      </c>
      <c r="F850" s="0" t="s">
        <v>71</v>
      </c>
      <c r="G850" s="0" t="e">
        <f aca="false">tblSalaries#this row;clean salary (in local currency)*VLOOKUP(tblSalaries#this row;currency,tblXrate,2,0)</f>
        <v>#VALUE!</v>
      </c>
      <c r="H850" s="0" t="s">
        <v>2401</v>
      </c>
      <c r="I850" s="0" t="s">
        <v>87</v>
      </c>
      <c r="J850" s="0" t="s">
        <v>182</v>
      </c>
      <c r="K850" s="0" t="e">
        <f aca="false">VLOOKUP(tblSalaries#this row;where do you work,tblCountriesactual:mapping,2,0)</f>
        <v>#VALUE!</v>
      </c>
      <c r="L850" s="0" t="s">
        <v>100</v>
      </c>
      <c r="M850" s="0" t="n">
        <v>15</v>
      </c>
      <c r="N850" s="48" t="e">
        <f aca="false">VLOOKUP(K850,tblCountries,3,0)</f>
        <v>#VALUE!</v>
      </c>
      <c r="O850" s="48" t="e">
        <f aca="false">VLOOKUP(tblSalaries#this row;how many hours of a day you work on excel,tblHours,2,0)</f>
        <v>#VALUE!</v>
      </c>
      <c r="P850" s="48" t="e">
        <f aca="false">VLOOKUP(tblSalaries#this row;clean country,tblCountries,5,0)</f>
        <v>#VALUE!</v>
      </c>
      <c r="Q850" s="48" t="e">
        <f aca="false">IF($Q$1,tblSalaries#this row;ppp factor*tblSalaries#this row;salary in usd,tblSalaries#this row;salary in usd)</f>
        <v>#VALUE!</v>
      </c>
    </row>
    <row r="851" customFormat="false" ht="15" hidden="false" customHeight="true" outlineLevel="0" collapsed="false">
      <c r="B851" s="0" t="s">
        <v>2402</v>
      </c>
      <c r="C851" s="54" t="n">
        <v>41056.1750462963</v>
      </c>
      <c r="D851" s="55" t="n">
        <v>5000</v>
      </c>
      <c r="E851" s="0" t="n">
        <v>5000</v>
      </c>
      <c r="F851" s="0" t="s">
        <v>71</v>
      </c>
      <c r="G851" s="0" t="e">
        <f aca="false">tblSalaries#this row;clean salary (in local currency)*VLOOKUP(tblSalaries#this row;currency,tblXrate,2,0)</f>
        <v>#VALUE!</v>
      </c>
      <c r="H851" s="0" t="s">
        <v>2403</v>
      </c>
      <c r="I851" s="0" t="s">
        <v>87</v>
      </c>
      <c r="J851" s="0" t="s">
        <v>108</v>
      </c>
      <c r="K851" s="0" t="e">
        <f aca="false">VLOOKUP(tblSalaries#this row;where do you work,tblCountriesactual:mapping,2,0)</f>
        <v>#VALUE!</v>
      </c>
      <c r="L851" s="0" t="s">
        <v>90</v>
      </c>
      <c r="M851" s="0" t="n">
        <v>13</v>
      </c>
      <c r="N851" s="48" t="e">
        <f aca="false">VLOOKUP(K851,tblCountries,3,0)</f>
        <v>#VALUE!</v>
      </c>
      <c r="O851" s="48" t="e">
        <f aca="false">VLOOKUP(tblSalaries#this row;how many hours of a day you work on excel,tblHours,2,0)</f>
        <v>#VALUE!</v>
      </c>
      <c r="P851" s="48" t="e">
        <f aca="false">VLOOKUP(tblSalaries#this row;clean country,tblCountries,5,0)</f>
        <v>#VALUE!</v>
      </c>
      <c r="Q851" s="48" t="e">
        <f aca="false">IF($Q$1,tblSalaries#this row;ppp factor*tblSalaries#this row;salary in usd,tblSalaries#this row;salary in usd)</f>
        <v>#VALUE!</v>
      </c>
    </row>
    <row r="852" customFormat="false" ht="15" hidden="false" customHeight="true" outlineLevel="0" collapsed="false">
      <c r="B852" s="0" t="s">
        <v>2404</v>
      </c>
      <c r="C852" s="54" t="n">
        <v>41056.188287037</v>
      </c>
      <c r="D852" s="55" t="s">
        <v>2405</v>
      </c>
      <c r="E852" s="0" t="n">
        <v>134000</v>
      </c>
      <c r="F852" s="0" t="s">
        <v>173</v>
      </c>
      <c r="G852" s="0" t="e">
        <f aca="false">tblSalaries#this row;clean salary (in local currency)*VLOOKUP(tblSalaries#this row;currency,tblXrate,2,0)</f>
        <v>#VALUE!</v>
      </c>
      <c r="H852" s="0" t="s">
        <v>877</v>
      </c>
      <c r="I852" s="0" t="s">
        <v>78</v>
      </c>
      <c r="J852" s="0" t="s">
        <v>128</v>
      </c>
      <c r="K852" s="0" t="e">
        <f aca="false">VLOOKUP(tblSalaries#this row;where do you work,tblCountriesactual:mapping,2,0)</f>
        <v>#VALUE!</v>
      </c>
      <c r="L852" s="0" t="s">
        <v>110</v>
      </c>
      <c r="M852" s="0" t="n">
        <v>2</v>
      </c>
      <c r="N852" s="48" t="e">
        <f aca="false">VLOOKUP(K852,tblCountries,3,0)</f>
        <v>#VALUE!</v>
      </c>
      <c r="O852" s="48" t="e">
        <f aca="false">VLOOKUP(tblSalaries#this row;how many hours of a day you work on excel,tblHours,2,0)</f>
        <v>#VALUE!</v>
      </c>
      <c r="P852" s="48" t="e">
        <f aca="false">VLOOKUP(tblSalaries#this row;clean country,tblCountries,5,0)</f>
        <v>#VALUE!</v>
      </c>
      <c r="Q852" s="48" t="e">
        <f aca="false">IF($Q$1,tblSalaries#this row;ppp factor*tblSalaries#this row;salary in usd,tblSalaries#this row;salary in usd)</f>
        <v>#VALUE!</v>
      </c>
    </row>
    <row r="853" customFormat="false" ht="15" hidden="false" customHeight="true" outlineLevel="0" collapsed="false">
      <c r="B853" s="0" t="s">
        <v>2406</v>
      </c>
      <c r="C853" s="54" t="n">
        <v>41056.1948263889</v>
      </c>
      <c r="D853" s="55" t="n">
        <v>65000</v>
      </c>
      <c r="E853" s="0" t="n">
        <v>65000</v>
      </c>
      <c r="F853" s="0" t="s">
        <v>71</v>
      </c>
      <c r="G853" s="0" t="e">
        <f aca="false">tblSalaries#this row;clean salary (in local currency)*VLOOKUP(tblSalaries#this row;currency,tblXrate,2,0)</f>
        <v>#VALUE!</v>
      </c>
      <c r="H853" s="0" t="s">
        <v>2407</v>
      </c>
      <c r="I853" s="0" t="s">
        <v>78</v>
      </c>
      <c r="J853" s="0" t="s">
        <v>74</v>
      </c>
      <c r="K853" s="0" t="e">
        <f aca="false">VLOOKUP(tblSalaries#this row;where do you work,tblCountriesactual:mapping,2,0)</f>
        <v>#VALUE!</v>
      </c>
      <c r="L853" s="0" t="s">
        <v>90</v>
      </c>
      <c r="M853" s="0" t="n">
        <v>8</v>
      </c>
      <c r="N853" s="48" t="e">
        <f aca="false">VLOOKUP(K853,tblCountries,3,0)</f>
        <v>#VALUE!</v>
      </c>
      <c r="O853" s="48" t="e">
        <f aca="false">VLOOKUP(tblSalaries#this row;how many hours of a day you work on excel,tblHours,2,0)</f>
        <v>#VALUE!</v>
      </c>
      <c r="P853" s="48" t="e">
        <f aca="false">VLOOKUP(tblSalaries#this row;clean country,tblCountries,5,0)</f>
        <v>#VALUE!</v>
      </c>
      <c r="Q853" s="48" t="e">
        <f aca="false">IF($Q$1,tblSalaries#this row;ppp factor*tblSalaries#this row;salary in usd,tblSalaries#this row;salary in usd)</f>
        <v>#VALUE!</v>
      </c>
    </row>
    <row r="854" customFormat="false" ht="15" hidden="false" customHeight="true" outlineLevel="0" collapsed="false">
      <c r="B854" s="0" t="s">
        <v>2408</v>
      </c>
      <c r="C854" s="54" t="n">
        <v>41056.2622800926</v>
      </c>
      <c r="D854" s="55" t="n">
        <v>40000</v>
      </c>
      <c r="E854" s="0" t="n">
        <v>40000</v>
      </c>
      <c r="F854" s="0" t="s">
        <v>71</v>
      </c>
      <c r="G854" s="0" t="e">
        <f aca="false">tblSalaries#this row;clean salary (in local currency)*VLOOKUP(tblSalaries#this row;currency,tblXrate,2,0)</f>
        <v>#VALUE!</v>
      </c>
      <c r="H854" s="0" t="s">
        <v>2409</v>
      </c>
      <c r="I854" s="0" t="s">
        <v>78</v>
      </c>
      <c r="J854" s="0" t="s">
        <v>74</v>
      </c>
      <c r="K854" s="0" t="e">
        <f aca="false">VLOOKUP(tblSalaries#this row;where do you work,tblCountriesactual:mapping,2,0)</f>
        <v>#VALUE!</v>
      </c>
      <c r="L854" s="0" t="s">
        <v>118</v>
      </c>
      <c r="M854" s="0" t="n">
        <v>2</v>
      </c>
      <c r="N854" s="48" t="e">
        <f aca="false">VLOOKUP(K854,tblCountries,3,0)</f>
        <v>#VALUE!</v>
      </c>
      <c r="O854" s="48" t="e">
        <f aca="false">VLOOKUP(tblSalaries#this row;how many hours of a day you work on excel,tblHours,2,0)</f>
        <v>#VALUE!</v>
      </c>
      <c r="P854" s="48" t="e">
        <f aca="false">VLOOKUP(tblSalaries#this row;clean country,tblCountries,5,0)</f>
        <v>#VALUE!</v>
      </c>
      <c r="Q854" s="48" t="e">
        <f aca="false">IF($Q$1,tblSalaries#this row;ppp factor*tblSalaries#this row;salary in usd,tblSalaries#this row;salary in usd)</f>
        <v>#VALUE!</v>
      </c>
    </row>
    <row r="855" customFormat="false" ht="15" hidden="false" customHeight="true" outlineLevel="0" collapsed="false">
      <c r="B855" s="0" t="s">
        <v>2410</v>
      </c>
      <c r="C855" s="54" t="n">
        <v>41056.2758449074</v>
      </c>
      <c r="D855" s="55" t="n">
        <v>98000</v>
      </c>
      <c r="E855" s="0" t="n">
        <v>98000</v>
      </c>
      <c r="F855" s="0" t="s">
        <v>71</v>
      </c>
      <c r="G855" s="0" t="e">
        <f aca="false">tblSalaries#this row;clean salary (in local currency)*VLOOKUP(tblSalaries#this row;currency,tblXrate,2,0)</f>
        <v>#VALUE!</v>
      </c>
      <c r="H855" s="0" t="s">
        <v>2411</v>
      </c>
      <c r="I855" s="0" t="s">
        <v>124</v>
      </c>
      <c r="J855" s="0" t="s">
        <v>2412</v>
      </c>
      <c r="K855" s="0" t="e">
        <f aca="false">VLOOKUP(tblSalaries#this row;where do you work,tblCountriesactual:mapping,2,0)</f>
        <v>#VALUE!</v>
      </c>
      <c r="L855" s="0" t="s">
        <v>100</v>
      </c>
      <c r="M855" s="0" t="n">
        <v>14</v>
      </c>
      <c r="N855" s="48" t="e">
        <f aca="false">VLOOKUP(K855,tblCountries,3,0)</f>
        <v>#VALUE!</v>
      </c>
      <c r="O855" s="48" t="e">
        <f aca="false">VLOOKUP(tblSalaries#this row;how many hours of a day you work on excel,tblHours,2,0)</f>
        <v>#VALUE!</v>
      </c>
      <c r="P855" s="48" t="e">
        <f aca="false">VLOOKUP(tblSalaries#this row;clean country,tblCountries,5,0)</f>
        <v>#VALUE!</v>
      </c>
      <c r="Q855" s="48" t="e">
        <f aca="false">IF($Q$1,tblSalaries#this row;ppp factor*tblSalaries#this row;salary in usd,tblSalaries#this row;salary in usd)</f>
        <v>#VALUE!</v>
      </c>
    </row>
    <row r="856" customFormat="false" ht="15" hidden="false" customHeight="true" outlineLevel="0" collapsed="false">
      <c r="B856" s="0" t="s">
        <v>2413</v>
      </c>
      <c r="C856" s="54" t="n">
        <v>41056.2758680555</v>
      </c>
      <c r="D856" s="55" t="n">
        <v>50000</v>
      </c>
      <c r="E856" s="0" t="n">
        <v>50000</v>
      </c>
      <c r="F856" s="0" t="s">
        <v>71</v>
      </c>
      <c r="G856" s="0" t="e">
        <f aca="false">tblSalaries#this row;clean salary (in local currency)*VLOOKUP(tblSalaries#this row;currency,tblXrate,2,0)</f>
        <v>#VALUE!</v>
      </c>
      <c r="H856" s="0" t="s">
        <v>2414</v>
      </c>
      <c r="I856" s="0" t="s">
        <v>107</v>
      </c>
      <c r="J856" s="0" t="s">
        <v>74</v>
      </c>
      <c r="K856" s="0" t="e">
        <f aca="false">VLOOKUP(tblSalaries#this row;where do you work,tblCountriesactual:mapping,2,0)</f>
        <v>#VALUE!</v>
      </c>
      <c r="L856" s="0" t="s">
        <v>118</v>
      </c>
      <c r="M856" s="0" t="n">
        <v>15</v>
      </c>
      <c r="N856" s="48" t="e">
        <f aca="false">VLOOKUP(K856,tblCountries,3,0)</f>
        <v>#VALUE!</v>
      </c>
      <c r="O856" s="48" t="e">
        <f aca="false">VLOOKUP(tblSalaries#this row;how many hours of a day you work on excel,tblHours,2,0)</f>
        <v>#VALUE!</v>
      </c>
      <c r="P856" s="48" t="e">
        <f aca="false">VLOOKUP(tblSalaries#this row;clean country,tblCountries,5,0)</f>
        <v>#VALUE!</v>
      </c>
      <c r="Q856" s="48" t="e">
        <f aca="false">IF($Q$1,tblSalaries#this row;ppp factor*tblSalaries#this row;salary in usd,tblSalaries#this row;salary in usd)</f>
        <v>#VALUE!</v>
      </c>
    </row>
    <row r="857" customFormat="false" ht="15" hidden="false" customHeight="true" outlineLevel="0" collapsed="false">
      <c r="B857" s="0" t="s">
        <v>2415</v>
      </c>
      <c r="C857" s="54" t="n">
        <v>41056.3050231481</v>
      </c>
      <c r="D857" s="55" t="n">
        <v>135000</v>
      </c>
      <c r="E857" s="0" t="n">
        <v>135000</v>
      </c>
      <c r="F857" s="0" t="s">
        <v>71</v>
      </c>
      <c r="G857" s="0" t="e">
        <f aca="false">tblSalaries#this row;clean salary (in local currency)*VLOOKUP(tblSalaries#this row;currency,tblXrate,2,0)</f>
        <v>#VALUE!</v>
      </c>
      <c r="H857" s="0" t="s">
        <v>2416</v>
      </c>
      <c r="I857" s="0" t="s">
        <v>107</v>
      </c>
      <c r="J857" s="0" t="s">
        <v>74</v>
      </c>
      <c r="K857" s="0" t="e">
        <f aca="false">VLOOKUP(tblSalaries#this row;where do you work,tblCountriesactual:mapping,2,0)</f>
        <v>#VALUE!</v>
      </c>
      <c r="L857" s="0" t="s">
        <v>110</v>
      </c>
      <c r="M857" s="0" t="n">
        <v>25</v>
      </c>
      <c r="N857" s="48" t="e">
        <f aca="false">VLOOKUP(K857,tblCountries,3,0)</f>
        <v>#VALUE!</v>
      </c>
      <c r="O857" s="48" t="e">
        <f aca="false">VLOOKUP(tblSalaries#this row;how many hours of a day you work on excel,tblHours,2,0)</f>
        <v>#VALUE!</v>
      </c>
      <c r="P857" s="48" t="e">
        <f aca="false">VLOOKUP(tblSalaries#this row;clean country,tblCountries,5,0)</f>
        <v>#VALUE!</v>
      </c>
      <c r="Q857" s="48" t="e">
        <f aca="false">IF($Q$1,tblSalaries#this row;ppp factor*tblSalaries#this row;salary in usd,tblSalaries#this row;salary in usd)</f>
        <v>#VALUE!</v>
      </c>
    </row>
    <row r="858" customFormat="false" ht="15" hidden="false" customHeight="true" outlineLevel="0" collapsed="false">
      <c r="B858" s="0" t="s">
        <v>2417</v>
      </c>
      <c r="C858" s="54" t="n">
        <v>41056.3386574074</v>
      </c>
      <c r="D858" s="55" t="s">
        <v>2418</v>
      </c>
      <c r="E858" s="0" t="n">
        <v>125000</v>
      </c>
      <c r="F858" s="0" t="s">
        <v>71</v>
      </c>
      <c r="G858" s="0" t="e">
        <f aca="false">tblSalaries#this row;clean salary (in local currency)*VLOOKUP(tblSalaries#this row;currency,tblXrate,2,0)</f>
        <v>#VALUE!</v>
      </c>
      <c r="H858" s="0" t="s">
        <v>2419</v>
      </c>
      <c r="I858" s="0" t="s">
        <v>124</v>
      </c>
      <c r="J858" s="0" t="s">
        <v>216</v>
      </c>
      <c r="K858" s="0" t="e">
        <f aca="false">VLOOKUP(tblSalaries#this row;where do you work,tblCountriesactual:mapping,2,0)</f>
        <v>#VALUE!</v>
      </c>
      <c r="L858" s="0" t="s">
        <v>110</v>
      </c>
      <c r="M858" s="0" t="n">
        <v>6</v>
      </c>
      <c r="N858" s="48" t="e">
        <f aca="false">VLOOKUP(K858,tblCountries,3,0)</f>
        <v>#VALUE!</v>
      </c>
      <c r="O858" s="48" t="e">
        <f aca="false">VLOOKUP(tblSalaries#this row;how many hours of a day you work on excel,tblHours,2,0)</f>
        <v>#VALUE!</v>
      </c>
      <c r="P858" s="48" t="e">
        <f aca="false">VLOOKUP(tblSalaries#this row;clean country,tblCountries,5,0)</f>
        <v>#VALUE!</v>
      </c>
      <c r="Q858" s="48" t="e">
        <f aca="false">IF($Q$1,tblSalaries#this row;ppp factor*tblSalaries#this row;salary in usd,tblSalaries#this row;salary in usd)</f>
        <v>#VALUE!</v>
      </c>
    </row>
    <row r="859" customFormat="false" ht="15" hidden="false" customHeight="true" outlineLevel="0" collapsed="false">
      <c r="B859" s="0" t="s">
        <v>2420</v>
      </c>
      <c r="C859" s="54" t="n">
        <v>41056.3711574074</v>
      </c>
      <c r="D859" s="55" t="n">
        <v>4500</v>
      </c>
      <c r="E859" s="0" t="n">
        <v>4500</v>
      </c>
      <c r="F859" s="0" t="s">
        <v>71</v>
      </c>
      <c r="G859" s="0" t="e">
        <f aca="false">tblSalaries#this row;clean salary (in local currency)*VLOOKUP(tblSalaries#this row;currency,tblXrate,2,0)</f>
        <v>#VALUE!</v>
      </c>
      <c r="H859" s="0" t="s">
        <v>2421</v>
      </c>
      <c r="I859" s="0" t="s">
        <v>78</v>
      </c>
      <c r="J859" s="0" t="s">
        <v>2412</v>
      </c>
      <c r="K859" s="0" t="e">
        <f aca="false">VLOOKUP(tblSalaries#this row;where do you work,tblCountriesactual:mapping,2,0)</f>
        <v>#VALUE!</v>
      </c>
      <c r="L859" s="0" t="s">
        <v>100</v>
      </c>
      <c r="M859" s="0" t="n">
        <v>4</v>
      </c>
      <c r="N859" s="48" t="e">
        <f aca="false">VLOOKUP(K859,tblCountries,3,0)</f>
        <v>#VALUE!</v>
      </c>
      <c r="O859" s="48" t="e">
        <f aca="false">VLOOKUP(tblSalaries#this row;how many hours of a day you work on excel,tblHours,2,0)</f>
        <v>#VALUE!</v>
      </c>
      <c r="P859" s="48" t="e">
        <f aca="false">VLOOKUP(tblSalaries#this row;clean country,tblCountries,5,0)</f>
        <v>#VALUE!</v>
      </c>
      <c r="Q859" s="48" t="e">
        <f aca="false">IF($Q$1,tblSalaries#this row;ppp factor*tblSalaries#this row;salary in usd,tblSalaries#this row;salary in usd)</f>
        <v>#VALUE!</v>
      </c>
    </row>
    <row r="860" customFormat="false" ht="15" hidden="false" customHeight="true" outlineLevel="0" collapsed="false">
      <c r="B860" s="0" t="s">
        <v>2422</v>
      </c>
      <c r="C860" s="54" t="n">
        <v>41056.3719444445</v>
      </c>
      <c r="D860" s="55" t="n">
        <v>115000</v>
      </c>
      <c r="E860" s="0" t="n">
        <v>115000</v>
      </c>
      <c r="F860" s="0" t="s">
        <v>71</v>
      </c>
      <c r="G860" s="0" t="e">
        <f aca="false">tblSalaries#this row;clean salary (in local currency)*VLOOKUP(tblSalaries#this row;currency,tblXrate,2,0)</f>
        <v>#VALUE!</v>
      </c>
      <c r="H860" s="0" t="s">
        <v>2423</v>
      </c>
      <c r="I860" s="0" t="s">
        <v>78</v>
      </c>
      <c r="J860" s="0" t="s">
        <v>74</v>
      </c>
      <c r="K860" s="0" t="e">
        <f aca="false">VLOOKUP(tblSalaries#this row;where do you work,tblCountriesactual:mapping,2,0)</f>
        <v>#VALUE!</v>
      </c>
      <c r="L860" s="0" t="s">
        <v>110</v>
      </c>
      <c r="M860" s="0" t="n">
        <v>10</v>
      </c>
      <c r="N860" s="48" t="e">
        <f aca="false">VLOOKUP(K860,tblCountries,3,0)</f>
        <v>#VALUE!</v>
      </c>
      <c r="O860" s="48" t="e">
        <f aca="false">VLOOKUP(tblSalaries#this row;how many hours of a day you work on excel,tblHours,2,0)</f>
        <v>#VALUE!</v>
      </c>
      <c r="P860" s="48" t="e">
        <f aca="false">VLOOKUP(tblSalaries#this row;clean country,tblCountries,5,0)</f>
        <v>#VALUE!</v>
      </c>
      <c r="Q860" s="48" t="e">
        <f aca="false">IF($Q$1,tblSalaries#this row;ppp factor*tblSalaries#this row;salary in usd,tblSalaries#this row;salary in usd)</f>
        <v>#VALUE!</v>
      </c>
    </row>
    <row r="861" customFormat="false" ht="15" hidden="false" customHeight="true" outlineLevel="0" collapsed="false">
      <c r="B861" s="0" t="s">
        <v>2424</v>
      </c>
      <c r="C861" s="54" t="n">
        <v>41056.387349537</v>
      </c>
      <c r="D861" s="55" t="n">
        <v>70000</v>
      </c>
      <c r="E861" s="0" t="n">
        <v>70000</v>
      </c>
      <c r="F861" s="0" t="s">
        <v>71</v>
      </c>
      <c r="G861" s="0" t="e">
        <f aca="false">tblSalaries#this row;clean salary (in local currency)*VLOOKUP(tblSalaries#this row;currency,tblXrate,2,0)</f>
        <v>#VALUE!</v>
      </c>
      <c r="H861" s="0" t="s">
        <v>687</v>
      </c>
      <c r="I861" s="0" t="s">
        <v>78</v>
      </c>
      <c r="J861" s="0" t="s">
        <v>74</v>
      </c>
      <c r="K861" s="0" t="e">
        <f aca="false">VLOOKUP(tblSalaries#this row;where do you work,tblCountriesactual:mapping,2,0)</f>
        <v>#VALUE!</v>
      </c>
      <c r="L861" s="0" t="s">
        <v>118</v>
      </c>
      <c r="M861" s="0" t="n">
        <v>15</v>
      </c>
      <c r="N861" s="48" t="e">
        <f aca="false">VLOOKUP(K861,tblCountries,3,0)</f>
        <v>#VALUE!</v>
      </c>
      <c r="O861" s="48" t="e">
        <f aca="false">VLOOKUP(tblSalaries#this row;how many hours of a day you work on excel,tblHours,2,0)</f>
        <v>#VALUE!</v>
      </c>
      <c r="P861" s="48" t="e">
        <f aca="false">VLOOKUP(tblSalaries#this row;clean country,tblCountries,5,0)</f>
        <v>#VALUE!</v>
      </c>
      <c r="Q861" s="48" t="e">
        <f aca="false">IF($Q$1,tblSalaries#this row;ppp factor*tblSalaries#this row;salary in usd,tblSalaries#this row;salary in usd)</f>
        <v>#VALUE!</v>
      </c>
    </row>
    <row r="862" customFormat="false" ht="15" hidden="false" customHeight="true" outlineLevel="0" collapsed="false">
      <c r="B862" s="0" t="s">
        <v>2425</v>
      </c>
      <c r="C862" s="54" t="n">
        <v>41056.409375</v>
      </c>
      <c r="D862" s="55" t="n">
        <v>5000</v>
      </c>
      <c r="E862" s="0" t="n">
        <v>60000</v>
      </c>
      <c r="F862" s="0" t="s">
        <v>71</v>
      </c>
      <c r="G862" s="0" t="e">
        <f aca="false">tblSalaries#this row;clean salary (in local currency)*VLOOKUP(tblSalaries#this row;currency,tblXrate,2,0)</f>
        <v>#VALUE!</v>
      </c>
      <c r="H862" s="0" t="s">
        <v>2426</v>
      </c>
      <c r="I862" s="0" t="s">
        <v>78</v>
      </c>
      <c r="J862" s="0" t="s">
        <v>74</v>
      </c>
      <c r="K862" s="0" t="e">
        <f aca="false">VLOOKUP(tblSalaries#this row;where do you work,tblCountriesactual:mapping,2,0)</f>
        <v>#VALUE!</v>
      </c>
      <c r="L862" s="0" t="s">
        <v>100</v>
      </c>
      <c r="M862" s="0" t="n">
        <v>8</v>
      </c>
      <c r="N862" s="48" t="e">
        <f aca="false">VLOOKUP(K862,tblCountries,3,0)</f>
        <v>#VALUE!</v>
      </c>
      <c r="O862" s="48" t="e">
        <f aca="false">VLOOKUP(tblSalaries#this row;how many hours of a day you work on excel,tblHours,2,0)</f>
        <v>#VALUE!</v>
      </c>
      <c r="P862" s="48" t="e">
        <f aca="false">VLOOKUP(tblSalaries#this row;clean country,tblCountries,5,0)</f>
        <v>#VALUE!</v>
      </c>
      <c r="Q862" s="48" t="e">
        <f aca="false">IF($Q$1,tblSalaries#this row;ppp factor*tblSalaries#this row;salary in usd,tblSalaries#this row;salary in usd)</f>
        <v>#VALUE!</v>
      </c>
    </row>
    <row r="863" customFormat="false" ht="15" hidden="false" customHeight="true" outlineLevel="0" collapsed="false">
      <c r="B863" s="0" t="s">
        <v>2427</v>
      </c>
      <c r="C863" s="54" t="n">
        <v>41056.4260069444</v>
      </c>
      <c r="D863" s="55" t="n">
        <v>87456</v>
      </c>
      <c r="E863" s="0" t="n">
        <v>87456</v>
      </c>
      <c r="F863" s="0" t="s">
        <v>71</v>
      </c>
      <c r="G863" s="0" t="e">
        <f aca="false">tblSalaries#this row;clean salary (in local currency)*VLOOKUP(tblSalaries#this row;currency,tblXrate,2,0)</f>
        <v>#VALUE!</v>
      </c>
      <c r="H863" s="0" t="s">
        <v>2428</v>
      </c>
      <c r="I863" s="0" t="s">
        <v>124</v>
      </c>
      <c r="J863" s="0" t="s">
        <v>74</v>
      </c>
      <c r="K863" s="0" t="e">
        <f aca="false">VLOOKUP(tblSalaries#this row;where do you work,tblCountriesactual:mapping,2,0)</f>
        <v>#VALUE!</v>
      </c>
      <c r="L863" s="0" t="s">
        <v>100</v>
      </c>
      <c r="M863" s="0" t="n">
        <v>12</v>
      </c>
      <c r="N863" s="48" t="e">
        <f aca="false">VLOOKUP(K863,tblCountries,3,0)</f>
        <v>#VALUE!</v>
      </c>
      <c r="O863" s="48" t="e">
        <f aca="false">VLOOKUP(tblSalaries#this row;how many hours of a day you work on excel,tblHours,2,0)</f>
        <v>#VALUE!</v>
      </c>
      <c r="P863" s="48" t="e">
        <f aca="false">VLOOKUP(tblSalaries#this row;clean country,tblCountries,5,0)</f>
        <v>#VALUE!</v>
      </c>
      <c r="Q863" s="48" t="e">
        <f aca="false">IF($Q$1,tblSalaries#this row;ppp factor*tblSalaries#this row;salary in usd,tblSalaries#this row;salary in usd)</f>
        <v>#VALUE!</v>
      </c>
    </row>
    <row r="864" customFormat="false" ht="15" hidden="false" customHeight="true" outlineLevel="0" collapsed="false">
      <c r="B864" s="0" t="s">
        <v>2429</v>
      </c>
      <c r="C864" s="54" t="n">
        <v>41056.4807523148</v>
      </c>
      <c r="D864" s="55" t="n">
        <v>26400</v>
      </c>
      <c r="E864" s="0" t="n">
        <v>26400</v>
      </c>
      <c r="F864" s="0" t="s">
        <v>71</v>
      </c>
      <c r="G864" s="0" t="e">
        <f aca="false">tblSalaries#this row;clean salary (in local currency)*VLOOKUP(tblSalaries#this row;currency,tblXrate,2,0)</f>
        <v>#VALUE!</v>
      </c>
      <c r="H864" s="0" t="s">
        <v>2430</v>
      </c>
      <c r="I864" s="0" t="s">
        <v>78</v>
      </c>
      <c r="J864" s="0" t="s">
        <v>141</v>
      </c>
      <c r="K864" s="0" t="e">
        <f aca="false">VLOOKUP(tblSalaries#this row;where do you work,tblCountriesactual:mapping,2,0)</f>
        <v>#VALUE!</v>
      </c>
      <c r="L864" s="0" t="s">
        <v>118</v>
      </c>
      <c r="M864" s="0" t="n">
        <v>6</v>
      </c>
      <c r="N864" s="48" t="e">
        <f aca="false">VLOOKUP(K864,tblCountries,3,0)</f>
        <v>#VALUE!</v>
      </c>
      <c r="O864" s="48" t="e">
        <f aca="false">VLOOKUP(tblSalaries#this row;how many hours of a day you work on excel,tblHours,2,0)</f>
        <v>#VALUE!</v>
      </c>
      <c r="P864" s="48" t="e">
        <f aca="false">VLOOKUP(tblSalaries#this row;clean country,tblCountries,5,0)</f>
        <v>#VALUE!</v>
      </c>
      <c r="Q864" s="48" t="e">
        <f aca="false">IF($Q$1,tblSalaries#this row;ppp factor*tblSalaries#this row;salary in usd,tblSalaries#this row;salary in usd)</f>
        <v>#VALUE!</v>
      </c>
    </row>
    <row r="865" customFormat="false" ht="15" hidden="false" customHeight="true" outlineLevel="0" collapsed="false">
      <c r="B865" s="0" t="s">
        <v>2431</v>
      </c>
      <c r="C865" s="54" t="n">
        <v>41056.4932407407</v>
      </c>
      <c r="D865" s="55" t="n">
        <v>1000</v>
      </c>
      <c r="E865" s="0" t="n">
        <v>12000</v>
      </c>
      <c r="F865" s="0" t="s">
        <v>71</v>
      </c>
      <c r="G865" s="0" t="e">
        <f aca="false">tblSalaries#this row;clean salary (in local currency)*VLOOKUP(tblSalaries#this row;currency,tblXrate,2,0)</f>
        <v>#VALUE!</v>
      </c>
      <c r="H865" s="0" t="s">
        <v>2432</v>
      </c>
      <c r="I865" s="0" t="s">
        <v>124</v>
      </c>
      <c r="J865" s="0" t="s">
        <v>141</v>
      </c>
      <c r="K865" s="0" t="e">
        <f aca="false">VLOOKUP(tblSalaries#this row;where do you work,tblCountriesactual:mapping,2,0)</f>
        <v>#VALUE!</v>
      </c>
      <c r="L865" s="0" t="s">
        <v>118</v>
      </c>
      <c r="M865" s="0" t="n">
        <v>18</v>
      </c>
      <c r="N865" s="48" t="e">
        <f aca="false">VLOOKUP(K865,tblCountries,3,0)</f>
        <v>#VALUE!</v>
      </c>
      <c r="O865" s="48" t="e">
        <f aca="false">VLOOKUP(tblSalaries#this row;how many hours of a day you work on excel,tblHours,2,0)</f>
        <v>#VALUE!</v>
      </c>
      <c r="P865" s="48" t="e">
        <f aca="false">VLOOKUP(tblSalaries#this row;clean country,tblCountries,5,0)</f>
        <v>#VALUE!</v>
      </c>
      <c r="Q865" s="48" t="e">
        <f aca="false">IF($Q$1,tblSalaries#this row;ppp factor*tblSalaries#this row;salary in usd,tblSalaries#this row;salary in usd)</f>
        <v>#VALUE!</v>
      </c>
    </row>
    <row r="866" customFormat="false" ht="15" hidden="false" customHeight="true" outlineLevel="0" collapsed="false">
      <c r="B866" s="0" t="s">
        <v>2433</v>
      </c>
      <c r="C866" s="54" t="n">
        <v>41056.5026736111</v>
      </c>
      <c r="D866" s="55" t="n">
        <v>144000</v>
      </c>
      <c r="E866" s="0" t="n">
        <v>144000</v>
      </c>
      <c r="F866" s="0" t="s">
        <v>101</v>
      </c>
      <c r="G866" s="0" t="e">
        <f aca="false">tblSalaries#this row;clean salary (in local currency)*VLOOKUP(tblSalaries#this row;currency,tblXrate,2,0)</f>
        <v>#VALUE!</v>
      </c>
      <c r="H866" s="0" t="s">
        <v>2434</v>
      </c>
      <c r="I866" s="0" t="s">
        <v>78</v>
      </c>
      <c r="J866" s="0" t="s">
        <v>85</v>
      </c>
      <c r="K866" s="0" t="e">
        <f aca="false">VLOOKUP(tblSalaries#this row;where do you work,tblCountriesactual:mapping,2,0)</f>
        <v>#VALUE!</v>
      </c>
      <c r="L866" s="0" t="s">
        <v>110</v>
      </c>
      <c r="M866" s="0" t="n">
        <v>1</v>
      </c>
      <c r="N866" s="48" t="e">
        <f aca="false">VLOOKUP(K866,tblCountries,3,0)</f>
        <v>#VALUE!</v>
      </c>
      <c r="O866" s="48" t="e">
        <f aca="false">VLOOKUP(tblSalaries#this row;how many hours of a day you work on excel,tblHours,2,0)</f>
        <v>#VALUE!</v>
      </c>
      <c r="P866" s="48" t="e">
        <f aca="false">VLOOKUP(tblSalaries#this row;clean country,tblCountries,5,0)</f>
        <v>#VALUE!</v>
      </c>
      <c r="Q866" s="48" t="e">
        <f aca="false">IF($Q$1,tblSalaries#this row;ppp factor*tblSalaries#this row;salary in usd,tblSalaries#this row;salary in usd)</f>
        <v>#VALUE!</v>
      </c>
    </row>
    <row r="867" customFormat="false" ht="15" hidden="false" customHeight="true" outlineLevel="0" collapsed="false">
      <c r="B867" s="0" t="s">
        <v>2435</v>
      </c>
      <c r="C867" s="54" t="n">
        <v>41056.5227430556</v>
      </c>
      <c r="D867" s="55" t="s">
        <v>2436</v>
      </c>
      <c r="E867" s="0" t="n">
        <v>62000</v>
      </c>
      <c r="F867" s="0" t="s">
        <v>71</v>
      </c>
      <c r="G867" s="0" t="e">
        <f aca="false">tblSalaries#this row;clean salary (in local currency)*VLOOKUP(tblSalaries#this row;currency,tblXrate,2,0)</f>
        <v>#VALUE!</v>
      </c>
      <c r="H867" s="0" t="s">
        <v>2437</v>
      </c>
      <c r="I867" s="0" t="s">
        <v>124</v>
      </c>
      <c r="J867" s="0" t="s">
        <v>322</v>
      </c>
      <c r="K867" s="0" t="e">
        <f aca="false">VLOOKUP(tblSalaries#this row;where do you work,tblCountriesactual:mapping,2,0)</f>
        <v>#VALUE!</v>
      </c>
      <c r="L867" s="0" t="s">
        <v>118</v>
      </c>
      <c r="M867" s="0" t="n">
        <v>11</v>
      </c>
      <c r="N867" s="48" t="e">
        <f aca="false">VLOOKUP(K867,tblCountries,3,0)</f>
        <v>#VALUE!</v>
      </c>
      <c r="O867" s="48" t="e">
        <f aca="false">VLOOKUP(tblSalaries#this row;how many hours of a day you work on excel,tblHours,2,0)</f>
        <v>#VALUE!</v>
      </c>
      <c r="P867" s="48" t="e">
        <f aca="false">VLOOKUP(tblSalaries#this row;clean country,tblCountries,5,0)</f>
        <v>#VALUE!</v>
      </c>
      <c r="Q867" s="48" t="e">
        <f aca="false">IF($Q$1,tblSalaries#this row;ppp factor*tblSalaries#this row;salary in usd,tblSalaries#this row;salary in usd)</f>
        <v>#VALUE!</v>
      </c>
    </row>
    <row r="868" customFormat="false" ht="15" hidden="false" customHeight="true" outlineLevel="0" collapsed="false">
      <c r="B868" s="0" t="s">
        <v>2438</v>
      </c>
      <c r="C868" s="54" t="n">
        <v>41056.5244791667</v>
      </c>
      <c r="D868" s="55" t="s">
        <v>2439</v>
      </c>
      <c r="E868" s="0" t="n">
        <v>300000</v>
      </c>
      <c r="F868" s="0" t="s">
        <v>101</v>
      </c>
      <c r="G868" s="0" t="e">
        <f aca="false">tblSalaries#this row;clean salary (in local currency)*VLOOKUP(tblSalaries#this row;currency,tblXrate,2,0)</f>
        <v>#VALUE!</v>
      </c>
      <c r="H868" s="0" t="s">
        <v>2440</v>
      </c>
      <c r="I868" s="0" t="s">
        <v>78</v>
      </c>
      <c r="J868" s="0" t="s">
        <v>85</v>
      </c>
      <c r="K868" s="0" t="e">
        <f aca="false">VLOOKUP(tblSalaries#this row;where do you work,tblCountriesactual:mapping,2,0)</f>
        <v>#VALUE!</v>
      </c>
      <c r="L868" s="0" t="s">
        <v>90</v>
      </c>
      <c r="M868" s="0" t="n">
        <v>10</v>
      </c>
      <c r="N868" s="48" t="e">
        <f aca="false">VLOOKUP(K868,tblCountries,3,0)</f>
        <v>#VALUE!</v>
      </c>
      <c r="O868" s="48" t="e">
        <f aca="false">VLOOKUP(tblSalaries#this row;how many hours of a day you work on excel,tblHours,2,0)</f>
        <v>#VALUE!</v>
      </c>
      <c r="P868" s="48" t="e">
        <f aca="false">VLOOKUP(tblSalaries#this row;clean country,tblCountries,5,0)</f>
        <v>#VALUE!</v>
      </c>
      <c r="Q868" s="48" t="e">
        <f aca="false">IF($Q$1,tblSalaries#this row;ppp factor*tblSalaries#this row;salary in usd,tblSalaries#this row;salary in usd)</f>
        <v>#VALUE!</v>
      </c>
    </row>
    <row r="869" customFormat="false" ht="15" hidden="false" customHeight="true" outlineLevel="0" collapsed="false">
      <c r="B869" s="0" t="s">
        <v>2441</v>
      </c>
      <c r="C869" s="54" t="n">
        <v>41056.5257175926</v>
      </c>
      <c r="D869" s="55" t="n">
        <v>40000</v>
      </c>
      <c r="E869" s="0" t="n">
        <v>40000</v>
      </c>
      <c r="F869" s="0" t="s">
        <v>82</v>
      </c>
      <c r="G869" s="0" t="e">
        <f aca="false">tblSalaries#this row;clean salary (in local currency)*VLOOKUP(tblSalaries#this row;currency,tblXrate,2,0)</f>
        <v>#VALUE!</v>
      </c>
      <c r="H869" s="0" t="s">
        <v>2442</v>
      </c>
      <c r="I869" s="0" t="s">
        <v>78</v>
      </c>
      <c r="J869" s="0" t="s">
        <v>155</v>
      </c>
      <c r="K869" s="0" t="e">
        <f aca="false">VLOOKUP(tblSalaries#this row;where do you work,tblCountriesactual:mapping,2,0)</f>
        <v>#VALUE!</v>
      </c>
      <c r="L869" s="0" t="s">
        <v>110</v>
      </c>
      <c r="M869" s="0" t="n">
        <v>4</v>
      </c>
      <c r="N869" s="48" t="e">
        <f aca="false">VLOOKUP(K869,tblCountries,3,0)</f>
        <v>#VALUE!</v>
      </c>
      <c r="O869" s="48" t="e">
        <f aca="false">VLOOKUP(tblSalaries#this row;how many hours of a day you work on excel,tblHours,2,0)</f>
        <v>#VALUE!</v>
      </c>
      <c r="P869" s="48" t="e">
        <f aca="false">VLOOKUP(tblSalaries#this row;clean country,tblCountries,5,0)</f>
        <v>#VALUE!</v>
      </c>
      <c r="Q869" s="48" t="e">
        <f aca="false">IF($Q$1,tblSalaries#this row;ppp factor*tblSalaries#this row;salary in usd,tblSalaries#this row;salary in usd)</f>
        <v>#VALUE!</v>
      </c>
    </row>
    <row r="870" customFormat="false" ht="15" hidden="false" customHeight="true" outlineLevel="0" collapsed="false">
      <c r="B870" s="0" t="s">
        <v>2443</v>
      </c>
      <c r="C870" s="54" t="n">
        <v>41056.5288078704</v>
      </c>
      <c r="D870" s="55" t="s">
        <v>2444</v>
      </c>
      <c r="E870" s="0" t="n">
        <v>25560</v>
      </c>
      <c r="F870" s="0" t="s">
        <v>71</v>
      </c>
      <c r="G870" s="0" t="e">
        <f aca="false">tblSalaries#this row;clean salary (in local currency)*VLOOKUP(tblSalaries#this row;currency,tblXrate,2,0)</f>
        <v>#VALUE!</v>
      </c>
      <c r="H870" s="0" t="s">
        <v>2445</v>
      </c>
      <c r="I870" s="0" t="s">
        <v>124</v>
      </c>
      <c r="J870" s="0" t="s">
        <v>2446</v>
      </c>
      <c r="K870" s="0" t="e">
        <f aca="false">VLOOKUP(tblSalaries#this row;where do you work,tblCountriesactual:mapping,2,0)</f>
        <v>#VALUE!</v>
      </c>
      <c r="L870" s="0" t="s">
        <v>110</v>
      </c>
      <c r="M870" s="0" t="n">
        <v>3</v>
      </c>
      <c r="N870" s="48" t="e">
        <f aca="false">VLOOKUP(K870,tblCountries,3,0)</f>
        <v>#VALUE!</v>
      </c>
      <c r="O870" s="48" t="e">
        <f aca="false">VLOOKUP(tblSalaries#this row;how many hours of a day you work on excel,tblHours,2,0)</f>
        <v>#VALUE!</v>
      </c>
      <c r="P870" s="48" t="e">
        <f aca="false">VLOOKUP(tblSalaries#this row;clean country,tblCountries,5,0)</f>
        <v>#VALUE!</v>
      </c>
      <c r="Q870" s="48" t="e">
        <f aca="false">IF($Q$1,tblSalaries#this row;ppp factor*tblSalaries#this row;salary in usd,tblSalaries#this row;salary in usd)</f>
        <v>#VALUE!</v>
      </c>
    </row>
    <row r="871" customFormat="false" ht="15" hidden="false" customHeight="true" outlineLevel="0" collapsed="false">
      <c r="B871" s="0" t="s">
        <v>2447</v>
      </c>
      <c r="C871" s="54" t="n">
        <v>41056.5401736111</v>
      </c>
      <c r="D871" s="55" t="s">
        <v>2448</v>
      </c>
      <c r="E871" s="0" t="n">
        <v>720000</v>
      </c>
      <c r="F871" s="0" t="s">
        <v>101</v>
      </c>
      <c r="G871" s="0" t="e">
        <f aca="false">tblSalaries#this row;clean salary (in local currency)*VLOOKUP(tblSalaries#this row;currency,tblXrate,2,0)</f>
        <v>#VALUE!</v>
      </c>
      <c r="H871" s="0" t="s">
        <v>2449</v>
      </c>
      <c r="I871" s="0" t="s">
        <v>69</v>
      </c>
      <c r="J871" s="0" t="s">
        <v>85</v>
      </c>
      <c r="K871" s="0" t="e">
        <f aca="false">VLOOKUP(tblSalaries#this row;where do you work,tblCountriesactual:mapping,2,0)</f>
        <v>#VALUE!</v>
      </c>
      <c r="L871" s="0" t="s">
        <v>110</v>
      </c>
      <c r="M871" s="0" t="n">
        <v>3</v>
      </c>
      <c r="N871" s="48" t="e">
        <f aca="false">VLOOKUP(K871,tblCountries,3,0)</f>
        <v>#VALUE!</v>
      </c>
      <c r="O871" s="48" t="e">
        <f aca="false">VLOOKUP(tblSalaries#this row;how many hours of a day you work on excel,tblHours,2,0)</f>
        <v>#VALUE!</v>
      </c>
      <c r="P871" s="48" t="e">
        <f aca="false">VLOOKUP(tblSalaries#this row;clean country,tblCountries,5,0)</f>
        <v>#VALUE!</v>
      </c>
      <c r="Q871" s="48" t="e">
        <f aca="false">IF($Q$1,tblSalaries#this row;ppp factor*tblSalaries#this row;salary in usd,tblSalaries#this row;salary in usd)</f>
        <v>#VALUE!</v>
      </c>
    </row>
    <row r="872" customFormat="false" ht="15" hidden="false" customHeight="true" outlineLevel="0" collapsed="false">
      <c r="B872" s="0" t="s">
        <v>2450</v>
      </c>
      <c r="C872" s="54" t="n">
        <v>41056.546412037</v>
      </c>
      <c r="D872" s="55" t="n">
        <v>600000</v>
      </c>
      <c r="E872" s="0" t="n">
        <v>600000</v>
      </c>
      <c r="F872" s="0" t="s">
        <v>101</v>
      </c>
      <c r="G872" s="0" t="e">
        <f aca="false">tblSalaries#this row;clean salary (in local currency)*VLOOKUP(tblSalaries#this row;currency,tblXrate,2,0)</f>
        <v>#VALUE!</v>
      </c>
      <c r="H872" s="0" t="s">
        <v>2451</v>
      </c>
      <c r="I872" s="0" t="s">
        <v>124</v>
      </c>
      <c r="J872" s="0" t="s">
        <v>85</v>
      </c>
      <c r="K872" s="0" t="e">
        <f aca="false">VLOOKUP(tblSalaries#this row;where do you work,tblCountriesactual:mapping,2,0)</f>
        <v>#VALUE!</v>
      </c>
      <c r="L872" s="0" t="s">
        <v>118</v>
      </c>
      <c r="M872" s="0" t="n">
        <v>5</v>
      </c>
      <c r="N872" s="48" t="e">
        <f aca="false">VLOOKUP(K872,tblCountries,3,0)</f>
        <v>#VALUE!</v>
      </c>
      <c r="O872" s="48" t="e">
        <f aca="false">VLOOKUP(tblSalaries#this row;how many hours of a day you work on excel,tblHours,2,0)</f>
        <v>#VALUE!</v>
      </c>
      <c r="P872" s="48" t="e">
        <f aca="false">VLOOKUP(tblSalaries#this row;clean country,tblCountries,5,0)</f>
        <v>#VALUE!</v>
      </c>
      <c r="Q872" s="48" t="e">
        <f aca="false">IF($Q$1,tblSalaries#this row;ppp factor*tblSalaries#this row;salary in usd,tblSalaries#this row;salary in usd)</f>
        <v>#VALUE!</v>
      </c>
    </row>
    <row r="873" customFormat="false" ht="15" hidden="false" customHeight="true" outlineLevel="0" collapsed="false">
      <c r="B873" s="0" t="s">
        <v>2452</v>
      </c>
      <c r="C873" s="54" t="n">
        <v>41056.5606365741</v>
      </c>
      <c r="D873" s="55" t="s">
        <v>2453</v>
      </c>
      <c r="E873" s="0" t="n">
        <v>420000</v>
      </c>
      <c r="F873" s="0" t="s">
        <v>91</v>
      </c>
      <c r="G873" s="0" t="e">
        <f aca="false">tblSalaries#this row;clean salary (in local currency)*VLOOKUP(tblSalaries#this row;currency,tblXrate,2,0)</f>
        <v>#VALUE!</v>
      </c>
      <c r="H873" s="0" t="s">
        <v>2454</v>
      </c>
      <c r="I873" s="0" t="s">
        <v>124</v>
      </c>
      <c r="J873" s="0" t="s">
        <v>121</v>
      </c>
      <c r="K873" s="0" t="e">
        <f aca="false">VLOOKUP(tblSalaries#this row;where do you work,tblCountriesactual:mapping,2,0)</f>
        <v>#VALUE!</v>
      </c>
      <c r="L873" s="0" t="s">
        <v>118</v>
      </c>
      <c r="M873" s="0" t="n">
        <v>4</v>
      </c>
      <c r="N873" s="48" t="e">
        <f aca="false">VLOOKUP(K873,tblCountries,3,0)</f>
        <v>#VALUE!</v>
      </c>
      <c r="O873" s="48" t="e">
        <f aca="false">VLOOKUP(tblSalaries#this row;how many hours of a day you work on excel,tblHours,2,0)</f>
        <v>#VALUE!</v>
      </c>
      <c r="P873" s="48" t="e">
        <f aca="false">VLOOKUP(tblSalaries#this row;clean country,tblCountries,5,0)</f>
        <v>#VALUE!</v>
      </c>
      <c r="Q873" s="48" t="e">
        <f aca="false">IF($Q$1,tblSalaries#this row;ppp factor*tblSalaries#this row;salary in usd,tblSalaries#this row;salary in usd)</f>
        <v>#VALUE!</v>
      </c>
    </row>
    <row r="874" customFormat="false" ht="15" hidden="false" customHeight="true" outlineLevel="0" collapsed="false">
      <c r="B874" s="0" t="s">
        <v>2455</v>
      </c>
      <c r="C874" s="54" t="n">
        <v>41056.5624074074</v>
      </c>
      <c r="D874" s="55" t="s">
        <v>2456</v>
      </c>
      <c r="E874" s="0" t="n">
        <v>125000</v>
      </c>
      <c r="F874" s="0" t="s">
        <v>71</v>
      </c>
      <c r="G874" s="0" t="e">
        <f aca="false">tblSalaries#this row;clean salary (in local currency)*VLOOKUP(tblSalaries#this row;currency,tblXrate,2,0)</f>
        <v>#VALUE!</v>
      </c>
      <c r="H874" s="0" t="s">
        <v>2457</v>
      </c>
      <c r="I874" s="0" t="s">
        <v>107</v>
      </c>
      <c r="J874" s="0" t="s">
        <v>128</v>
      </c>
      <c r="K874" s="0" t="e">
        <f aca="false">VLOOKUP(tblSalaries#this row;where do you work,tblCountriesactual:mapping,2,0)</f>
        <v>#VALUE!</v>
      </c>
      <c r="L874" s="0" t="s">
        <v>110</v>
      </c>
      <c r="M874" s="0" t="n">
        <v>20</v>
      </c>
      <c r="N874" s="48" t="e">
        <f aca="false">VLOOKUP(K874,tblCountries,3,0)</f>
        <v>#VALUE!</v>
      </c>
      <c r="O874" s="48" t="e">
        <f aca="false">VLOOKUP(tblSalaries#this row;how many hours of a day you work on excel,tblHours,2,0)</f>
        <v>#VALUE!</v>
      </c>
      <c r="P874" s="48" t="e">
        <f aca="false">VLOOKUP(tblSalaries#this row;clean country,tblCountries,5,0)</f>
        <v>#VALUE!</v>
      </c>
      <c r="Q874" s="48" t="e">
        <f aca="false">IF($Q$1,tblSalaries#this row;ppp factor*tblSalaries#this row;salary in usd,tblSalaries#this row;salary in usd)</f>
        <v>#VALUE!</v>
      </c>
    </row>
    <row r="875" customFormat="false" ht="15" hidden="false" customHeight="true" outlineLevel="0" collapsed="false">
      <c r="B875" s="0" t="s">
        <v>2458</v>
      </c>
      <c r="C875" s="54" t="n">
        <v>41056.5654166667</v>
      </c>
      <c r="D875" s="55" t="n">
        <v>43000</v>
      </c>
      <c r="E875" s="0" t="n">
        <v>43000</v>
      </c>
      <c r="F875" s="0" t="s">
        <v>71</v>
      </c>
      <c r="G875" s="0" t="e">
        <f aca="false">tblSalaries#this row;clean salary (in local currency)*VLOOKUP(tblSalaries#this row;currency,tblXrate,2,0)</f>
        <v>#VALUE!</v>
      </c>
      <c r="H875" s="0" t="s">
        <v>687</v>
      </c>
      <c r="I875" s="0" t="s">
        <v>78</v>
      </c>
      <c r="J875" s="0" t="s">
        <v>74</v>
      </c>
      <c r="K875" s="0" t="e">
        <f aca="false">VLOOKUP(tblSalaries#this row;where do you work,tblCountriesactual:mapping,2,0)</f>
        <v>#VALUE!</v>
      </c>
      <c r="L875" s="0" t="s">
        <v>110</v>
      </c>
      <c r="M875" s="0" t="n">
        <v>1</v>
      </c>
      <c r="N875" s="48" t="e">
        <f aca="false">VLOOKUP(K875,tblCountries,3,0)</f>
        <v>#VALUE!</v>
      </c>
      <c r="O875" s="48" t="e">
        <f aca="false">VLOOKUP(tblSalaries#this row;how many hours of a day you work on excel,tblHours,2,0)</f>
        <v>#VALUE!</v>
      </c>
      <c r="P875" s="48" t="e">
        <f aca="false">VLOOKUP(tblSalaries#this row;clean country,tblCountries,5,0)</f>
        <v>#VALUE!</v>
      </c>
      <c r="Q875" s="48" t="e">
        <f aca="false">IF($Q$1,tblSalaries#this row;ppp factor*tblSalaries#this row;salary in usd,tblSalaries#this row;salary in usd)</f>
        <v>#VALUE!</v>
      </c>
    </row>
    <row r="876" customFormat="false" ht="15" hidden="false" customHeight="true" outlineLevel="0" collapsed="false">
      <c r="B876" s="0" t="s">
        <v>2459</v>
      </c>
      <c r="C876" s="54" t="n">
        <v>41056.5701851852</v>
      </c>
      <c r="D876" s="55" t="s">
        <v>2460</v>
      </c>
      <c r="E876" s="0" t="n">
        <v>400000</v>
      </c>
      <c r="F876" s="0" t="s">
        <v>101</v>
      </c>
      <c r="G876" s="0" t="e">
        <f aca="false">tblSalaries#this row;clean salary (in local currency)*VLOOKUP(tblSalaries#this row;currency,tblXrate,2,0)</f>
        <v>#VALUE!</v>
      </c>
      <c r="H876" s="0" t="s">
        <v>1548</v>
      </c>
      <c r="I876" s="0" t="s">
        <v>116</v>
      </c>
      <c r="J876" s="0" t="s">
        <v>85</v>
      </c>
      <c r="K876" s="0" t="e">
        <f aca="false">VLOOKUP(tblSalaries#this row;where do you work,tblCountriesactual:mapping,2,0)</f>
        <v>#VALUE!</v>
      </c>
      <c r="L876" s="0" t="s">
        <v>100</v>
      </c>
      <c r="M876" s="0" t="n">
        <v>6</v>
      </c>
      <c r="N876" s="48" t="e">
        <f aca="false">VLOOKUP(K876,tblCountries,3,0)</f>
        <v>#VALUE!</v>
      </c>
      <c r="O876" s="48" t="e">
        <f aca="false">VLOOKUP(tblSalaries#this row;how many hours of a day you work on excel,tblHours,2,0)</f>
        <v>#VALUE!</v>
      </c>
      <c r="P876" s="48" t="e">
        <f aca="false">VLOOKUP(tblSalaries#this row;clean country,tblCountries,5,0)</f>
        <v>#VALUE!</v>
      </c>
      <c r="Q876" s="48" t="e">
        <f aca="false">IF($Q$1,tblSalaries#this row;ppp factor*tblSalaries#this row;salary in usd,tblSalaries#this row;salary in usd)</f>
        <v>#VALUE!</v>
      </c>
    </row>
    <row r="877" customFormat="false" ht="15" hidden="false" customHeight="true" outlineLevel="0" collapsed="false">
      <c r="B877" s="0" t="s">
        <v>2461</v>
      </c>
      <c r="C877" s="54" t="n">
        <v>41056.5701967593</v>
      </c>
      <c r="D877" s="55" t="n">
        <v>10000</v>
      </c>
      <c r="E877" s="0" t="n">
        <v>10000</v>
      </c>
      <c r="F877" s="0" t="s">
        <v>71</v>
      </c>
      <c r="G877" s="0" t="e">
        <f aca="false">tblSalaries#this row;clean salary (in local currency)*VLOOKUP(tblSalaries#this row;currency,tblXrate,2,0)</f>
        <v>#VALUE!</v>
      </c>
      <c r="H877" s="0" t="s">
        <v>2462</v>
      </c>
      <c r="I877" s="0" t="s">
        <v>69</v>
      </c>
      <c r="J877" s="0" t="s">
        <v>487</v>
      </c>
      <c r="K877" s="0" t="e">
        <f aca="false">VLOOKUP(tblSalaries#this row;where do you work,tblCountriesactual:mapping,2,0)</f>
        <v>#VALUE!</v>
      </c>
      <c r="L877" s="0" t="s">
        <v>110</v>
      </c>
      <c r="M877" s="0" t="n">
        <v>4</v>
      </c>
      <c r="N877" s="48" t="e">
        <f aca="false">VLOOKUP(K877,tblCountries,3,0)</f>
        <v>#VALUE!</v>
      </c>
      <c r="O877" s="48" t="e">
        <f aca="false">VLOOKUP(tblSalaries#this row;how many hours of a day you work on excel,tblHours,2,0)</f>
        <v>#VALUE!</v>
      </c>
      <c r="P877" s="48" t="e">
        <f aca="false">VLOOKUP(tblSalaries#this row;clean country,tblCountries,5,0)</f>
        <v>#VALUE!</v>
      </c>
      <c r="Q877" s="48" t="e">
        <f aca="false">IF($Q$1,tblSalaries#this row;ppp factor*tblSalaries#this row;salary in usd,tblSalaries#this row;salary in usd)</f>
        <v>#VALUE!</v>
      </c>
    </row>
    <row r="878" customFormat="false" ht="15" hidden="false" customHeight="true" outlineLevel="0" collapsed="false">
      <c r="B878" s="0" t="s">
        <v>2463</v>
      </c>
      <c r="C878" s="54" t="n">
        <v>41056.5710069444</v>
      </c>
      <c r="D878" s="55" t="s">
        <v>2464</v>
      </c>
      <c r="E878" s="0" t="n">
        <v>500000</v>
      </c>
      <c r="F878" s="0" t="s">
        <v>101</v>
      </c>
      <c r="G878" s="0" t="e">
        <f aca="false">tblSalaries#this row;clean salary (in local currency)*VLOOKUP(tblSalaries#this row;currency,tblXrate,2,0)</f>
        <v>#VALUE!</v>
      </c>
      <c r="H878" s="0" t="s">
        <v>2465</v>
      </c>
      <c r="I878" s="0" t="s">
        <v>124</v>
      </c>
      <c r="J878" s="0" t="s">
        <v>85</v>
      </c>
      <c r="K878" s="0" t="e">
        <f aca="false">VLOOKUP(tblSalaries#this row;where do you work,tblCountriesactual:mapping,2,0)</f>
        <v>#VALUE!</v>
      </c>
      <c r="L878" s="0" t="s">
        <v>90</v>
      </c>
      <c r="M878" s="0" t="n">
        <v>5</v>
      </c>
      <c r="N878" s="48" t="e">
        <f aca="false">VLOOKUP(K878,tblCountries,3,0)</f>
        <v>#VALUE!</v>
      </c>
      <c r="O878" s="48" t="e">
        <f aca="false">VLOOKUP(tblSalaries#this row;how many hours of a day you work on excel,tblHours,2,0)</f>
        <v>#VALUE!</v>
      </c>
      <c r="P878" s="48" t="e">
        <f aca="false">VLOOKUP(tblSalaries#this row;clean country,tblCountries,5,0)</f>
        <v>#VALUE!</v>
      </c>
      <c r="Q878" s="48" t="e">
        <f aca="false">IF($Q$1,tblSalaries#this row;ppp factor*tblSalaries#this row;salary in usd,tblSalaries#this row;salary in usd)</f>
        <v>#VALUE!</v>
      </c>
    </row>
    <row r="879" customFormat="false" ht="15" hidden="false" customHeight="true" outlineLevel="0" collapsed="false">
      <c r="B879" s="0" t="s">
        <v>2466</v>
      </c>
      <c r="C879" s="54" t="n">
        <v>41056.5734606482</v>
      </c>
      <c r="D879" s="55" t="n">
        <v>36500</v>
      </c>
      <c r="E879" s="0" t="n">
        <v>36500</v>
      </c>
      <c r="F879" s="0" t="s">
        <v>71</v>
      </c>
      <c r="G879" s="0" t="e">
        <f aca="false">tblSalaries#this row;clean salary (in local currency)*VLOOKUP(tblSalaries#this row;currency,tblXrate,2,0)</f>
        <v>#VALUE!</v>
      </c>
      <c r="H879" s="0" t="s">
        <v>69</v>
      </c>
      <c r="I879" s="0" t="s">
        <v>69</v>
      </c>
      <c r="J879" s="0" t="s">
        <v>199</v>
      </c>
      <c r="K879" s="0" t="e">
        <f aca="false">VLOOKUP(tblSalaries#this row;where do you work,tblCountriesactual:mapping,2,0)</f>
        <v>#VALUE!</v>
      </c>
      <c r="L879" s="0" t="s">
        <v>110</v>
      </c>
      <c r="M879" s="0" t="n">
        <v>15</v>
      </c>
      <c r="N879" s="48" t="e">
        <f aca="false">VLOOKUP(K879,tblCountries,3,0)</f>
        <v>#VALUE!</v>
      </c>
      <c r="O879" s="48" t="e">
        <f aca="false">VLOOKUP(tblSalaries#this row;how many hours of a day you work on excel,tblHours,2,0)</f>
        <v>#VALUE!</v>
      </c>
      <c r="P879" s="48" t="e">
        <f aca="false">VLOOKUP(tblSalaries#this row;clean country,tblCountries,5,0)</f>
        <v>#VALUE!</v>
      </c>
      <c r="Q879" s="48" t="e">
        <f aca="false">IF($Q$1,tblSalaries#this row;ppp factor*tblSalaries#this row;salary in usd,tblSalaries#this row;salary in usd)</f>
        <v>#VALUE!</v>
      </c>
    </row>
    <row r="880" customFormat="false" ht="15" hidden="false" customHeight="true" outlineLevel="0" collapsed="false">
      <c r="B880" s="0" t="s">
        <v>2467</v>
      </c>
      <c r="C880" s="54" t="n">
        <v>41056.5783912037</v>
      </c>
      <c r="D880" s="55" t="s">
        <v>2468</v>
      </c>
      <c r="E880" s="0" t="n">
        <v>100000</v>
      </c>
      <c r="F880" s="0" t="s">
        <v>71</v>
      </c>
      <c r="G880" s="0" t="e">
        <f aca="false">tblSalaries#this row;clean salary (in local currency)*VLOOKUP(tblSalaries#this row;currency,tblXrate,2,0)</f>
        <v>#VALUE!</v>
      </c>
      <c r="H880" s="0" t="s">
        <v>853</v>
      </c>
      <c r="I880" s="0" t="s">
        <v>107</v>
      </c>
      <c r="J880" s="0" t="s">
        <v>394</v>
      </c>
      <c r="K880" s="0" t="e">
        <f aca="false">VLOOKUP(tblSalaries#this row;where do you work,tblCountriesactual:mapping,2,0)</f>
        <v>#VALUE!</v>
      </c>
      <c r="L880" s="0" t="s">
        <v>118</v>
      </c>
      <c r="M880" s="0" t="n">
        <v>10</v>
      </c>
      <c r="N880" s="48" t="e">
        <f aca="false">VLOOKUP(K880,tblCountries,3,0)</f>
        <v>#VALUE!</v>
      </c>
      <c r="O880" s="48" t="e">
        <f aca="false">VLOOKUP(tblSalaries#this row;how many hours of a day you work on excel,tblHours,2,0)</f>
        <v>#VALUE!</v>
      </c>
      <c r="P880" s="48" t="e">
        <f aca="false">VLOOKUP(tblSalaries#this row;clean country,tblCountries,5,0)</f>
        <v>#VALUE!</v>
      </c>
      <c r="Q880" s="48" t="e">
        <f aca="false">IF($Q$1,tblSalaries#this row;ppp factor*tblSalaries#this row;salary in usd,tblSalaries#this row;salary in usd)</f>
        <v>#VALUE!</v>
      </c>
    </row>
    <row r="881" customFormat="false" ht="15" hidden="false" customHeight="true" outlineLevel="0" collapsed="false">
      <c r="B881" s="0" t="s">
        <v>2469</v>
      </c>
      <c r="C881" s="54" t="n">
        <v>41056.5864699074</v>
      </c>
      <c r="D881" s="55" t="s">
        <v>762</v>
      </c>
      <c r="E881" s="0" t="n">
        <v>400000</v>
      </c>
      <c r="F881" s="0" t="s">
        <v>101</v>
      </c>
      <c r="G881" s="0" t="e">
        <f aca="false">tblSalaries#this row;clean salary (in local currency)*VLOOKUP(tblSalaries#this row;currency,tblXrate,2,0)</f>
        <v>#VALUE!</v>
      </c>
      <c r="H881" s="0" t="s">
        <v>2470</v>
      </c>
      <c r="I881" s="0" t="s">
        <v>69</v>
      </c>
      <c r="J881" s="0" t="s">
        <v>85</v>
      </c>
      <c r="K881" s="0" t="e">
        <f aca="false">VLOOKUP(tblSalaries#this row;where do you work,tblCountriesactual:mapping,2,0)</f>
        <v>#VALUE!</v>
      </c>
      <c r="L881" s="0" t="s">
        <v>100</v>
      </c>
      <c r="M881" s="0" t="n">
        <v>8</v>
      </c>
      <c r="N881" s="48" t="e">
        <f aca="false">VLOOKUP(K881,tblCountries,3,0)</f>
        <v>#VALUE!</v>
      </c>
      <c r="O881" s="48" t="e">
        <f aca="false">VLOOKUP(tblSalaries#this row;how many hours of a day you work on excel,tblHours,2,0)</f>
        <v>#VALUE!</v>
      </c>
      <c r="P881" s="48" t="e">
        <f aca="false">VLOOKUP(tblSalaries#this row;clean country,tblCountries,5,0)</f>
        <v>#VALUE!</v>
      </c>
      <c r="Q881" s="48" t="e">
        <f aca="false">IF($Q$1,tblSalaries#this row;ppp factor*tblSalaries#this row;salary in usd,tblSalaries#this row;salary in usd)</f>
        <v>#VALUE!</v>
      </c>
    </row>
    <row r="882" customFormat="false" ht="15" hidden="false" customHeight="true" outlineLevel="0" collapsed="false">
      <c r="B882" s="0" t="s">
        <v>2471</v>
      </c>
      <c r="C882" s="54" t="n">
        <v>41056.5987384259</v>
      </c>
      <c r="D882" s="55" t="s">
        <v>2472</v>
      </c>
      <c r="E882" s="0" t="n">
        <v>2300000</v>
      </c>
      <c r="F882" s="0" t="s">
        <v>101</v>
      </c>
      <c r="G882" s="0" t="e">
        <f aca="false">tblSalaries#this row;clean salary (in local currency)*VLOOKUP(tblSalaries#this row;currency,tblXrate,2,0)</f>
        <v>#VALUE!</v>
      </c>
      <c r="H882" s="0" t="s">
        <v>2473</v>
      </c>
      <c r="I882" s="0" t="s">
        <v>124</v>
      </c>
      <c r="J882" s="0" t="s">
        <v>85</v>
      </c>
      <c r="K882" s="0" t="e">
        <f aca="false">VLOOKUP(tblSalaries#this row;where do you work,tblCountriesactual:mapping,2,0)</f>
        <v>#VALUE!</v>
      </c>
      <c r="L882" s="0" t="s">
        <v>100</v>
      </c>
      <c r="M882" s="0" t="n">
        <v>8</v>
      </c>
      <c r="N882" s="48" t="e">
        <f aca="false">VLOOKUP(K882,tblCountries,3,0)</f>
        <v>#VALUE!</v>
      </c>
      <c r="O882" s="48" t="e">
        <f aca="false">VLOOKUP(tblSalaries#this row;how many hours of a day you work on excel,tblHours,2,0)</f>
        <v>#VALUE!</v>
      </c>
      <c r="P882" s="48" t="e">
        <f aca="false">VLOOKUP(tblSalaries#this row;clean country,tblCountries,5,0)</f>
        <v>#VALUE!</v>
      </c>
      <c r="Q882" s="48" t="e">
        <f aca="false">IF($Q$1,tblSalaries#this row;ppp factor*tblSalaries#this row;salary in usd,tblSalaries#this row;salary in usd)</f>
        <v>#VALUE!</v>
      </c>
    </row>
    <row r="883" customFormat="false" ht="15" hidden="false" customHeight="true" outlineLevel="0" collapsed="false">
      <c r="B883" s="0" t="s">
        <v>2474</v>
      </c>
      <c r="C883" s="54" t="n">
        <v>41056.6024652778</v>
      </c>
      <c r="D883" s="55" t="s">
        <v>2475</v>
      </c>
      <c r="E883" s="0" t="n">
        <v>1200000</v>
      </c>
      <c r="F883" s="0" t="s">
        <v>101</v>
      </c>
      <c r="G883" s="0" t="e">
        <f aca="false">tblSalaries#this row;clean salary (in local currency)*VLOOKUP(tblSalaries#this row;currency,tblXrate,2,0)</f>
        <v>#VALUE!</v>
      </c>
      <c r="H883" s="0" t="s">
        <v>2476</v>
      </c>
      <c r="I883" s="0" t="s">
        <v>107</v>
      </c>
      <c r="J883" s="0" t="s">
        <v>85</v>
      </c>
      <c r="K883" s="0" t="e">
        <f aca="false">VLOOKUP(tblSalaries#this row;where do you work,tblCountriesactual:mapping,2,0)</f>
        <v>#VALUE!</v>
      </c>
      <c r="L883" s="0" t="s">
        <v>110</v>
      </c>
      <c r="M883" s="0" t="n">
        <v>17</v>
      </c>
      <c r="N883" s="48" t="e">
        <f aca="false">VLOOKUP(K883,tblCountries,3,0)</f>
        <v>#VALUE!</v>
      </c>
      <c r="O883" s="48" t="e">
        <f aca="false">VLOOKUP(tblSalaries#this row;how many hours of a day you work on excel,tblHours,2,0)</f>
        <v>#VALUE!</v>
      </c>
      <c r="P883" s="48" t="e">
        <f aca="false">VLOOKUP(tblSalaries#this row;clean country,tblCountries,5,0)</f>
        <v>#VALUE!</v>
      </c>
      <c r="Q883" s="48" t="e">
        <f aca="false">IF($Q$1,tblSalaries#this row;ppp factor*tblSalaries#this row;salary in usd,tblSalaries#this row;salary in usd)</f>
        <v>#VALUE!</v>
      </c>
    </row>
    <row r="884" customFormat="false" ht="15" hidden="false" customHeight="true" outlineLevel="0" collapsed="false">
      <c r="B884" s="0" t="s">
        <v>2477</v>
      </c>
      <c r="C884" s="54" t="n">
        <v>41056.6162152778</v>
      </c>
      <c r="D884" s="55" t="n">
        <v>120000</v>
      </c>
      <c r="E884" s="0" t="n">
        <v>120000</v>
      </c>
      <c r="F884" s="0" t="s">
        <v>101</v>
      </c>
      <c r="G884" s="0" t="e">
        <f aca="false">tblSalaries#this row;clean salary (in local currency)*VLOOKUP(tblSalaries#this row;currency,tblXrate,2,0)</f>
        <v>#VALUE!</v>
      </c>
      <c r="H884" s="0" t="s">
        <v>2478</v>
      </c>
      <c r="I884" s="0" t="s">
        <v>124</v>
      </c>
      <c r="J884" s="0" t="s">
        <v>85</v>
      </c>
      <c r="K884" s="0" t="e">
        <f aca="false">VLOOKUP(tblSalaries#this row;where do you work,tblCountriesactual:mapping,2,0)</f>
        <v>#VALUE!</v>
      </c>
      <c r="L884" s="0" t="s">
        <v>110</v>
      </c>
      <c r="M884" s="0" t="n">
        <v>5</v>
      </c>
      <c r="N884" s="48" t="e">
        <f aca="false">VLOOKUP(K884,tblCountries,3,0)</f>
        <v>#VALUE!</v>
      </c>
      <c r="O884" s="48" t="e">
        <f aca="false">VLOOKUP(tblSalaries#this row;how many hours of a day you work on excel,tblHours,2,0)</f>
        <v>#VALUE!</v>
      </c>
      <c r="P884" s="48" t="e">
        <f aca="false">VLOOKUP(tblSalaries#this row;clean country,tblCountries,5,0)</f>
        <v>#VALUE!</v>
      </c>
      <c r="Q884" s="48" t="e">
        <f aca="false">IF($Q$1,tblSalaries#this row;ppp factor*tblSalaries#this row;salary in usd,tblSalaries#this row;salary in usd)</f>
        <v>#VALUE!</v>
      </c>
    </row>
    <row r="885" customFormat="false" ht="15" hidden="false" customHeight="true" outlineLevel="0" collapsed="false">
      <c r="B885" s="0" t="s">
        <v>2479</v>
      </c>
      <c r="C885" s="54" t="n">
        <v>41056.6175</v>
      </c>
      <c r="D885" s="55" t="s">
        <v>2480</v>
      </c>
      <c r="E885" s="0" t="n">
        <v>500000</v>
      </c>
      <c r="F885" s="0" t="s">
        <v>101</v>
      </c>
      <c r="G885" s="0" t="e">
        <f aca="false">tblSalaries#this row;clean salary (in local currency)*VLOOKUP(tblSalaries#this row;currency,tblXrate,2,0)</f>
        <v>#VALUE!</v>
      </c>
      <c r="H885" s="0" t="s">
        <v>1944</v>
      </c>
      <c r="I885" s="0" t="s">
        <v>116</v>
      </c>
      <c r="J885" s="0" t="s">
        <v>85</v>
      </c>
      <c r="K885" s="0" t="e">
        <f aca="false">VLOOKUP(tblSalaries#this row;where do you work,tblCountriesactual:mapping,2,0)</f>
        <v>#VALUE!</v>
      </c>
      <c r="L885" s="0" t="s">
        <v>100</v>
      </c>
      <c r="M885" s="0" t="n">
        <v>3</v>
      </c>
      <c r="N885" s="48" t="e">
        <f aca="false">VLOOKUP(K885,tblCountries,3,0)</f>
        <v>#VALUE!</v>
      </c>
      <c r="O885" s="48" t="e">
        <f aca="false">VLOOKUP(tblSalaries#this row;how many hours of a day you work on excel,tblHours,2,0)</f>
        <v>#VALUE!</v>
      </c>
      <c r="P885" s="48" t="e">
        <f aca="false">VLOOKUP(tblSalaries#this row;clean country,tblCountries,5,0)</f>
        <v>#VALUE!</v>
      </c>
      <c r="Q885" s="48" t="e">
        <f aca="false">IF($Q$1,tblSalaries#this row;ppp factor*tblSalaries#this row;salary in usd,tblSalaries#this row;salary in usd)</f>
        <v>#VALUE!</v>
      </c>
    </row>
    <row r="886" customFormat="false" ht="15" hidden="false" customHeight="true" outlineLevel="0" collapsed="false">
      <c r="B886" s="0" t="s">
        <v>2481</v>
      </c>
      <c r="C886" s="54" t="n">
        <v>41056.6187037037</v>
      </c>
      <c r="D886" s="55" t="n">
        <v>1000000</v>
      </c>
      <c r="E886" s="0" t="n">
        <v>1000000</v>
      </c>
      <c r="F886" s="0" t="s">
        <v>101</v>
      </c>
      <c r="G886" s="0" t="e">
        <f aca="false">tblSalaries#this row;clean salary (in local currency)*VLOOKUP(tblSalaries#this row;currency,tblXrate,2,0)</f>
        <v>#VALUE!</v>
      </c>
      <c r="H886" s="0" t="s">
        <v>2482</v>
      </c>
      <c r="I886" s="0" t="s">
        <v>124</v>
      </c>
      <c r="J886" s="0" t="s">
        <v>85</v>
      </c>
      <c r="K886" s="0" t="e">
        <f aca="false">VLOOKUP(tblSalaries#this row;where do you work,tblCountriesactual:mapping,2,0)</f>
        <v>#VALUE!</v>
      </c>
      <c r="L886" s="0" t="s">
        <v>110</v>
      </c>
      <c r="M886" s="0" t="n">
        <v>5</v>
      </c>
      <c r="N886" s="48" t="e">
        <f aca="false">VLOOKUP(K886,tblCountries,3,0)</f>
        <v>#VALUE!</v>
      </c>
      <c r="O886" s="48" t="e">
        <f aca="false">VLOOKUP(tblSalaries#this row;how many hours of a day you work on excel,tblHours,2,0)</f>
        <v>#VALUE!</v>
      </c>
      <c r="P886" s="48" t="e">
        <f aca="false">VLOOKUP(tblSalaries#this row;clean country,tblCountries,5,0)</f>
        <v>#VALUE!</v>
      </c>
      <c r="Q886" s="48" t="e">
        <f aca="false">IF($Q$1,tblSalaries#this row;ppp factor*tblSalaries#this row;salary in usd,tblSalaries#this row;salary in usd)</f>
        <v>#VALUE!</v>
      </c>
    </row>
    <row r="887" customFormat="false" ht="15" hidden="false" customHeight="true" outlineLevel="0" collapsed="false">
      <c r="B887" s="0" t="s">
        <v>2483</v>
      </c>
      <c r="C887" s="54" t="n">
        <v>41056.621875</v>
      </c>
      <c r="D887" s="55" t="s">
        <v>1902</v>
      </c>
      <c r="E887" s="0" t="n">
        <v>850000</v>
      </c>
      <c r="F887" s="0" t="s">
        <v>101</v>
      </c>
      <c r="G887" s="0" t="e">
        <f aca="false">tblSalaries#this row;clean salary (in local currency)*VLOOKUP(tblSalaries#this row;currency,tblXrate,2,0)</f>
        <v>#VALUE!</v>
      </c>
      <c r="H887" s="0" t="s">
        <v>2454</v>
      </c>
      <c r="I887" s="0" t="s">
        <v>124</v>
      </c>
      <c r="J887" s="0" t="s">
        <v>85</v>
      </c>
      <c r="K887" s="0" t="e">
        <f aca="false">VLOOKUP(tblSalaries#this row;where do you work,tblCountriesactual:mapping,2,0)</f>
        <v>#VALUE!</v>
      </c>
      <c r="L887" s="0" t="s">
        <v>100</v>
      </c>
      <c r="M887" s="0" t="n">
        <v>3</v>
      </c>
      <c r="N887" s="48" t="e">
        <f aca="false">VLOOKUP(K887,tblCountries,3,0)</f>
        <v>#VALUE!</v>
      </c>
      <c r="O887" s="48" t="e">
        <f aca="false">VLOOKUP(tblSalaries#this row;how many hours of a day you work on excel,tblHours,2,0)</f>
        <v>#VALUE!</v>
      </c>
      <c r="P887" s="48" t="e">
        <f aca="false">VLOOKUP(tblSalaries#this row;clean country,tblCountries,5,0)</f>
        <v>#VALUE!</v>
      </c>
      <c r="Q887" s="48" t="e">
        <f aca="false">IF($Q$1,tblSalaries#this row;ppp factor*tblSalaries#this row;salary in usd,tblSalaries#this row;salary in usd)</f>
        <v>#VALUE!</v>
      </c>
    </row>
    <row r="888" customFormat="false" ht="15" hidden="false" customHeight="true" outlineLevel="0" collapsed="false">
      <c r="B888" s="0" t="s">
        <v>2484</v>
      </c>
      <c r="C888" s="54" t="n">
        <v>41056.6257175926</v>
      </c>
      <c r="D888" s="55" t="s">
        <v>2485</v>
      </c>
      <c r="E888" s="0" t="n">
        <v>168000</v>
      </c>
      <c r="F888" s="0" t="s">
        <v>132</v>
      </c>
      <c r="G888" s="0" t="e">
        <f aca="false">tblSalaries#this row;clean salary (in local currency)*VLOOKUP(tblSalaries#this row;currency,tblXrate,2,0)</f>
        <v>#VALUE!</v>
      </c>
      <c r="H888" s="0" t="s">
        <v>2486</v>
      </c>
      <c r="I888" s="0" t="s">
        <v>78</v>
      </c>
      <c r="J888" s="0" t="s">
        <v>169</v>
      </c>
      <c r="K888" s="0" t="e">
        <f aca="false">VLOOKUP(tblSalaries#this row;where do you work,tblCountriesactual:mapping,2,0)</f>
        <v>#VALUE!</v>
      </c>
      <c r="L888" s="0" t="s">
        <v>110</v>
      </c>
      <c r="M888" s="0" t="n">
        <v>10</v>
      </c>
      <c r="N888" s="48" t="e">
        <f aca="false">VLOOKUP(K888,tblCountries,3,0)</f>
        <v>#VALUE!</v>
      </c>
      <c r="O888" s="48" t="e">
        <f aca="false">VLOOKUP(tblSalaries#this row;how many hours of a day you work on excel,tblHours,2,0)</f>
        <v>#VALUE!</v>
      </c>
      <c r="P888" s="48" t="e">
        <f aca="false">VLOOKUP(tblSalaries#this row;clean country,tblCountries,5,0)</f>
        <v>#VALUE!</v>
      </c>
      <c r="Q888" s="48" t="e">
        <f aca="false">IF($Q$1,tblSalaries#this row;ppp factor*tblSalaries#this row;salary in usd,tblSalaries#this row;salary in usd)</f>
        <v>#VALUE!</v>
      </c>
    </row>
    <row r="889" customFormat="false" ht="15" hidden="false" customHeight="true" outlineLevel="0" collapsed="false">
      <c r="B889" s="0" t="s">
        <v>2487</v>
      </c>
      <c r="C889" s="54" t="n">
        <v>41056.6428240741</v>
      </c>
      <c r="D889" s="55" t="n">
        <v>1300</v>
      </c>
      <c r="E889" s="0" t="n">
        <v>15600</v>
      </c>
      <c r="F889" s="0" t="s">
        <v>71</v>
      </c>
      <c r="G889" s="0" t="e">
        <f aca="false">tblSalaries#this row;clean salary (in local currency)*VLOOKUP(tblSalaries#this row;currency,tblXrate,2,0)</f>
        <v>#VALUE!</v>
      </c>
      <c r="H889" s="0" t="s">
        <v>2488</v>
      </c>
      <c r="I889" s="0" t="s">
        <v>97</v>
      </c>
      <c r="J889" s="0" t="s">
        <v>446</v>
      </c>
      <c r="K889" s="0" t="e">
        <f aca="false">VLOOKUP(tblSalaries#this row;where do you work,tblCountriesactual:mapping,2,0)</f>
        <v>#VALUE!</v>
      </c>
      <c r="L889" s="0" t="s">
        <v>110</v>
      </c>
      <c r="M889" s="0" t="n">
        <v>13</v>
      </c>
      <c r="N889" s="48" t="e">
        <f aca="false">VLOOKUP(K889,tblCountries,3,0)</f>
        <v>#VALUE!</v>
      </c>
      <c r="O889" s="48" t="e">
        <f aca="false">VLOOKUP(tblSalaries#this row;how many hours of a day you work on excel,tblHours,2,0)</f>
        <v>#VALUE!</v>
      </c>
      <c r="P889" s="48" t="e">
        <f aca="false">VLOOKUP(tblSalaries#this row;clean country,tblCountries,5,0)</f>
        <v>#VALUE!</v>
      </c>
      <c r="Q889" s="48" t="e">
        <f aca="false">IF($Q$1,tblSalaries#this row;ppp factor*tblSalaries#this row;salary in usd,tblSalaries#this row;salary in usd)</f>
        <v>#VALUE!</v>
      </c>
    </row>
    <row r="890" customFormat="false" ht="15" hidden="false" customHeight="true" outlineLevel="0" collapsed="false">
      <c r="B890" s="0" t="s">
        <v>2489</v>
      </c>
      <c r="C890" s="54" t="n">
        <v>41056.6434490741</v>
      </c>
      <c r="D890" s="55" t="s">
        <v>2490</v>
      </c>
      <c r="E890" s="0" t="n">
        <v>180000</v>
      </c>
      <c r="F890" s="0" t="s">
        <v>101</v>
      </c>
      <c r="G890" s="0" t="e">
        <f aca="false">tblSalaries#this row;clean salary (in local currency)*VLOOKUP(tblSalaries#this row;currency,tblXrate,2,0)</f>
        <v>#VALUE!</v>
      </c>
      <c r="H890" s="0" t="s">
        <v>1965</v>
      </c>
      <c r="I890" s="0" t="s">
        <v>78</v>
      </c>
      <c r="J890" s="0" t="s">
        <v>85</v>
      </c>
      <c r="K890" s="0" t="e">
        <f aca="false">VLOOKUP(tblSalaries#this row;where do you work,tblCountriesactual:mapping,2,0)</f>
        <v>#VALUE!</v>
      </c>
      <c r="L890" s="0" t="s">
        <v>100</v>
      </c>
      <c r="M890" s="0" t="n">
        <v>3.5</v>
      </c>
      <c r="N890" s="48" t="e">
        <f aca="false">VLOOKUP(K890,tblCountries,3,0)</f>
        <v>#VALUE!</v>
      </c>
      <c r="O890" s="48" t="e">
        <f aca="false">VLOOKUP(tblSalaries#this row;how many hours of a day you work on excel,tblHours,2,0)</f>
        <v>#VALUE!</v>
      </c>
      <c r="P890" s="48" t="e">
        <f aca="false">VLOOKUP(tblSalaries#this row;clean country,tblCountries,5,0)</f>
        <v>#VALUE!</v>
      </c>
      <c r="Q890" s="48" t="e">
        <f aca="false">IF($Q$1,tblSalaries#this row;ppp factor*tblSalaries#this row;salary in usd,tblSalaries#this row;salary in usd)</f>
        <v>#VALUE!</v>
      </c>
    </row>
    <row r="891" customFormat="false" ht="15" hidden="false" customHeight="true" outlineLevel="0" collapsed="false">
      <c r="B891" s="0" t="s">
        <v>2491</v>
      </c>
      <c r="C891" s="54" t="n">
        <v>41056.647337963</v>
      </c>
      <c r="D891" s="55" t="n">
        <v>10000</v>
      </c>
      <c r="E891" s="0" t="n">
        <v>10000</v>
      </c>
      <c r="F891" s="0" t="s">
        <v>71</v>
      </c>
      <c r="G891" s="0" t="e">
        <f aca="false">tblSalaries#this row;clean salary (in local currency)*VLOOKUP(tblSalaries#this row;currency,tblXrate,2,0)</f>
        <v>#VALUE!</v>
      </c>
      <c r="H891" s="0" t="s">
        <v>1550</v>
      </c>
      <c r="I891" s="0" t="s">
        <v>124</v>
      </c>
      <c r="J891" s="0" t="s">
        <v>85</v>
      </c>
      <c r="K891" s="0" t="e">
        <f aca="false">VLOOKUP(tblSalaries#this row;where do you work,tblCountriesactual:mapping,2,0)</f>
        <v>#VALUE!</v>
      </c>
      <c r="L891" s="0" t="s">
        <v>110</v>
      </c>
      <c r="M891" s="0" t="n">
        <v>6</v>
      </c>
      <c r="N891" s="48" t="e">
        <f aca="false">VLOOKUP(K891,tblCountries,3,0)</f>
        <v>#VALUE!</v>
      </c>
      <c r="O891" s="48" t="e">
        <f aca="false">VLOOKUP(tblSalaries#this row;how many hours of a day you work on excel,tblHours,2,0)</f>
        <v>#VALUE!</v>
      </c>
      <c r="P891" s="48" t="e">
        <f aca="false">VLOOKUP(tblSalaries#this row;clean country,tblCountries,5,0)</f>
        <v>#VALUE!</v>
      </c>
      <c r="Q891" s="48" t="e">
        <f aca="false">IF($Q$1,tblSalaries#this row;ppp factor*tblSalaries#this row;salary in usd,tblSalaries#this row;salary in usd)</f>
        <v>#VALUE!</v>
      </c>
    </row>
    <row r="892" customFormat="false" ht="15" hidden="false" customHeight="true" outlineLevel="0" collapsed="false">
      <c r="B892" s="0" t="s">
        <v>2492</v>
      </c>
      <c r="C892" s="54" t="n">
        <v>41056.6556365741</v>
      </c>
      <c r="D892" s="55" t="n">
        <v>75010</v>
      </c>
      <c r="E892" s="0" t="n">
        <v>75010</v>
      </c>
      <c r="F892" s="0" t="s">
        <v>71</v>
      </c>
      <c r="G892" s="0" t="e">
        <f aca="false">tblSalaries#this row;clean salary (in local currency)*VLOOKUP(tblSalaries#this row;currency,tblXrate,2,0)</f>
        <v>#VALUE!</v>
      </c>
      <c r="H892" s="0" t="s">
        <v>1440</v>
      </c>
      <c r="I892" s="0" t="s">
        <v>78</v>
      </c>
      <c r="J892" s="0" t="s">
        <v>74</v>
      </c>
      <c r="K892" s="0" t="e">
        <f aca="false">VLOOKUP(tblSalaries#this row;where do you work,tblCountriesactual:mapping,2,0)</f>
        <v>#VALUE!</v>
      </c>
      <c r="L892" s="0" t="s">
        <v>100</v>
      </c>
      <c r="M892" s="0" t="n">
        <v>6</v>
      </c>
      <c r="N892" s="48" t="e">
        <f aca="false">VLOOKUP(K892,tblCountries,3,0)</f>
        <v>#VALUE!</v>
      </c>
      <c r="O892" s="48" t="e">
        <f aca="false">VLOOKUP(tblSalaries#this row;how many hours of a day you work on excel,tblHours,2,0)</f>
        <v>#VALUE!</v>
      </c>
      <c r="P892" s="48" t="e">
        <f aca="false">VLOOKUP(tblSalaries#this row;clean country,tblCountries,5,0)</f>
        <v>#VALUE!</v>
      </c>
      <c r="Q892" s="48" t="e">
        <f aca="false">IF($Q$1,tblSalaries#this row;ppp factor*tblSalaries#this row;salary in usd,tblSalaries#this row;salary in usd)</f>
        <v>#VALUE!</v>
      </c>
    </row>
    <row r="893" customFormat="false" ht="15" hidden="false" customHeight="true" outlineLevel="0" collapsed="false">
      <c r="B893" s="0" t="s">
        <v>2493</v>
      </c>
      <c r="C893" s="54" t="n">
        <v>41056.6561574074</v>
      </c>
      <c r="D893" s="55" t="s">
        <v>2494</v>
      </c>
      <c r="E893" s="0" t="n">
        <v>600000</v>
      </c>
      <c r="F893" s="0" t="s">
        <v>101</v>
      </c>
      <c r="G893" s="0" t="e">
        <f aca="false">tblSalaries#this row;clean salary (in local currency)*VLOOKUP(tblSalaries#this row;currency,tblXrate,2,0)</f>
        <v>#VALUE!</v>
      </c>
      <c r="H893" s="0" t="s">
        <v>124</v>
      </c>
      <c r="I893" s="0" t="s">
        <v>124</v>
      </c>
      <c r="J893" s="0" t="s">
        <v>85</v>
      </c>
      <c r="K893" s="0" t="e">
        <f aca="false">VLOOKUP(tblSalaries#this row;where do you work,tblCountriesactual:mapping,2,0)</f>
        <v>#VALUE!</v>
      </c>
      <c r="L893" s="0" t="s">
        <v>118</v>
      </c>
      <c r="M893" s="0" t="n">
        <v>9</v>
      </c>
      <c r="N893" s="48" t="e">
        <f aca="false">VLOOKUP(K893,tblCountries,3,0)</f>
        <v>#VALUE!</v>
      </c>
      <c r="O893" s="48" t="e">
        <f aca="false">VLOOKUP(tblSalaries#this row;how many hours of a day you work on excel,tblHours,2,0)</f>
        <v>#VALUE!</v>
      </c>
      <c r="P893" s="48" t="e">
        <f aca="false">VLOOKUP(tblSalaries#this row;clean country,tblCountries,5,0)</f>
        <v>#VALUE!</v>
      </c>
      <c r="Q893" s="48" t="e">
        <f aca="false">IF($Q$1,tblSalaries#this row;ppp factor*tblSalaries#this row;salary in usd,tblSalaries#this row;salary in usd)</f>
        <v>#VALUE!</v>
      </c>
    </row>
    <row r="894" customFormat="false" ht="15" hidden="false" customHeight="true" outlineLevel="0" collapsed="false">
      <c r="B894" s="0" t="s">
        <v>2495</v>
      </c>
      <c r="C894" s="54" t="n">
        <v>41056.6583680556</v>
      </c>
      <c r="D894" s="55" t="n">
        <v>16350</v>
      </c>
      <c r="E894" s="0" t="n">
        <v>16350</v>
      </c>
      <c r="F894" s="0" t="s">
        <v>71</v>
      </c>
      <c r="G894" s="0" t="e">
        <f aca="false">tblSalaries#this row;clean salary (in local currency)*VLOOKUP(tblSalaries#this row;currency,tblXrate,2,0)</f>
        <v>#VALUE!</v>
      </c>
      <c r="H894" s="0" t="s">
        <v>2148</v>
      </c>
      <c r="I894" s="0" t="s">
        <v>124</v>
      </c>
      <c r="J894" s="0" t="s">
        <v>85</v>
      </c>
      <c r="K894" s="0" t="e">
        <f aca="false">VLOOKUP(tblSalaries#this row;where do you work,tblCountriesactual:mapping,2,0)</f>
        <v>#VALUE!</v>
      </c>
      <c r="L894" s="0" t="s">
        <v>110</v>
      </c>
      <c r="M894" s="0" t="n">
        <v>5</v>
      </c>
      <c r="N894" s="48" t="e">
        <f aca="false">VLOOKUP(K894,tblCountries,3,0)</f>
        <v>#VALUE!</v>
      </c>
      <c r="O894" s="48" t="e">
        <f aca="false">VLOOKUP(tblSalaries#this row;how many hours of a day you work on excel,tblHours,2,0)</f>
        <v>#VALUE!</v>
      </c>
      <c r="P894" s="48" t="e">
        <f aca="false">VLOOKUP(tblSalaries#this row;clean country,tblCountries,5,0)</f>
        <v>#VALUE!</v>
      </c>
      <c r="Q894" s="48" t="e">
        <f aca="false">IF($Q$1,tblSalaries#this row;ppp factor*tblSalaries#this row;salary in usd,tblSalaries#this row;salary in usd)</f>
        <v>#VALUE!</v>
      </c>
    </row>
    <row r="895" customFormat="false" ht="15" hidden="false" customHeight="true" outlineLevel="0" collapsed="false">
      <c r="B895" s="0" t="s">
        <v>2496</v>
      </c>
      <c r="C895" s="54" t="n">
        <v>41056.6736574074</v>
      </c>
      <c r="D895" s="55" t="n">
        <v>80000</v>
      </c>
      <c r="E895" s="0" t="n">
        <v>80000</v>
      </c>
      <c r="F895" s="0" t="s">
        <v>111</v>
      </c>
      <c r="G895" s="0" t="e">
        <f aca="false">tblSalaries#this row;clean salary (in local currency)*VLOOKUP(tblSalaries#this row;currency,tblXrate,2,0)</f>
        <v>#VALUE!</v>
      </c>
      <c r="H895" s="0" t="s">
        <v>2497</v>
      </c>
      <c r="I895" s="0" t="s">
        <v>69</v>
      </c>
      <c r="J895" s="0" t="s">
        <v>94</v>
      </c>
      <c r="K895" s="0" t="e">
        <f aca="false">VLOOKUP(tblSalaries#this row;where do you work,tblCountriesactual:mapping,2,0)</f>
        <v>#VALUE!</v>
      </c>
      <c r="L895" s="0" t="s">
        <v>110</v>
      </c>
      <c r="M895" s="0" t="n">
        <v>10</v>
      </c>
      <c r="N895" s="48" t="e">
        <f aca="false">VLOOKUP(K895,tblCountries,3,0)</f>
        <v>#VALUE!</v>
      </c>
      <c r="O895" s="48" t="e">
        <f aca="false">VLOOKUP(tblSalaries#this row;how many hours of a day you work on excel,tblHours,2,0)</f>
        <v>#VALUE!</v>
      </c>
      <c r="P895" s="48" t="e">
        <f aca="false">VLOOKUP(tblSalaries#this row;clean country,tblCountries,5,0)</f>
        <v>#VALUE!</v>
      </c>
      <c r="Q895" s="48" t="e">
        <f aca="false">IF($Q$1,tblSalaries#this row;ppp factor*tblSalaries#this row;salary in usd,tblSalaries#this row;salary in usd)</f>
        <v>#VALUE!</v>
      </c>
    </row>
    <row r="896" customFormat="false" ht="15" hidden="false" customHeight="true" outlineLevel="0" collapsed="false">
      <c r="B896" s="0" t="s">
        <v>2498</v>
      </c>
      <c r="C896" s="54" t="n">
        <v>41056.6739236111</v>
      </c>
      <c r="D896" s="55" t="n">
        <v>60000</v>
      </c>
      <c r="E896" s="0" t="n">
        <v>60000</v>
      </c>
      <c r="F896" s="0" t="s">
        <v>71</v>
      </c>
      <c r="G896" s="0" t="e">
        <f aca="false">tblSalaries#this row;clean salary (in local currency)*VLOOKUP(tblSalaries#this row;currency,tblXrate,2,0)</f>
        <v>#VALUE!</v>
      </c>
      <c r="H896" s="0" t="s">
        <v>2499</v>
      </c>
      <c r="I896" s="0" t="s">
        <v>69</v>
      </c>
      <c r="J896" s="0" t="s">
        <v>161</v>
      </c>
      <c r="K896" s="0" t="e">
        <f aca="false">VLOOKUP(tblSalaries#this row;where do you work,tblCountriesactual:mapping,2,0)</f>
        <v>#VALUE!</v>
      </c>
      <c r="L896" s="0" t="s">
        <v>118</v>
      </c>
      <c r="M896" s="0" t="n">
        <v>10</v>
      </c>
      <c r="N896" s="48" t="e">
        <f aca="false">VLOOKUP(K896,tblCountries,3,0)</f>
        <v>#VALUE!</v>
      </c>
      <c r="O896" s="48" t="e">
        <f aca="false">VLOOKUP(tblSalaries#this row;how many hours of a day you work on excel,tblHours,2,0)</f>
        <v>#VALUE!</v>
      </c>
      <c r="P896" s="48" t="e">
        <f aca="false">VLOOKUP(tblSalaries#this row;clean country,tblCountries,5,0)</f>
        <v>#VALUE!</v>
      </c>
      <c r="Q896" s="48" t="e">
        <f aca="false">IF($Q$1,tblSalaries#this row;ppp factor*tblSalaries#this row;salary in usd,tblSalaries#this row;salary in usd)</f>
        <v>#VALUE!</v>
      </c>
    </row>
    <row r="897" customFormat="false" ht="15" hidden="false" customHeight="true" outlineLevel="0" collapsed="false">
      <c r="B897" s="0" t="s">
        <v>2500</v>
      </c>
      <c r="C897" s="54" t="n">
        <v>41056.683912037</v>
      </c>
      <c r="D897" s="55" t="n">
        <v>1300000</v>
      </c>
      <c r="E897" s="0" t="n">
        <v>1300000</v>
      </c>
      <c r="F897" s="0" t="s">
        <v>101</v>
      </c>
      <c r="G897" s="0" t="e">
        <f aca="false">tblSalaries#this row;clean salary (in local currency)*VLOOKUP(tblSalaries#this row;currency,tblXrate,2,0)</f>
        <v>#VALUE!</v>
      </c>
      <c r="H897" s="0" t="s">
        <v>2501</v>
      </c>
      <c r="I897" s="0" t="s">
        <v>124</v>
      </c>
      <c r="J897" s="0" t="s">
        <v>85</v>
      </c>
      <c r="K897" s="0" t="e">
        <f aca="false">VLOOKUP(tblSalaries#this row;where do you work,tblCountriesactual:mapping,2,0)</f>
        <v>#VALUE!</v>
      </c>
      <c r="L897" s="0" t="s">
        <v>90</v>
      </c>
      <c r="M897" s="0" t="n">
        <v>3</v>
      </c>
      <c r="N897" s="48" t="e">
        <f aca="false">VLOOKUP(K897,tblCountries,3,0)</f>
        <v>#VALUE!</v>
      </c>
      <c r="O897" s="48" t="e">
        <f aca="false">VLOOKUP(tblSalaries#this row;how many hours of a day you work on excel,tblHours,2,0)</f>
        <v>#VALUE!</v>
      </c>
      <c r="P897" s="48" t="e">
        <f aca="false">VLOOKUP(tblSalaries#this row;clean country,tblCountries,5,0)</f>
        <v>#VALUE!</v>
      </c>
      <c r="Q897" s="48" t="e">
        <f aca="false">IF($Q$1,tblSalaries#this row;ppp factor*tblSalaries#this row;salary in usd,tblSalaries#this row;salary in usd)</f>
        <v>#VALUE!</v>
      </c>
    </row>
    <row r="898" customFormat="false" ht="15" hidden="false" customHeight="true" outlineLevel="0" collapsed="false">
      <c r="B898" s="0" t="s">
        <v>2502</v>
      </c>
      <c r="C898" s="54" t="n">
        <v>41056.688125</v>
      </c>
      <c r="D898" s="55" t="n">
        <v>775000</v>
      </c>
      <c r="E898" s="0" t="n">
        <v>775000</v>
      </c>
      <c r="F898" s="0" t="s">
        <v>101</v>
      </c>
      <c r="G898" s="0" t="e">
        <f aca="false">tblSalaries#this row;clean salary (in local currency)*VLOOKUP(tblSalaries#this row;currency,tblXrate,2,0)</f>
        <v>#VALUE!</v>
      </c>
      <c r="H898" s="0" t="s">
        <v>78</v>
      </c>
      <c r="I898" s="0" t="s">
        <v>78</v>
      </c>
      <c r="J898" s="0" t="s">
        <v>85</v>
      </c>
      <c r="K898" s="0" t="e">
        <f aca="false">VLOOKUP(tblSalaries#this row;where do you work,tblCountriesactual:mapping,2,0)</f>
        <v>#VALUE!</v>
      </c>
      <c r="L898" s="0" t="s">
        <v>110</v>
      </c>
      <c r="M898" s="0" t="n">
        <v>2</v>
      </c>
      <c r="N898" s="48" t="e">
        <f aca="false">VLOOKUP(K898,tblCountries,3,0)</f>
        <v>#VALUE!</v>
      </c>
      <c r="O898" s="48" t="e">
        <f aca="false">VLOOKUP(tblSalaries#this row;how many hours of a day you work on excel,tblHours,2,0)</f>
        <v>#VALUE!</v>
      </c>
      <c r="P898" s="48" t="e">
        <f aca="false">VLOOKUP(tblSalaries#this row;clean country,tblCountries,5,0)</f>
        <v>#VALUE!</v>
      </c>
      <c r="Q898" s="48" t="e">
        <f aca="false">IF($Q$1,tblSalaries#this row;ppp factor*tblSalaries#this row;salary in usd,tblSalaries#this row;salary in usd)</f>
        <v>#VALUE!</v>
      </c>
    </row>
    <row r="899" customFormat="false" ht="15" hidden="false" customHeight="true" outlineLevel="0" collapsed="false">
      <c r="B899" s="0" t="s">
        <v>2503</v>
      </c>
      <c r="C899" s="54" t="n">
        <v>41056.7019675926</v>
      </c>
      <c r="D899" s="55" t="s">
        <v>2504</v>
      </c>
      <c r="E899" s="0" t="n">
        <v>1050000</v>
      </c>
      <c r="F899" s="0" t="s">
        <v>101</v>
      </c>
      <c r="G899" s="0" t="e">
        <f aca="false">tblSalaries#this row;clean salary (in local currency)*VLOOKUP(tblSalaries#this row;currency,tblXrate,2,0)</f>
        <v>#VALUE!</v>
      </c>
      <c r="H899" s="0" t="s">
        <v>2505</v>
      </c>
      <c r="I899" s="0" t="s">
        <v>124</v>
      </c>
      <c r="J899" s="0" t="s">
        <v>85</v>
      </c>
      <c r="K899" s="0" t="e">
        <f aca="false">VLOOKUP(tblSalaries#this row;where do you work,tblCountriesactual:mapping,2,0)</f>
        <v>#VALUE!</v>
      </c>
      <c r="L899" s="0" t="s">
        <v>118</v>
      </c>
      <c r="M899" s="0" t="n">
        <v>5</v>
      </c>
      <c r="N899" s="48" t="e">
        <f aca="false">VLOOKUP(K899,tblCountries,3,0)</f>
        <v>#VALUE!</v>
      </c>
      <c r="O899" s="48" t="e">
        <f aca="false">VLOOKUP(tblSalaries#this row;how many hours of a day you work on excel,tblHours,2,0)</f>
        <v>#VALUE!</v>
      </c>
      <c r="P899" s="48" t="e">
        <f aca="false">VLOOKUP(tblSalaries#this row;clean country,tblCountries,5,0)</f>
        <v>#VALUE!</v>
      </c>
      <c r="Q899" s="48" t="e">
        <f aca="false">IF($Q$1,tblSalaries#this row;ppp factor*tblSalaries#this row;salary in usd,tblSalaries#this row;salary in usd)</f>
        <v>#VALUE!</v>
      </c>
    </row>
    <row r="900" customFormat="false" ht="15" hidden="false" customHeight="true" outlineLevel="0" collapsed="false">
      <c r="B900" s="0" t="s">
        <v>2506</v>
      </c>
      <c r="C900" s="54" t="n">
        <v>41056.7156944445</v>
      </c>
      <c r="D900" s="55" t="n">
        <v>36000</v>
      </c>
      <c r="E900" s="0" t="n">
        <v>36000</v>
      </c>
      <c r="F900" s="0" t="s">
        <v>71</v>
      </c>
      <c r="G900" s="0" t="e">
        <f aca="false">tblSalaries#this row;clean salary (in local currency)*VLOOKUP(tblSalaries#this row;currency,tblXrate,2,0)</f>
        <v>#VALUE!</v>
      </c>
      <c r="H900" s="0" t="s">
        <v>2507</v>
      </c>
      <c r="I900" s="0" t="s">
        <v>97</v>
      </c>
      <c r="J900" s="0" t="s">
        <v>245</v>
      </c>
      <c r="K900" s="0" t="e">
        <f aca="false">VLOOKUP(tblSalaries#this row;where do you work,tblCountriesactual:mapping,2,0)</f>
        <v>#VALUE!</v>
      </c>
      <c r="L900" s="0" t="s">
        <v>100</v>
      </c>
      <c r="M900" s="0" t="n">
        <v>9</v>
      </c>
      <c r="N900" s="48" t="e">
        <f aca="false">VLOOKUP(K900,tblCountries,3,0)</f>
        <v>#VALUE!</v>
      </c>
      <c r="O900" s="48" t="e">
        <f aca="false">VLOOKUP(tblSalaries#this row;how many hours of a day you work on excel,tblHours,2,0)</f>
        <v>#VALUE!</v>
      </c>
      <c r="P900" s="48" t="e">
        <f aca="false">VLOOKUP(tblSalaries#this row;clean country,tblCountries,5,0)</f>
        <v>#VALUE!</v>
      </c>
      <c r="Q900" s="48" t="e">
        <f aca="false">IF($Q$1,tblSalaries#this row;ppp factor*tblSalaries#this row;salary in usd,tblSalaries#this row;salary in usd)</f>
        <v>#VALUE!</v>
      </c>
    </row>
    <row r="901" customFormat="false" ht="15" hidden="false" customHeight="true" outlineLevel="0" collapsed="false">
      <c r="B901" s="0" t="s">
        <v>2508</v>
      </c>
      <c r="C901" s="54" t="n">
        <v>41056.7200810185</v>
      </c>
      <c r="D901" s="55" t="s">
        <v>2509</v>
      </c>
      <c r="E901" s="0" t="n">
        <v>486000</v>
      </c>
      <c r="F901" s="0" t="s">
        <v>101</v>
      </c>
      <c r="G901" s="0" t="e">
        <f aca="false">tblSalaries#this row;clean salary (in local currency)*VLOOKUP(tblSalaries#this row;currency,tblXrate,2,0)</f>
        <v>#VALUE!</v>
      </c>
      <c r="H901" s="0" t="s">
        <v>2510</v>
      </c>
      <c r="I901" s="0" t="s">
        <v>124</v>
      </c>
      <c r="J901" s="0" t="s">
        <v>85</v>
      </c>
      <c r="K901" s="0" t="e">
        <f aca="false">VLOOKUP(tblSalaries#this row;where do you work,tblCountriesactual:mapping,2,0)</f>
        <v>#VALUE!</v>
      </c>
      <c r="L901" s="0" t="s">
        <v>118</v>
      </c>
      <c r="M901" s="0" t="n">
        <v>6</v>
      </c>
      <c r="N901" s="48" t="e">
        <f aca="false">VLOOKUP(K901,tblCountries,3,0)</f>
        <v>#VALUE!</v>
      </c>
      <c r="O901" s="48" t="e">
        <f aca="false">VLOOKUP(tblSalaries#this row;how many hours of a day you work on excel,tblHours,2,0)</f>
        <v>#VALUE!</v>
      </c>
      <c r="P901" s="48" t="e">
        <f aca="false">VLOOKUP(tblSalaries#this row;clean country,tblCountries,5,0)</f>
        <v>#VALUE!</v>
      </c>
      <c r="Q901" s="48" t="e">
        <f aca="false">IF($Q$1,tblSalaries#this row;ppp factor*tblSalaries#this row;salary in usd,tblSalaries#this row;salary in usd)</f>
        <v>#VALUE!</v>
      </c>
    </row>
    <row r="902" customFormat="false" ht="15" hidden="false" customHeight="true" outlineLevel="0" collapsed="false">
      <c r="B902" s="0" t="s">
        <v>2511</v>
      </c>
      <c r="C902" s="54" t="n">
        <v>41056.7204166667</v>
      </c>
      <c r="D902" s="55" t="s">
        <v>1553</v>
      </c>
      <c r="E902" s="0" t="n">
        <v>65000</v>
      </c>
      <c r="F902" s="0" t="s">
        <v>111</v>
      </c>
      <c r="G902" s="0" t="e">
        <f aca="false">tblSalaries#this row;clean salary (in local currency)*VLOOKUP(tblSalaries#this row;currency,tblXrate,2,0)</f>
        <v>#VALUE!</v>
      </c>
      <c r="H902" s="0" t="s">
        <v>124</v>
      </c>
      <c r="I902" s="0" t="s">
        <v>124</v>
      </c>
      <c r="J902" s="0" t="s">
        <v>94</v>
      </c>
      <c r="K902" s="0" t="e">
        <f aca="false">VLOOKUP(tblSalaries#this row;where do you work,tblCountriesactual:mapping,2,0)</f>
        <v>#VALUE!</v>
      </c>
      <c r="L902" s="0" t="s">
        <v>90</v>
      </c>
      <c r="M902" s="0" t="n">
        <v>15</v>
      </c>
      <c r="N902" s="48" t="e">
        <f aca="false">VLOOKUP(K902,tblCountries,3,0)</f>
        <v>#VALUE!</v>
      </c>
      <c r="O902" s="48" t="e">
        <f aca="false">VLOOKUP(tblSalaries#this row;how many hours of a day you work on excel,tblHours,2,0)</f>
        <v>#VALUE!</v>
      </c>
      <c r="P902" s="48" t="e">
        <f aca="false">VLOOKUP(tblSalaries#this row;clean country,tblCountries,5,0)</f>
        <v>#VALUE!</v>
      </c>
      <c r="Q902" s="48" t="e">
        <f aca="false">IF($Q$1,tblSalaries#this row;ppp factor*tblSalaries#this row;salary in usd,tblSalaries#this row;salary in usd)</f>
        <v>#VALUE!</v>
      </c>
    </row>
    <row r="903" customFormat="false" ht="15" hidden="false" customHeight="true" outlineLevel="0" collapsed="false">
      <c r="B903" s="0" t="s">
        <v>2512</v>
      </c>
      <c r="C903" s="54" t="n">
        <v>41056.7251041667</v>
      </c>
      <c r="D903" s="55" t="n">
        <v>36400</v>
      </c>
      <c r="E903" s="0" t="n">
        <v>36400</v>
      </c>
      <c r="F903" s="0" t="s">
        <v>71</v>
      </c>
      <c r="G903" s="0" t="e">
        <f aca="false">tblSalaries#this row;clean salary (in local currency)*VLOOKUP(tblSalaries#this row;currency,tblXrate,2,0)</f>
        <v>#VALUE!</v>
      </c>
      <c r="H903" s="0" t="s">
        <v>78</v>
      </c>
      <c r="I903" s="0" t="s">
        <v>78</v>
      </c>
      <c r="J903" s="0" t="s">
        <v>454</v>
      </c>
      <c r="K903" s="0" t="e">
        <f aca="false">VLOOKUP(tblSalaries#this row;where do you work,tblCountriesactual:mapping,2,0)</f>
        <v>#VALUE!</v>
      </c>
      <c r="L903" s="0" t="s">
        <v>110</v>
      </c>
      <c r="M903" s="0" t="n">
        <v>20</v>
      </c>
      <c r="N903" s="48" t="e">
        <f aca="false">VLOOKUP(K903,tblCountries,3,0)</f>
        <v>#VALUE!</v>
      </c>
      <c r="O903" s="48" t="e">
        <f aca="false">VLOOKUP(tblSalaries#this row;how many hours of a day you work on excel,tblHours,2,0)</f>
        <v>#VALUE!</v>
      </c>
      <c r="P903" s="48" t="e">
        <f aca="false">VLOOKUP(tblSalaries#this row;clean country,tblCountries,5,0)</f>
        <v>#VALUE!</v>
      </c>
      <c r="Q903" s="48" t="e">
        <f aca="false">IF($Q$1,tblSalaries#this row;ppp factor*tblSalaries#this row;salary in usd,tblSalaries#this row;salary in usd)</f>
        <v>#VALUE!</v>
      </c>
    </row>
    <row r="904" customFormat="false" ht="15" hidden="false" customHeight="true" outlineLevel="0" collapsed="false">
      <c r="B904" s="0" t="s">
        <v>2513</v>
      </c>
      <c r="C904" s="54" t="n">
        <v>41056.7635532407</v>
      </c>
      <c r="D904" s="55" t="n">
        <v>64210.1</v>
      </c>
      <c r="E904" s="0" t="n">
        <v>64210</v>
      </c>
      <c r="F904" s="0" t="s">
        <v>111</v>
      </c>
      <c r="G904" s="0" t="e">
        <f aca="false">tblSalaries#this row;clean salary (in local currency)*VLOOKUP(tblSalaries#this row;currency,tblXrate,2,0)</f>
        <v>#VALUE!</v>
      </c>
      <c r="H904" s="0" t="s">
        <v>2514</v>
      </c>
      <c r="I904" s="0" t="s">
        <v>87</v>
      </c>
      <c r="J904" s="0" t="s">
        <v>94</v>
      </c>
      <c r="K904" s="0" t="e">
        <f aca="false">VLOOKUP(tblSalaries#this row;where do you work,tblCountriesactual:mapping,2,0)</f>
        <v>#VALUE!</v>
      </c>
      <c r="L904" s="0" t="s">
        <v>110</v>
      </c>
      <c r="M904" s="0" t="n">
        <v>16</v>
      </c>
      <c r="N904" s="48" t="e">
        <f aca="false">VLOOKUP(K904,tblCountries,3,0)</f>
        <v>#VALUE!</v>
      </c>
      <c r="O904" s="48" t="e">
        <f aca="false">VLOOKUP(tblSalaries#this row;how many hours of a day you work on excel,tblHours,2,0)</f>
        <v>#VALUE!</v>
      </c>
      <c r="P904" s="48" t="e">
        <f aca="false">VLOOKUP(tblSalaries#this row;clean country,tblCountries,5,0)</f>
        <v>#VALUE!</v>
      </c>
      <c r="Q904" s="48" t="e">
        <f aca="false">IF($Q$1,tblSalaries#this row;ppp factor*tblSalaries#this row;salary in usd,tblSalaries#this row;salary in usd)</f>
        <v>#VALUE!</v>
      </c>
    </row>
    <row r="905" customFormat="false" ht="15" hidden="false" customHeight="true" outlineLevel="0" collapsed="false">
      <c r="B905" s="0" t="s">
        <v>2515</v>
      </c>
      <c r="C905" s="54" t="n">
        <v>41056.7735069444</v>
      </c>
      <c r="D905" s="55" t="s">
        <v>2516</v>
      </c>
      <c r="E905" s="0" t="n">
        <v>300000</v>
      </c>
      <c r="F905" s="0" t="s">
        <v>101</v>
      </c>
      <c r="G905" s="0" t="e">
        <f aca="false">tblSalaries#this row;clean salary (in local currency)*VLOOKUP(tblSalaries#this row;currency,tblXrate,2,0)</f>
        <v>#VALUE!</v>
      </c>
      <c r="H905" s="0" t="s">
        <v>2517</v>
      </c>
      <c r="I905" s="0" t="s">
        <v>78</v>
      </c>
      <c r="J905" s="0" t="s">
        <v>85</v>
      </c>
      <c r="K905" s="0" t="e">
        <f aca="false">VLOOKUP(tblSalaries#this row;where do you work,tblCountriesactual:mapping,2,0)</f>
        <v>#VALUE!</v>
      </c>
      <c r="L905" s="0" t="s">
        <v>110</v>
      </c>
      <c r="M905" s="0" t="n">
        <v>0.5</v>
      </c>
      <c r="N905" s="48" t="e">
        <f aca="false">VLOOKUP(K905,tblCountries,3,0)</f>
        <v>#VALUE!</v>
      </c>
      <c r="O905" s="48" t="e">
        <f aca="false">VLOOKUP(tblSalaries#this row;how many hours of a day you work on excel,tblHours,2,0)</f>
        <v>#VALUE!</v>
      </c>
      <c r="P905" s="48" t="e">
        <f aca="false">VLOOKUP(tblSalaries#this row;clean country,tblCountries,5,0)</f>
        <v>#VALUE!</v>
      </c>
      <c r="Q905" s="48" t="e">
        <f aca="false">IF($Q$1,tblSalaries#this row;ppp factor*tblSalaries#this row;salary in usd,tblSalaries#this row;salary in usd)</f>
        <v>#VALUE!</v>
      </c>
    </row>
    <row r="906" customFormat="false" ht="15" hidden="false" customHeight="true" outlineLevel="0" collapsed="false">
      <c r="B906" s="0" t="s">
        <v>2518</v>
      </c>
      <c r="C906" s="54" t="n">
        <v>41056.8190509259</v>
      </c>
      <c r="D906" s="55" t="n">
        <v>104000</v>
      </c>
      <c r="E906" s="0" t="n">
        <v>104000</v>
      </c>
      <c r="F906" s="0" t="s">
        <v>138</v>
      </c>
      <c r="G906" s="0" t="e">
        <f aca="false">tblSalaries#this row;clean salary (in local currency)*VLOOKUP(tblSalaries#this row;currency,tblXrate,2,0)</f>
        <v>#VALUE!</v>
      </c>
      <c r="H906" s="0" t="s">
        <v>687</v>
      </c>
      <c r="I906" s="0" t="s">
        <v>78</v>
      </c>
      <c r="J906" s="0" t="s">
        <v>141</v>
      </c>
      <c r="K906" s="0" t="e">
        <f aca="false">VLOOKUP(tblSalaries#this row;where do you work,tblCountriesactual:mapping,2,0)</f>
        <v>#VALUE!</v>
      </c>
      <c r="L906" s="0" t="s">
        <v>110</v>
      </c>
      <c r="M906" s="0" t="n">
        <v>11</v>
      </c>
      <c r="N906" s="48" t="e">
        <f aca="false">VLOOKUP(K906,tblCountries,3,0)</f>
        <v>#VALUE!</v>
      </c>
      <c r="O906" s="48" t="e">
        <f aca="false">VLOOKUP(tblSalaries#this row;how many hours of a day you work on excel,tblHours,2,0)</f>
        <v>#VALUE!</v>
      </c>
      <c r="P906" s="48" t="e">
        <f aca="false">VLOOKUP(tblSalaries#this row;clean country,tblCountries,5,0)</f>
        <v>#VALUE!</v>
      </c>
      <c r="Q906" s="48" t="e">
        <f aca="false">IF($Q$1,tblSalaries#this row;ppp factor*tblSalaries#this row;salary in usd,tblSalaries#this row;salary in usd)</f>
        <v>#VALUE!</v>
      </c>
    </row>
    <row r="907" customFormat="false" ht="15" hidden="false" customHeight="true" outlineLevel="0" collapsed="false">
      <c r="B907" s="0" t="s">
        <v>2519</v>
      </c>
      <c r="C907" s="54" t="n">
        <v>41056.820775463</v>
      </c>
      <c r="D907" s="55" t="n">
        <v>20500</v>
      </c>
      <c r="E907" s="0" t="n">
        <v>20500</v>
      </c>
      <c r="F907" s="0" t="s">
        <v>82</v>
      </c>
      <c r="G907" s="0" t="e">
        <f aca="false">tblSalaries#this row;clean salary (in local currency)*VLOOKUP(tblSalaries#this row;currency,tblXrate,2,0)</f>
        <v>#VALUE!</v>
      </c>
      <c r="H907" s="0" t="s">
        <v>2520</v>
      </c>
      <c r="I907" s="0" t="s">
        <v>124</v>
      </c>
      <c r="J907" s="0" t="s">
        <v>242</v>
      </c>
      <c r="K907" s="0" t="e">
        <f aca="false">VLOOKUP(tblSalaries#this row;where do you work,tblCountriesactual:mapping,2,0)</f>
        <v>#VALUE!</v>
      </c>
      <c r="L907" s="0" t="s">
        <v>110</v>
      </c>
      <c r="M907" s="0" t="n">
        <v>8</v>
      </c>
      <c r="N907" s="48" t="e">
        <f aca="false">VLOOKUP(K907,tblCountries,3,0)</f>
        <v>#VALUE!</v>
      </c>
      <c r="O907" s="48" t="e">
        <f aca="false">VLOOKUP(tblSalaries#this row;how many hours of a day you work on excel,tblHours,2,0)</f>
        <v>#VALUE!</v>
      </c>
      <c r="P907" s="48" t="e">
        <f aca="false">VLOOKUP(tblSalaries#this row;clean country,tblCountries,5,0)</f>
        <v>#VALUE!</v>
      </c>
      <c r="Q907" s="48" t="e">
        <f aca="false">IF($Q$1,tblSalaries#this row;ppp factor*tblSalaries#this row;salary in usd,tblSalaries#this row;salary in usd)</f>
        <v>#VALUE!</v>
      </c>
    </row>
    <row r="908" customFormat="false" ht="15" hidden="false" customHeight="true" outlineLevel="0" collapsed="false">
      <c r="B908" s="0" t="s">
        <v>2521</v>
      </c>
      <c r="C908" s="54" t="n">
        <v>41056.846412037</v>
      </c>
      <c r="D908" s="55" t="s">
        <v>2211</v>
      </c>
      <c r="E908" s="0" t="n">
        <v>95000</v>
      </c>
      <c r="F908" s="0" t="s">
        <v>84</v>
      </c>
      <c r="G908" s="0" t="e">
        <f aca="false">tblSalaries#this row;clean salary (in local currency)*VLOOKUP(tblSalaries#this row;currency,tblXrate,2,0)</f>
        <v>#VALUE!</v>
      </c>
      <c r="H908" s="0" t="s">
        <v>2522</v>
      </c>
      <c r="I908" s="0" t="s">
        <v>78</v>
      </c>
      <c r="J908" s="0" t="s">
        <v>104</v>
      </c>
      <c r="K908" s="0" t="e">
        <f aca="false">VLOOKUP(tblSalaries#this row;where do you work,tblCountriesactual:mapping,2,0)</f>
        <v>#VALUE!</v>
      </c>
      <c r="L908" s="0" t="s">
        <v>90</v>
      </c>
      <c r="M908" s="0" t="n">
        <v>7</v>
      </c>
      <c r="N908" s="48" t="e">
        <f aca="false">VLOOKUP(K908,tblCountries,3,0)</f>
        <v>#VALUE!</v>
      </c>
      <c r="O908" s="48" t="e">
        <f aca="false">VLOOKUP(tblSalaries#this row;how many hours of a day you work on excel,tblHours,2,0)</f>
        <v>#VALUE!</v>
      </c>
      <c r="P908" s="48" t="e">
        <f aca="false">VLOOKUP(tblSalaries#this row;clean country,tblCountries,5,0)</f>
        <v>#VALUE!</v>
      </c>
      <c r="Q908" s="48" t="e">
        <f aca="false">IF($Q$1,tblSalaries#this row;ppp factor*tblSalaries#this row;salary in usd,tblSalaries#this row;salary in usd)</f>
        <v>#VALUE!</v>
      </c>
    </row>
    <row r="909" customFormat="false" ht="15" hidden="false" customHeight="true" outlineLevel="0" collapsed="false">
      <c r="B909" s="0" t="s">
        <v>2523</v>
      </c>
      <c r="C909" s="54" t="n">
        <v>41056.8633449074</v>
      </c>
      <c r="D909" s="55" t="s">
        <v>2037</v>
      </c>
      <c r="E909" s="0" t="n">
        <v>144000</v>
      </c>
      <c r="F909" s="0" t="s">
        <v>101</v>
      </c>
      <c r="G909" s="0" t="e">
        <f aca="false">tblSalaries#this row;clean salary (in local currency)*VLOOKUP(tblSalaries#this row;currency,tblXrate,2,0)</f>
        <v>#VALUE!</v>
      </c>
      <c r="H909" s="0" t="s">
        <v>2524</v>
      </c>
      <c r="I909" s="0" t="s">
        <v>97</v>
      </c>
      <c r="J909" s="0" t="s">
        <v>85</v>
      </c>
      <c r="K909" s="0" t="e">
        <f aca="false">VLOOKUP(tblSalaries#this row;where do you work,tblCountriesactual:mapping,2,0)</f>
        <v>#VALUE!</v>
      </c>
      <c r="L909" s="0" t="s">
        <v>110</v>
      </c>
      <c r="M909" s="0" t="n">
        <v>4</v>
      </c>
      <c r="N909" s="48" t="e">
        <f aca="false">VLOOKUP(K909,tblCountries,3,0)</f>
        <v>#VALUE!</v>
      </c>
      <c r="O909" s="48" t="e">
        <f aca="false">VLOOKUP(tblSalaries#this row;how many hours of a day you work on excel,tblHours,2,0)</f>
        <v>#VALUE!</v>
      </c>
      <c r="P909" s="48" t="e">
        <f aca="false">VLOOKUP(tblSalaries#this row;clean country,tblCountries,5,0)</f>
        <v>#VALUE!</v>
      </c>
      <c r="Q909" s="48" t="e">
        <f aca="false">IF($Q$1,tblSalaries#this row;ppp factor*tblSalaries#this row;salary in usd,tblSalaries#this row;salary in usd)</f>
        <v>#VALUE!</v>
      </c>
    </row>
    <row r="910" customFormat="false" ht="15" hidden="false" customHeight="true" outlineLevel="0" collapsed="false">
      <c r="B910" s="0" t="s">
        <v>2525</v>
      </c>
      <c r="C910" s="54" t="n">
        <v>41056.8693865741</v>
      </c>
      <c r="D910" s="55" t="n">
        <v>180000</v>
      </c>
      <c r="E910" s="0" t="n">
        <v>180000</v>
      </c>
      <c r="F910" s="0" t="s">
        <v>101</v>
      </c>
      <c r="G910" s="0" t="e">
        <f aca="false">tblSalaries#this row;clean salary (in local currency)*VLOOKUP(tblSalaries#this row;currency,tblXrate,2,0)</f>
        <v>#VALUE!</v>
      </c>
      <c r="H910" s="0" t="s">
        <v>2526</v>
      </c>
      <c r="I910" s="0" t="s">
        <v>136</v>
      </c>
      <c r="J910" s="0" t="s">
        <v>85</v>
      </c>
      <c r="K910" s="0" t="e">
        <f aca="false">VLOOKUP(tblSalaries#this row;where do you work,tblCountriesactual:mapping,2,0)</f>
        <v>#VALUE!</v>
      </c>
      <c r="L910" s="0" t="s">
        <v>118</v>
      </c>
      <c r="M910" s="0" t="n">
        <v>8</v>
      </c>
      <c r="N910" s="48" t="e">
        <f aca="false">VLOOKUP(K910,tblCountries,3,0)</f>
        <v>#VALUE!</v>
      </c>
      <c r="O910" s="48" t="e">
        <f aca="false">VLOOKUP(tblSalaries#this row;how many hours of a day you work on excel,tblHours,2,0)</f>
        <v>#VALUE!</v>
      </c>
      <c r="P910" s="48" t="e">
        <f aca="false">VLOOKUP(tblSalaries#this row;clean country,tblCountries,5,0)</f>
        <v>#VALUE!</v>
      </c>
      <c r="Q910" s="48" t="e">
        <f aca="false">IF($Q$1,tblSalaries#this row;ppp factor*tblSalaries#this row;salary in usd,tblSalaries#this row;salary in usd)</f>
        <v>#VALUE!</v>
      </c>
    </row>
    <row r="911" customFormat="false" ht="15" hidden="false" customHeight="true" outlineLevel="0" collapsed="false">
      <c r="B911" s="0" t="s">
        <v>2527</v>
      </c>
      <c r="C911" s="54" t="n">
        <v>41056.8778587963</v>
      </c>
      <c r="D911" s="55" t="n">
        <v>600000</v>
      </c>
      <c r="E911" s="0" t="n">
        <v>600000</v>
      </c>
      <c r="F911" s="0" t="s">
        <v>101</v>
      </c>
      <c r="G911" s="0" t="e">
        <f aca="false">tblSalaries#this row;clean salary (in local currency)*VLOOKUP(tblSalaries#this row;currency,tblXrate,2,0)</f>
        <v>#VALUE!</v>
      </c>
      <c r="H911" s="0" t="s">
        <v>807</v>
      </c>
      <c r="I911" s="0" t="s">
        <v>78</v>
      </c>
      <c r="J911" s="0" t="s">
        <v>85</v>
      </c>
      <c r="K911" s="0" t="e">
        <f aca="false">VLOOKUP(tblSalaries#this row;where do you work,tblCountriesactual:mapping,2,0)</f>
        <v>#VALUE!</v>
      </c>
      <c r="L911" s="0" t="s">
        <v>118</v>
      </c>
      <c r="M911" s="0" t="n">
        <v>8</v>
      </c>
      <c r="N911" s="48" t="e">
        <f aca="false">VLOOKUP(K911,tblCountries,3,0)</f>
        <v>#VALUE!</v>
      </c>
      <c r="O911" s="48" t="e">
        <f aca="false">VLOOKUP(tblSalaries#this row;how many hours of a day you work on excel,tblHours,2,0)</f>
        <v>#VALUE!</v>
      </c>
      <c r="P911" s="48" t="e">
        <f aca="false">VLOOKUP(tblSalaries#this row;clean country,tblCountries,5,0)</f>
        <v>#VALUE!</v>
      </c>
      <c r="Q911" s="48" t="e">
        <f aca="false">IF($Q$1,tblSalaries#this row;ppp factor*tblSalaries#this row;salary in usd,tblSalaries#this row;salary in usd)</f>
        <v>#VALUE!</v>
      </c>
    </row>
    <row r="912" customFormat="false" ht="15" hidden="false" customHeight="true" outlineLevel="0" collapsed="false">
      <c r="B912" s="0" t="s">
        <v>2528</v>
      </c>
      <c r="C912" s="54" t="n">
        <v>41056.8900578704</v>
      </c>
      <c r="D912" s="55" t="n">
        <v>150000</v>
      </c>
      <c r="E912" s="0" t="n">
        <v>150000</v>
      </c>
      <c r="F912" s="0" t="s">
        <v>71</v>
      </c>
      <c r="G912" s="0" t="e">
        <f aca="false">tblSalaries#this row;clean salary (in local currency)*VLOOKUP(tblSalaries#this row;currency,tblXrate,2,0)</f>
        <v>#VALUE!</v>
      </c>
      <c r="H912" s="0" t="s">
        <v>97</v>
      </c>
      <c r="I912" s="0" t="s">
        <v>97</v>
      </c>
      <c r="J912" s="0" t="s">
        <v>74</v>
      </c>
      <c r="K912" s="0" t="e">
        <f aca="false">VLOOKUP(tblSalaries#this row;where do you work,tblCountriesactual:mapping,2,0)</f>
        <v>#VALUE!</v>
      </c>
      <c r="L912" s="0" t="s">
        <v>110</v>
      </c>
      <c r="M912" s="0" t="n">
        <v>25</v>
      </c>
      <c r="N912" s="48" t="e">
        <f aca="false">VLOOKUP(K912,tblCountries,3,0)</f>
        <v>#VALUE!</v>
      </c>
      <c r="O912" s="48" t="e">
        <f aca="false">VLOOKUP(tblSalaries#this row;how many hours of a day you work on excel,tblHours,2,0)</f>
        <v>#VALUE!</v>
      </c>
      <c r="P912" s="48" t="e">
        <f aca="false">VLOOKUP(tblSalaries#this row;clean country,tblCountries,5,0)</f>
        <v>#VALUE!</v>
      </c>
      <c r="Q912" s="48" t="e">
        <f aca="false">IF($Q$1,tblSalaries#this row;ppp factor*tblSalaries#this row;salary in usd,tblSalaries#this row;salary in usd)</f>
        <v>#VALUE!</v>
      </c>
    </row>
    <row r="913" customFormat="false" ht="15" hidden="false" customHeight="true" outlineLevel="0" collapsed="false">
      <c r="B913" s="0" t="s">
        <v>2529</v>
      </c>
      <c r="C913" s="54" t="n">
        <v>41056.8921527778</v>
      </c>
      <c r="D913" s="55" t="s">
        <v>2530</v>
      </c>
      <c r="E913" s="0" t="n">
        <v>700000</v>
      </c>
      <c r="F913" s="0" t="s">
        <v>101</v>
      </c>
      <c r="G913" s="0" t="e">
        <f aca="false">tblSalaries#this row;clean salary (in local currency)*VLOOKUP(tblSalaries#this row;currency,tblXrate,2,0)</f>
        <v>#VALUE!</v>
      </c>
      <c r="H913" s="0" t="s">
        <v>2531</v>
      </c>
      <c r="I913" s="0" t="s">
        <v>124</v>
      </c>
      <c r="J913" s="0" t="s">
        <v>85</v>
      </c>
      <c r="K913" s="0" t="e">
        <f aca="false">VLOOKUP(tblSalaries#this row;where do you work,tblCountriesactual:mapping,2,0)</f>
        <v>#VALUE!</v>
      </c>
      <c r="L913" s="0" t="s">
        <v>110</v>
      </c>
      <c r="M913" s="0" t="n">
        <v>3</v>
      </c>
      <c r="N913" s="48" t="e">
        <f aca="false">VLOOKUP(K913,tblCountries,3,0)</f>
        <v>#VALUE!</v>
      </c>
      <c r="O913" s="48" t="e">
        <f aca="false">VLOOKUP(tblSalaries#this row;how many hours of a day you work on excel,tblHours,2,0)</f>
        <v>#VALUE!</v>
      </c>
      <c r="P913" s="48" t="e">
        <f aca="false">VLOOKUP(tblSalaries#this row;clean country,tblCountries,5,0)</f>
        <v>#VALUE!</v>
      </c>
      <c r="Q913" s="48" t="e">
        <f aca="false">IF($Q$1,tblSalaries#this row;ppp factor*tblSalaries#this row;salary in usd,tblSalaries#this row;salary in usd)</f>
        <v>#VALUE!</v>
      </c>
    </row>
    <row r="914" customFormat="false" ht="15" hidden="false" customHeight="true" outlineLevel="0" collapsed="false">
      <c r="B914" s="0" t="s">
        <v>2532</v>
      </c>
      <c r="C914" s="54" t="n">
        <v>41056.9060069444</v>
      </c>
      <c r="D914" s="55" t="s">
        <v>1699</v>
      </c>
      <c r="E914" s="0" t="n">
        <v>15000</v>
      </c>
      <c r="F914" s="0" t="s">
        <v>82</v>
      </c>
      <c r="G914" s="0" t="e">
        <f aca="false">tblSalaries#this row;clean salary (in local currency)*VLOOKUP(tblSalaries#this row;currency,tblXrate,2,0)</f>
        <v>#VALUE!</v>
      </c>
      <c r="H914" s="0" t="s">
        <v>2533</v>
      </c>
      <c r="I914" s="0" t="s">
        <v>78</v>
      </c>
      <c r="J914" s="0" t="s">
        <v>471</v>
      </c>
      <c r="K914" s="0" t="e">
        <f aca="false">VLOOKUP(tblSalaries#this row;where do you work,tblCountriesactual:mapping,2,0)</f>
        <v>#VALUE!</v>
      </c>
      <c r="L914" s="0" t="s">
        <v>110</v>
      </c>
      <c r="M914" s="0" t="n">
        <v>4</v>
      </c>
      <c r="N914" s="48" t="e">
        <f aca="false">VLOOKUP(K914,tblCountries,3,0)</f>
        <v>#VALUE!</v>
      </c>
      <c r="O914" s="48" t="e">
        <f aca="false">VLOOKUP(tblSalaries#this row;how many hours of a day you work on excel,tblHours,2,0)</f>
        <v>#VALUE!</v>
      </c>
      <c r="P914" s="48" t="e">
        <f aca="false">VLOOKUP(tblSalaries#this row;clean country,tblCountries,5,0)</f>
        <v>#VALUE!</v>
      </c>
      <c r="Q914" s="48" t="e">
        <f aca="false">IF($Q$1,tblSalaries#this row;ppp factor*tblSalaries#this row;salary in usd,tblSalaries#this row;salary in usd)</f>
        <v>#VALUE!</v>
      </c>
    </row>
    <row r="915" customFormat="false" ht="15" hidden="false" customHeight="true" outlineLevel="0" collapsed="false">
      <c r="B915" s="0" t="s">
        <v>2534</v>
      </c>
      <c r="C915" s="54" t="n">
        <v>41056.9096643519</v>
      </c>
      <c r="D915" s="55" t="n">
        <v>105000</v>
      </c>
      <c r="E915" s="0" t="n">
        <v>105000</v>
      </c>
      <c r="F915" s="0" t="s">
        <v>71</v>
      </c>
      <c r="G915" s="0" t="e">
        <f aca="false">tblSalaries#this row;clean salary (in local currency)*VLOOKUP(tblSalaries#this row;currency,tblXrate,2,0)</f>
        <v>#VALUE!</v>
      </c>
      <c r="H915" s="0" t="s">
        <v>712</v>
      </c>
      <c r="I915" s="0" t="s">
        <v>78</v>
      </c>
      <c r="J915" s="0" t="s">
        <v>74</v>
      </c>
      <c r="K915" s="0" t="e">
        <f aca="false">VLOOKUP(tblSalaries#this row;where do you work,tblCountriesactual:mapping,2,0)</f>
        <v>#VALUE!</v>
      </c>
      <c r="L915" s="0" t="s">
        <v>110</v>
      </c>
      <c r="M915" s="0" t="n">
        <v>20</v>
      </c>
      <c r="N915" s="48" t="e">
        <f aca="false">VLOOKUP(K915,tblCountries,3,0)</f>
        <v>#VALUE!</v>
      </c>
      <c r="O915" s="48" t="e">
        <f aca="false">VLOOKUP(tblSalaries#this row;how many hours of a day you work on excel,tblHours,2,0)</f>
        <v>#VALUE!</v>
      </c>
      <c r="P915" s="48" t="e">
        <f aca="false">VLOOKUP(tblSalaries#this row;clean country,tblCountries,5,0)</f>
        <v>#VALUE!</v>
      </c>
      <c r="Q915" s="48" t="e">
        <f aca="false">IF($Q$1,tblSalaries#this row;ppp factor*tblSalaries#this row;salary in usd,tblSalaries#this row;salary in usd)</f>
        <v>#VALUE!</v>
      </c>
    </row>
    <row r="916" customFormat="false" ht="15" hidden="false" customHeight="true" outlineLevel="0" collapsed="false">
      <c r="B916" s="0" t="s">
        <v>2535</v>
      </c>
      <c r="C916" s="54" t="n">
        <v>41056.9203125</v>
      </c>
      <c r="D916" s="55" t="n">
        <v>24000</v>
      </c>
      <c r="E916" s="0" t="n">
        <v>24000</v>
      </c>
      <c r="F916" s="0" t="s">
        <v>71</v>
      </c>
      <c r="G916" s="0" t="e">
        <f aca="false">tblSalaries#this row;clean salary (in local currency)*VLOOKUP(tblSalaries#this row;currency,tblXrate,2,0)</f>
        <v>#VALUE!</v>
      </c>
      <c r="H916" s="0" t="s">
        <v>712</v>
      </c>
      <c r="I916" s="0" t="s">
        <v>78</v>
      </c>
      <c r="J916" s="0" t="s">
        <v>85</v>
      </c>
      <c r="K916" s="0" t="e">
        <f aca="false">VLOOKUP(tblSalaries#this row;where do you work,tblCountriesactual:mapping,2,0)</f>
        <v>#VALUE!</v>
      </c>
      <c r="L916" s="0" t="s">
        <v>110</v>
      </c>
      <c r="M916" s="0" t="n">
        <v>3</v>
      </c>
      <c r="N916" s="48" t="e">
        <f aca="false">VLOOKUP(K916,tblCountries,3,0)</f>
        <v>#VALUE!</v>
      </c>
      <c r="O916" s="48" t="e">
        <f aca="false">VLOOKUP(tblSalaries#this row;how many hours of a day you work on excel,tblHours,2,0)</f>
        <v>#VALUE!</v>
      </c>
      <c r="P916" s="48" t="e">
        <f aca="false">VLOOKUP(tblSalaries#this row;clean country,tblCountries,5,0)</f>
        <v>#VALUE!</v>
      </c>
      <c r="Q916" s="48" t="e">
        <f aca="false">IF($Q$1,tblSalaries#this row;ppp factor*tblSalaries#this row;salary in usd,tblSalaries#this row;salary in usd)</f>
        <v>#VALUE!</v>
      </c>
    </row>
    <row r="917" customFormat="false" ht="15" hidden="false" customHeight="true" outlineLevel="0" collapsed="false">
      <c r="B917" s="0" t="s">
        <v>2536</v>
      </c>
      <c r="C917" s="54" t="n">
        <v>41056.9319560185</v>
      </c>
      <c r="D917" s="55" t="s">
        <v>2537</v>
      </c>
      <c r="E917" s="0" t="n">
        <v>50000</v>
      </c>
      <c r="F917" s="0" t="s">
        <v>111</v>
      </c>
      <c r="G917" s="0" t="e">
        <f aca="false">tblSalaries#this row;clean salary (in local currency)*VLOOKUP(tblSalaries#this row;currency,tblXrate,2,0)</f>
        <v>#VALUE!</v>
      </c>
      <c r="H917" s="0" t="s">
        <v>2538</v>
      </c>
      <c r="I917" s="0" t="s">
        <v>78</v>
      </c>
      <c r="J917" s="0" t="s">
        <v>94</v>
      </c>
      <c r="K917" s="0" t="e">
        <f aca="false">VLOOKUP(tblSalaries#this row;where do you work,tblCountriesactual:mapping,2,0)</f>
        <v>#VALUE!</v>
      </c>
      <c r="L917" s="0" t="s">
        <v>118</v>
      </c>
      <c r="M917" s="0" t="n">
        <v>10</v>
      </c>
      <c r="N917" s="48" t="e">
        <f aca="false">VLOOKUP(K917,tblCountries,3,0)</f>
        <v>#VALUE!</v>
      </c>
      <c r="O917" s="48" t="e">
        <f aca="false">VLOOKUP(tblSalaries#this row;how many hours of a day you work on excel,tblHours,2,0)</f>
        <v>#VALUE!</v>
      </c>
      <c r="P917" s="48" t="e">
        <f aca="false">VLOOKUP(tblSalaries#this row;clean country,tblCountries,5,0)</f>
        <v>#VALUE!</v>
      </c>
      <c r="Q917" s="48" t="e">
        <f aca="false">IF($Q$1,tblSalaries#this row;ppp factor*tblSalaries#this row;salary in usd,tblSalaries#this row;salary in usd)</f>
        <v>#VALUE!</v>
      </c>
    </row>
    <row r="918" customFormat="false" ht="15" hidden="false" customHeight="true" outlineLevel="0" collapsed="false">
      <c r="B918" s="0" t="s">
        <v>2539</v>
      </c>
      <c r="C918" s="54" t="n">
        <v>41056.9412268519</v>
      </c>
      <c r="D918" s="55" t="n">
        <v>42000</v>
      </c>
      <c r="E918" s="0" t="n">
        <v>42000</v>
      </c>
      <c r="F918" s="0" t="s">
        <v>71</v>
      </c>
      <c r="G918" s="0" t="e">
        <f aca="false">tblSalaries#this row;clean salary (in local currency)*VLOOKUP(tblSalaries#this row;currency,tblXrate,2,0)</f>
        <v>#VALUE!</v>
      </c>
      <c r="H918" s="0" t="s">
        <v>2540</v>
      </c>
      <c r="I918" s="0" t="s">
        <v>97</v>
      </c>
      <c r="J918" s="0" t="s">
        <v>199</v>
      </c>
      <c r="K918" s="0" t="e">
        <f aca="false">VLOOKUP(tblSalaries#this row;where do you work,tblCountriesactual:mapping,2,0)</f>
        <v>#VALUE!</v>
      </c>
      <c r="L918" s="0" t="s">
        <v>118</v>
      </c>
      <c r="M918" s="0" t="n">
        <v>15</v>
      </c>
      <c r="N918" s="48" t="e">
        <f aca="false">VLOOKUP(K918,tblCountries,3,0)</f>
        <v>#VALUE!</v>
      </c>
      <c r="O918" s="48" t="e">
        <f aca="false">VLOOKUP(tblSalaries#this row;how many hours of a day you work on excel,tblHours,2,0)</f>
        <v>#VALUE!</v>
      </c>
      <c r="P918" s="48" t="e">
        <f aca="false">VLOOKUP(tblSalaries#this row;clean country,tblCountries,5,0)</f>
        <v>#VALUE!</v>
      </c>
      <c r="Q918" s="48" t="e">
        <f aca="false">IF($Q$1,tblSalaries#this row;ppp factor*tblSalaries#this row;salary in usd,tblSalaries#this row;salary in usd)</f>
        <v>#VALUE!</v>
      </c>
    </row>
    <row r="919" customFormat="false" ht="15" hidden="false" customHeight="true" outlineLevel="0" collapsed="false">
      <c r="B919" s="0" t="s">
        <v>2541</v>
      </c>
      <c r="C919" s="54" t="n">
        <v>41056.9448842593</v>
      </c>
      <c r="D919" s="55" t="s">
        <v>2542</v>
      </c>
      <c r="E919" s="0" t="n">
        <v>19200</v>
      </c>
      <c r="F919" s="0" t="s">
        <v>103</v>
      </c>
      <c r="G919" s="0" t="e">
        <f aca="false">tblSalaries#this row;clean salary (in local currency)*VLOOKUP(tblSalaries#this row;currency,tblXrate,2,0)</f>
        <v>#VALUE!</v>
      </c>
      <c r="H919" s="0" t="s">
        <v>2543</v>
      </c>
      <c r="I919" s="0" t="s">
        <v>78</v>
      </c>
      <c r="J919" s="0" t="s">
        <v>149</v>
      </c>
      <c r="K919" s="0" t="e">
        <f aca="false">VLOOKUP(tblSalaries#this row;where do you work,tblCountriesactual:mapping,2,0)</f>
        <v>#VALUE!</v>
      </c>
      <c r="L919" s="0" t="s">
        <v>118</v>
      </c>
      <c r="M919" s="0" t="n">
        <v>8</v>
      </c>
      <c r="N919" s="48" t="e">
        <f aca="false">VLOOKUP(K919,tblCountries,3,0)</f>
        <v>#VALUE!</v>
      </c>
      <c r="O919" s="48" t="e">
        <f aca="false">VLOOKUP(tblSalaries#this row;how many hours of a day you work on excel,tblHours,2,0)</f>
        <v>#VALUE!</v>
      </c>
      <c r="P919" s="48" t="e">
        <f aca="false">VLOOKUP(tblSalaries#this row;clean country,tblCountries,5,0)</f>
        <v>#VALUE!</v>
      </c>
      <c r="Q919" s="48" t="e">
        <f aca="false">IF($Q$1,tblSalaries#this row;ppp factor*tblSalaries#this row;salary in usd,tblSalaries#this row;salary in usd)</f>
        <v>#VALUE!</v>
      </c>
    </row>
    <row r="920" customFormat="false" ht="15" hidden="false" customHeight="true" outlineLevel="0" collapsed="false">
      <c r="B920" s="0" t="s">
        <v>2544</v>
      </c>
      <c r="C920" s="54" t="n">
        <v>41056.9573958333</v>
      </c>
      <c r="D920" s="55" t="n">
        <v>60000</v>
      </c>
      <c r="E920" s="0" t="n">
        <v>60000</v>
      </c>
      <c r="F920" s="0" t="s">
        <v>71</v>
      </c>
      <c r="G920" s="0" t="e">
        <f aca="false">tblSalaries#this row;clean salary (in local currency)*VLOOKUP(tblSalaries#this row;currency,tblXrate,2,0)</f>
        <v>#VALUE!</v>
      </c>
      <c r="H920" s="0" t="s">
        <v>87</v>
      </c>
      <c r="I920" s="0" t="s">
        <v>87</v>
      </c>
      <c r="J920" s="0" t="s">
        <v>161</v>
      </c>
      <c r="K920" s="0" t="e">
        <f aca="false">VLOOKUP(tblSalaries#this row;where do you work,tblCountriesactual:mapping,2,0)</f>
        <v>#VALUE!</v>
      </c>
      <c r="L920" s="0" t="s">
        <v>110</v>
      </c>
      <c r="M920" s="0" t="n">
        <v>5</v>
      </c>
      <c r="N920" s="48" t="e">
        <f aca="false">VLOOKUP(K920,tblCountries,3,0)</f>
        <v>#VALUE!</v>
      </c>
      <c r="O920" s="48" t="e">
        <f aca="false">VLOOKUP(tblSalaries#this row;how many hours of a day you work on excel,tblHours,2,0)</f>
        <v>#VALUE!</v>
      </c>
      <c r="P920" s="48" t="e">
        <f aca="false">VLOOKUP(tblSalaries#this row;clean country,tblCountries,5,0)</f>
        <v>#VALUE!</v>
      </c>
      <c r="Q920" s="48" t="e">
        <f aca="false">IF($Q$1,tblSalaries#this row;ppp factor*tblSalaries#this row;salary in usd,tblSalaries#this row;salary in usd)</f>
        <v>#VALUE!</v>
      </c>
    </row>
    <row r="921" customFormat="false" ht="15" hidden="false" customHeight="true" outlineLevel="0" collapsed="false">
      <c r="B921" s="0" t="s">
        <v>2545</v>
      </c>
      <c r="C921" s="54" t="n">
        <v>41056.9606597222</v>
      </c>
      <c r="D921" s="55" t="n">
        <v>1000000</v>
      </c>
      <c r="E921" s="0" t="n">
        <v>1000000</v>
      </c>
      <c r="F921" s="0" t="s">
        <v>101</v>
      </c>
      <c r="G921" s="0" t="e">
        <f aca="false">tblSalaries#this row;clean salary (in local currency)*VLOOKUP(tblSalaries#this row;currency,tblXrate,2,0)</f>
        <v>#VALUE!</v>
      </c>
      <c r="H921" s="0" t="s">
        <v>2546</v>
      </c>
      <c r="I921" s="0" t="s">
        <v>124</v>
      </c>
      <c r="J921" s="0" t="s">
        <v>85</v>
      </c>
      <c r="K921" s="0" t="e">
        <f aca="false">VLOOKUP(tblSalaries#this row;where do you work,tblCountriesactual:mapping,2,0)</f>
        <v>#VALUE!</v>
      </c>
      <c r="L921" s="0" t="s">
        <v>118</v>
      </c>
      <c r="M921" s="0" t="n">
        <v>8</v>
      </c>
      <c r="N921" s="48" t="e">
        <f aca="false">VLOOKUP(K921,tblCountries,3,0)</f>
        <v>#VALUE!</v>
      </c>
      <c r="O921" s="48" t="e">
        <f aca="false">VLOOKUP(tblSalaries#this row;how many hours of a day you work on excel,tblHours,2,0)</f>
        <v>#VALUE!</v>
      </c>
      <c r="P921" s="48" t="e">
        <f aca="false">VLOOKUP(tblSalaries#this row;clean country,tblCountries,5,0)</f>
        <v>#VALUE!</v>
      </c>
      <c r="Q921" s="48" t="e">
        <f aca="false">IF($Q$1,tblSalaries#this row;ppp factor*tblSalaries#this row;salary in usd,tblSalaries#this row;salary in usd)</f>
        <v>#VALUE!</v>
      </c>
    </row>
    <row r="922" customFormat="false" ht="15" hidden="false" customHeight="true" outlineLevel="0" collapsed="false">
      <c r="B922" s="0" t="s">
        <v>2547</v>
      </c>
      <c r="C922" s="54" t="n">
        <v>41056.9652893519</v>
      </c>
      <c r="D922" s="55" t="s">
        <v>2548</v>
      </c>
      <c r="E922" s="0" t="n">
        <v>700000</v>
      </c>
      <c r="F922" s="0" t="s">
        <v>101</v>
      </c>
      <c r="G922" s="0" t="e">
        <f aca="false">tblSalaries#this row;clean salary (in local currency)*VLOOKUP(tblSalaries#this row;currency,tblXrate,2,0)</f>
        <v>#VALUE!</v>
      </c>
      <c r="H922" s="0" t="s">
        <v>966</v>
      </c>
      <c r="I922" s="0" t="s">
        <v>78</v>
      </c>
      <c r="J922" s="0" t="s">
        <v>85</v>
      </c>
      <c r="K922" s="0" t="e">
        <f aca="false">VLOOKUP(tblSalaries#this row;where do you work,tblCountriesactual:mapping,2,0)</f>
        <v>#VALUE!</v>
      </c>
      <c r="L922" s="0" t="s">
        <v>118</v>
      </c>
      <c r="M922" s="0" t="n">
        <v>1</v>
      </c>
      <c r="N922" s="48" t="e">
        <f aca="false">VLOOKUP(K922,tblCountries,3,0)</f>
        <v>#VALUE!</v>
      </c>
      <c r="O922" s="48" t="e">
        <f aca="false">VLOOKUP(tblSalaries#this row;how many hours of a day you work on excel,tblHours,2,0)</f>
        <v>#VALUE!</v>
      </c>
      <c r="P922" s="48" t="e">
        <f aca="false">VLOOKUP(tblSalaries#this row;clean country,tblCountries,5,0)</f>
        <v>#VALUE!</v>
      </c>
      <c r="Q922" s="48" t="e">
        <f aca="false">IF($Q$1,tblSalaries#this row;ppp factor*tblSalaries#this row;salary in usd,tblSalaries#this row;salary in usd)</f>
        <v>#VALUE!</v>
      </c>
    </row>
    <row r="923" customFormat="false" ht="15" hidden="false" customHeight="true" outlineLevel="0" collapsed="false">
      <c r="B923" s="0" t="s">
        <v>2549</v>
      </c>
      <c r="C923" s="54" t="n">
        <v>41056.9809027778</v>
      </c>
      <c r="D923" s="55" t="n">
        <v>20571</v>
      </c>
      <c r="E923" s="0" t="n">
        <v>20571</v>
      </c>
      <c r="F923" s="0" t="s">
        <v>71</v>
      </c>
      <c r="G923" s="0" t="e">
        <f aca="false">tblSalaries#this row;clean salary (in local currency)*VLOOKUP(tblSalaries#this row;currency,tblXrate,2,0)</f>
        <v>#VALUE!</v>
      </c>
      <c r="H923" s="0" t="s">
        <v>699</v>
      </c>
      <c r="I923" s="0" t="s">
        <v>107</v>
      </c>
      <c r="J923" s="0" t="s">
        <v>70</v>
      </c>
      <c r="K923" s="0" t="e">
        <f aca="false">VLOOKUP(tblSalaries#this row;where do you work,tblCountriesactual:mapping,2,0)</f>
        <v>#VALUE!</v>
      </c>
      <c r="L923" s="0" t="s">
        <v>110</v>
      </c>
      <c r="M923" s="0" t="n">
        <v>8</v>
      </c>
      <c r="N923" s="48" t="e">
        <f aca="false">VLOOKUP(K923,tblCountries,3,0)</f>
        <v>#VALUE!</v>
      </c>
      <c r="O923" s="48" t="e">
        <f aca="false">VLOOKUP(tblSalaries#this row;how many hours of a day you work on excel,tblHours,2,0)</f>
        <v>#VALUE!</v>
      </c>
      <c r="P923" s="48" t="e">
        <f aca="false">VLOOKUP(tblSalaries#this row;clean country,tblCountries,5,0)</f>
        <v>#VALUE!</v>
      </c>
      <c r="Q923" s="48" t="e">
        <f aca="false">IF($Q$1,tblSalaries#this row;ppp factor*tblSalaries#this row;salary in usd,tblSalaries#this row;salary in usd)</f>
        <v>#VALUE!</v>
      </c>
    </row>
    <row r="924" customFormat="false" ht="15" hidden="false" customHeight="true" outlineLevel="0" collapsed="false">
      <c r="B924" s="0" t="s">
        <v>2550</v>
      </c>
      <c r="C924" s="54" t="n">
        <v>41056.9884375</v>
      </c>
      <c r="D924" s="55" t="n">
        <v>290</v>
      </c>
      <c r="E924" s="0" t="n">
        <v>3480</v>
      </c>
      <c r="F924" s="0" t="s">
        <v>71</v>
      </c>
      <c r="G924" s="0" t="e">
        <f aca="false">tblSalaries#this row;clean salary (in local currency)*VLOOKUP(tblSalaries#this row;currency,tblXrate,2,0)</f>
        <v>#VALUE!</v>
      </c>
      <c r="H924" s="0" t="s">
        <v>2551</v>
      </c>
      <c r="I924" s="0" t="s">
        <v>124</v>
      </c>
      <c r="J924" s="0" t="s">
        <v>121</v>
      </c>
      <c r="K924" s="0" t="e">
        <f aca="false">VLOOKUP(tblSalaries#this row;where do you work,tblCountriesactual:mapping,2,0)</f>
        <v>#VALUE!</v>
      </c>
      <c r="L924" s="0" t="s">
        <v>118</v>
      </c>
      <c r="M924" s="0" t="n">
        <v>6</v>
      </c>
      <c r="N924" s="48" t="e">
        <f aca="false">VLOOKUP(K924,tblCountries,3,0)</f>
        <v>#VALUE!</v>
      </c>
      <c r="O924" s="48" t="e">
        <f aca="false">VLOOKUP(tblSalaries#this row;how many hours of a day you work on excel,tblHours,2,0)</f>
        <v>#VALUE!</v>
      </c>
      <c r="P924" s="48" t="e">
        <f aca="false">VLOOKUP(tblSalaries#this row;clean country,tblCountries,5,0)</f>
        <v>#VALUE!</v>
      </c>
      <c r="Q924" s="48" t="e">
        <f aca="false">IF($Q$1,tblSalaries#this row;ppp factor*tblSalaries#this row;salary in usd,tblSalaries#this row;salary in usd)</f>
        <v>#VALUE!</v>
      </c>
    </row>
    <row r="925" customFormat="false" ht="15" hidden="false" customHeight="true" outlineLevel="0" collapsed="false">
      <c r="B925" s="0" t="s">
        <v>2552</v>
      </c>
      <c r="C925" s="54" t="n">
        <v>41056.9903125</v>
      </c>
      <c r="D925" s="55" t="n">
        <v>18060</v>
      </c>
      <c r="E925" s="0" t="n">
        <v>18060</v>
      </c>
      <c r="F925" s="0" t="s">
        <v>71</v>
      </c>
      <c r="G925" s="0" t="e">
        <f aca="false">tblSalaries#this row;clean salary (in local currency)*VLOOKUP(tblSalaries#this row;currency,tblXrate,2,0)</f>
        <v>#VALUE!</v>
      </c>
      <c r="H925" s="0" t="s">
        <v>2553</v>
      </c>
      <c r="I925" s="0" t="s">
        <v>136</v>
      </c>
      <c r="J925" s="0" t="s">
        <v>169</v>
      </c>
      <c r="K925" s="0" t="e">
        <f aca="false">VLOOKUP(tblSalaries#this row;where do you work,tblCountriesactual:mapping,2,0)</f>
        <v>#VALUE!</v>
      </c>
      <c r="L925" s="0" t="s">
        <v>110</v>
      </c>
      <c r="M925" s="0" t="n">
        <v>12</v>
      </c>
      <c r="N925" s="48" t="e">
        <f aca="false">VLOOKUP(K925,tblCountries,3,0)</f>
        <v>#VALUE!</v>
      </c>
      <c r="O925" s="48" t="e">
        <f aca="false">VLOOKUP(tblSalaries#this row;how many hours of a day you work on excel,tblHours,2,0)</f>
        <v>#VALUE!</v>
      </c>
      <c r="P925" s="48" t="e">
        <f aca="false">VLOOKUP(tblSalaries#this row;clean country,tblCountries,5,0)</f>
        <v>#VALUE!</v>
      </c>
      <c r="Q925" s="48" t="e">
        <f aca="false">IF($Q$1,tblSalaries#this row;ppp factor*tblSalaries#this row;salary in usd,tblSalaries#this row;salary in usd)</f>
        <v>#VALUE!</v>
      </c>
    </row>
    <row r="926" customFormat="false" ht="15" hidden="false" customHeight="true" outlineLevel="0" collapsed="false">
      <c r="B926" s="0" t="s">
        <v>2554</v>
      </c>
      <c r="C926" s="54" t="n">
        <v>41056.9912615741</v>
      </c>
      <c r="D926" s="55" t="s">
        <v>1545</v>
      </c>
      <c r="E926" s="0" t="n">
        <v>30000</v>
      </c>
      <c r="F926" s="0" t="s">
        <v>71</v>
      </c>
      <c r="G926" s="0" t="e">
        <f aca="false">tblSalaries#this row;clean salary (in local currency)*VLOOKUP(tblSalaries#this row;currency,tblXrate,2,0)</f>
        <v>#VALUE!</v>
      </c>
      <c r="H926" s="0" t="s">
        <v>2555</v>
      </c>
      <c r="I926" s="0" t="s">
        <v>69</v>
      </c>
      <c r="J926" s="0" t="s">
        <v>342</v>
      </c>
      <c r="K926" s="0" t="e">
        <f aca="false">VLOOKUP(tblSalaries#this row;where do you work,tblCountriesactual:mapping,2,0)</f>
        <v>#VALUE!</v>
      </c>
      <c r="L926" s="0" t="s">
        <v>100</v>
      </c>
      <c r="M926" s="0" t="n">
        <v>30</v>
      </c>
      <c r="N926" s="48" t="e">
        <f aca="false">VLOOKUP(K926,tblCountries,3,0)</f>
        <v>#VALUE!</v>
      </c>
      <c r="O926" s="48" t="e">
        <f aca="false">VLOOKUP(tblSalaries#this row;how many hours of a day you work on excel,tblHours,2,0)</f>
        <v>#VALUE!</v>
      </c>
      <c r="P926" s="48" t="e">
        <f aca="false">VLOOKUP(tblSalaries#this row;clean country,tblCountries,5,0)</f>
        <v>#VALUE!</v>
      </c>
      <c r="Q926" s="48" t="e">
        <f aca="false">IF($Q$1,tblSalaries#this row;ppp factor*tblSalaries#this row;salary in usd,tblSalaries#this row;salary in usd)</f>
        <v>#VALUE!</v>
      </c>
    </row>
    <row r="927" customFormat="false" ht="15" hidden="false" customHeight="true" outlineLevel="0" collapsed="false">
      <c r="B927" s="0" t="s">
        <v>2556</v>
      </c>
      <c r="C927" s="54" t="n">
        <v>41056.995</v>
      </c>
      <c r="D927" s="55" t="s">
        <v>2557</v>
      </c>
      <c r="E927" s="0" t="n">
        <v>24000</v>
      </c>
      <c r="F927" s="0" t="s">
        <v>71</v>
      </c>
      <c r="G927" s="0" t="e">
        <f aca="false">tblSalaries#this row;clean salary (in local currency)*VLOOKUP(tblSalaries#this row;currency,tblXrate,2,0)</f>
        <v>#VALUE!</v>
      </c>
      <c r="H927" s="0" t="s">
        <v>2558</v>
      </c>
      <c r="I927" s="0" t="s">
        <v>124</v>
      </c>
      <c r="J927" s="0" t="s">
        <v>85</v>
      </c>
      <c r="K927" s="0" t="e">
        <f aca="false">VLOOKUP(tblSalaries#this row;where do you work,tblCountriesactual:mapping,2,0)</f>
        <v>#VALUE!</v>
      </c>
      <c r="L927" s="0" t="s">
        <v>110</v>
      </c>
      <c r="M927" s="0" t="n">
        <v>10</v>
      </c>
      <c r="N927" s="48" t="e">
        <f aca="false">VLOOKUP(K927,tblCountries,3,0)</f>
        <v>#VALUE!</v>
      </c>
      <c r="O927" s="48" t="e">
        <f aca="false">VLOOKUP(tblSalaries#this row;how many hours of a day you work on excel,tblHours,2,0)</f>
        <v>#VALUE!</v>
      </c>
      <c r="P927" s="48" t="e">
        <f aca="false">VLOOKUP(tblSalaries#this row;clean country,tblCountries,5,0)</f>
        <v>#VALUE!</v>
      </c>
      <c r="Q927" s="48" t="e">
        <f aca="false">IF($Q$1,tblSalaries#this row;ppp factor*tblSalaries#this row;salary in usd,tblSalaries#this row;salary in usd)</f>
        <v>#VALUE!</v>
      </c>
    </row>
    <row r="928" customFormat="false" ht="15" hidden="false" customHeight="true" outlineLevel="0" collapsed="false">
      <c r="B928" s="0" t="s">
        <v>2559</v>
      </c>
      <c r="C928" s="54" t="n">
        <v>41057.0074421296</v>
      </c>
      <c r="D928" s="55" t="n">
        <v>63200</v>
      </c>
      <c r="E928" s="0" t="n">
        <v>63200</v>
      </c>
      <c r="F928" s="0" t="s">
        <v>82</v>
      </c>
      <c r="G928" s="0" t="e">
        <f aca="false">tblSalaries#this row;clean salary (in local currency)*VLOOKUP(tblSalaries#this row;currency,tblXrate,2,0)</f>
        <v>#VALUE!</v>
      </c>
      <c r="H928" s="0" t="s">
        <v>87</v>
      </c>
      <c r="I928" s="0" t="s">
        <v>87</v>
      </c>
      <c r="J928" s="0" t="s">
        <v>277</v>
      </c>
      <c r="K928" s="0" t="e">
        <f aca="false">VLOOKUP(tblSalaries#this row;where do you work,tblCountriesactual:mapping,2,0)</f>
        <v>#VALUE!</v>
      </c>
      <c r="L928" s="0" t="s">
        <v>110</v>
      </c>
      <c r="M928" s="0" t="n">
        <v>3</v>
      </c>
      <c r="N928" s="48" t="e">
        <f aca="false">VLOOKUP(K928,tblCountries,3,0)</f>
        <v>#VALUE!</v>
      </c>
      <c r="O928" s="48" t="e">
        <f aca="false">VLOOKUP(tblSalaries#this row;how many hours of a day you work on excel,tblHours,2,0)</f>
        <v>#VALUE!</v>
      </c>
      <c r="P928" s="48" t="e">
        <f aca="false">VLOOKUP(tblSalaries#this row;clean country,tblCountries,5,0)</f>
        <v>#VALUE!</v>
      </c>
      <c r="Q928" s="48" t="e">
        <f aca="false">IF($Q$1,tblSalaries#this row;ppp factor*tblSalaries#this row;salary in usd,tblSalaries#this row;salary in usd)</f>
        <v>#VALUE!</v>
      </c>
    </row>
    <row r="929" customFormat="false" ht="15" hidden="false" customHeight="true" outlineLevel="0" collapsed="false">
      <c r="B929" s="0" t="s">
        <v>2560</v>
      </c>
      <c r="C929" s="54" t="n">
        <v>41057.0121064815</v>
      </c>
      <c r="D929" s="55" t="n">
        <v>70000</v>
      </c>
      <c r="E929" s="0" t="n">
        <v>70000</v>
      </c>
      <c r="F929" s="0" t="s">
        <v>71</v>
      </c>
      <c r="G929" s="0" t="e">
        <f aca="false">tblSalaries#this row;clean salary (in local currency)*VLOOKUP(tblSalaries#this row;currency,tblXrate,2,0)</f>
        <v>#VALUE!</v>
      </c>
      <c r="H929" s="0" t="s">
        <v>2561</v>
      </c>
      <c r="I929" s="0" t="s">
        <v>124</v>
      </c>
      <c r="J929" s="0" t="s">
        <v>74</v>
      </c>
      <c r="K929" s="0" t="e">
        <f aca="false">VLOOKUP(tblSalaries#this row;where do you work,tblCountriesactual:mapping,2,0)</f>
        <v>#VALUE!</v>
      </c>
      <c r="L929" s="0" t="s">
        <v>110</v>
      </c>
      <c r="M929" s="0" t="n">
        <v>4</v>
      </c>
      <c r="N929" s="48" t="e">
        <f aca="false">VLOOKUP(K929,tblCountries,3,0)</f>
        <v>#VALUE!</v>
      </c>
      <c r="O929" s="48" t="e">
        <f aca="false">VLOOKUP(tblSalaries#this row;how many hours of a day you work on excel,tblHours,2,0)</f>
        <v>#VALUE!</v>
      </c>
      <c r="P929" s="48" t="e">
        <f aca="false">VLOOKUP(tblSalaries#this row;clean country,tblCountries,5,0)</f>
        <v>#VALUE!</v>
      </c>
      <c r="Q929" s="48" t="e">
        <f aca="false">IF($Q$1,tblSalaries#this row;ppp factor*tblSalaries#this row;salary in usd,tblSalaries#this row;salary in usd)</f>
        <v>#VALUE!</v>
      </c>
    </row>
    <row r="930" customFormat="false" ht="15" hidden="false" customHeight="true" outlineLevel="0" collapsed="false">
      <c r="B930" s="0" t="s">
        <v>2562</v>
      </c>
      <c r="C930" s="54" t="n">
        <v>41057.0200925926</v>
      </c>
      <c r="D930" s="55" t="s">
        <v>2232</v>
      </c>
      <c r="E930" s="0" t="n">
        <v>480000</v>
      </c>
      <c r="F930" s="0" t="s">
        <v>101</v>
      </c>
      <c r="G930" s="0" t="e">
        <f aca="false">tblSalaries#this row;clean salary (in local currency)*VLOOKUP(tblSalaries#this row;currency,tblXrate,2,0)</f>
        <v>#VALUE!</v>
      </c>
      <c r="H930" s="0" t="s">
        <v>124</v>
      </c>
      <c r="I930" s="0" t="s">
        <v>124</v>
      </c>
      <c r="J930" s="0" t="s">
        <v>85</v>
      </c>
      <c r="K930" s="0" t="e">
        <f aca="false">VLOOKUP(tblSalaries#this row;where do you work,tblCountriesactual:mapping,2,0)</f>
        <v>#VALUE!</v>
      </c>
      <c r="L930" s="0" t="s">
        <v>100</v>
      </c>
      <c r="M930" s="0" t="n">
        <v>2</v>
      </c>
      <c r="N930" s="48" t="e">
        <f aca="false">VLOOKUP(K930,tblCountries,3,0)</f>
        <v>#VALUE!</v>
      </c>
      <c r="O930" s="48" t="e">
        <f aca="false">VLOOKUP(tblSalaries#this row;how many hours of a day you work on excel,tblHours,2,0)</f>
        <v>#VALUE!</v>
      </c>
      <c r="P930" s="48" t="e">
        <f aca="false">VLOOKUP(tblSalaries#this row;clean country,tblCountries,5,0)</f>
        <v>#VALUE!</v>
      </c>
      <c r="Q930" s="48" t="e">
        <f aca="false">IF($Q$1,tblSalaries#this row;ppp factor*tblSalaries#this row;salary in usd,tblSalaries#this row;salary in usd)</f>
        <v>#VALUE!</v>
      </c>
    </row>
    <row r="931" customFormat="false" ht="15" hidden="false" customHeight="true" outlineLevel="0" collapsed="false">
      <c r="B931" s="0" t="s">
        <v>2563</v>
      </c>
      <c r="C931" s="54" t="n">
        <v>41057.0252314815</v>
      </c>
      <c r="D931" s="55" t="s">
        <v>2564</v>
      </c>
      <c r="E931" s="0" t="n">
        <v>600000</v>
      </c>
      <c r="F931" s="0" t="s">
        <v>101</v>
      </c>
      <c r="G931" s="0" t="e">
        <f aca="false">tblSalaries#this row;clean salary (in local currency)*VLOOKUP(tblSalaries#this row;currency,tblXrate,2,0)</f>
        <v>#VALUE!</v>
      </c>
      <c r="H931" s="0" t="s">
        <v>2565</v>
      </c>
      <c r="I931" s="0" t="s">
        <v>78</v>
      </c>
      <c r="J931" s="0" t="s">
        <v>85</v>
      </c>
      <c r="K931" s="0" t="e">
        <f aca="false">VLOOKUP(tblSalaries#this row;where do you work,tblCountriesactual:mapping,2,0)</f>
        <v>#VALUE!</v>
      </c>
      <c r="L931" s="0" t="s">
        <v>110</v>
      </c>
      <c r="M931" s="0" t="n">
        <v>11</v>
      </c>
      <c r="N931" s="48" t="e">
        <f aca="false">VLOOKUP(K931,tblCountries,3,0)</f>
        <v>#VALUE!</v>
      </c>
      <c r="O931" s="48" t="e">
        <f aca="false">VLOOKUP(tblSalaries#this row;how many hours of a day you work on excel,tblHours,2,0)</f>
        <v>#VALUE!</v>
      </c>
      <c r="P931" s="48" t="e">
        <f aca="false">VLOOKUP(tblSalaries#this row;clean country,tblCountries,5,0)</f>
        <v>#VALUE!</v>
      </c>
      <c r="Q931" s="48" t="e">
        <f aca="false">IF($Q$1,tblSalaries#this row;ppp factor*tblSalaries#this row;salary in usd,tblSalaries#this row;salary in usd)</f>
        <v>#VALUE!</v>
      </c>
    </row>
    <row r="932" customFormat="false" ht="15" hidden="false" customHeight="true" outlineLevel="0" collapsed="false">
      <c r="B932" s="0" t="s">
        <v>2566</v>
      </c>
      <c r="C932" s="54" t="n">
        <v>41057.0303240741</v>
      </c>
      <c r="D932" s="55" t="s">
        <v>2567</v>
      </c>
      <c r="E932" s="0" t="n">
        <v>600000</v>
      </c>
      <c r="F932" s="0" t="s">
        <v>101</v>
      </c>
      <c r="G932" s="0" t="e">
        <f aca="false">tblSalaries#this row;clean salary (in local currency)*VLOOKUP(tblSalaries#this row;currency,tblXrate,2,0)</f>
        <v>#VALUE!</v>
      </c>
      <c r="H932" s="0" t="s">
        <v>1965</v>
      </c>
      <c r="I932" s="0" t="s">
        <v>78</v>
      </c>
      <c r="J932" s="0" t="s">
        <v>85</v>
      </c>
      <c r="K932" s="0" t="e">
        <f aca="false">VLOOKUP(tblSalaries#this row;where do you work,tblCountriesactual:mapping,2,0)</f>
        <v>#VALUE!</v>
      </c>
      <c r="L932" s="0" t="s">
        <v>100</v>
      </c>
      <c r="M932" s="0" t="n">
        <v>4</v>
      </c>
      <c r="N932" s="48" t="e">
        <f aca="false">VLOOKUP(K932,tblCountries,3,0)</f>
        <v>#VALUE!</v>
      </c>
      <c r="O932" s="48" t="e">
        <f aca="false">VLOOKUP(tblSalaries#this row;how many hours of a day you work on excel,tblHours,2,0)</f>
        <v>#VALUE!</v>
      </c>
      <c r="P932" s="48" t="e">
        <f aca="false">VLOOKUP(tblSalaries#this row;clean country,tblCountries,5,0)</f>
        <v>#VALUE!</v>
      </c>
      <c r="Q932" s="48" t="e">
        <f aca="false">IF($Q$1,tblSalaries#this row;ppp factor*tblSalaries#this row;salary in usd,tblSalaries#this row;salary in usd)</f>
        <v>#VALUE!</v>
      </c>
    </row>
    <row r="933" customFormat="false" ht="15" hidden="false" customHeight="true" outlineLevel="0" collapsed="false">
      <c r="B933" s="0" t="s">
        <v>2568</v>
      </c>
      <c r="C933" s="54" t="n">
        <v>41057.033599537</v>
      </c>
      <c r="D933" s="55" t="n">
        <v>20000</v>
      </c>
      <c r="E933" s="0" t="n">
        <v>20000</v>
      </c>
      <c r="F933" s="0" t="s">
        <v>71</v>
      </c>
      <c r="G933" s="0" t="e">
        <f aca="false">tblSalaries#this row;clean salary (in local currency)*VLOOKUP(tblSalaries#this row;currency,tblXrate,2,0)</f>
        <v>#VALUE!</v>
      </c>
      <c r="H933" s="0" t="s">
        <v>2497</v>
      </c>
      <c r="I933" s="0" t="s">
        <v>69</v>
      </c>
      <c r="J933" s="0" t="s">
        <v>398</v>
      </c>
      <c r="K933" s="0" t="e">
        <f aca="false">VLOOKUP(tblSalaries#this row;where do you work,tblCountriesactual:mapping,2,0)</f>
        <v>#VALUE!</v>
      </c>
      <c r="L933" s="0" t="s">
        <v>118</v>
      </c>
      <c r="M933" s="0" t="n">
        <v>2</v>
      </c>
      <c r="N933" s="48" t="e">
        <f aca="false">VLOOKUP(K933,tblCountries,3,0)</f>
        <v>#VALUE!</v>
      </c>
      <c r="O933" s="48" t="e">
        <f aca="false">VLOOKUP(tblSalaries#this row;how many hours of a day you work on excel,tblHours,2,0)</f>
        <v>#VALUE!</v>
      </c>
      <c r="P933" s="48" t="e">
        <f aca="false">VLOOKUP(tblSalaries#this row;clean country,tblCountries,5,0)</f>
        <v>#VALUE!</v>
      </c>
      <c r="Q933" s="48" t="e">
        <f aca="false">IF($Q$1,tblSalaries#this row;ppp factor*tblSalaries#this row;salary in usd,tblSalaries#this row;salary in usd)</f>
        <v>#VALUE!</v>
      </c>
    </row>
    <row r="934" customFormat="false" ht="15" hidden="false" customHeight="true" outlineLevel="0" collapsed="false">
      <c r="B934" s="0" t="s">
        <v>2569</v>
      </c>
      <c r="C934" s="54" t="n">
        <v>41057.0536689815</v>
      </c>
      <c r="D934" s="55" t="s">
        <v>2570</v>
      </c>
      <c r="E934" s="0" t="n">
        <v>42000</v>
      </c>
      <c r="F934" s="0" t="s">
        <v>82</v>
      </c>
      <c r="G934" s="0" t="e">
        <f aca="false">tblSalaries#this row;clean salary (in local currency)*VLOOKUP(tblSalaries#this row;currency,tblXrate,2,0)</f>
        <v>#VALUE!</v>
      </c>
      <c r="H934" s="0" t="s">
        <v>87</v>
      </c>
      <c r="I934" s="0" t="s">
        <v>87</v>
      </c>
      <c r="J934" s="0" t="s">
        <v>134</v>
      </c>
      <c r="K934" s="0" t="e">
        <f aca="false">VLOOKUP(tblSalaries#this row;where do you work,tblCountriesactual:mapping,2,0)</f>
        <v>#VALUE!</v>
      </c>
      <c r="L934" s="0" t="s">
        <v>100</v>
      </c>
      <c r="M934" s="0" t="n">
        <v>3</v>
      </c>
      <c r="N934" s="48" t="e">
        <f aca="false">VLOOKUP(K934,tblCountries,3,0)</f>
        <v>#VALUE!</v>
      </c>
      <c r="O934" s="48" t="e">
        <f aca="false">VLOOKUP(tblSalaries#this row;how many hours of a day you work on excel,tblHours,2,0)</f>
        <v>#VALUE!</v>
      </c>
      <c r="P934" s="48" t="e">
        <f aca="false">VLOOKUP(tblSalaries#this row;clean country,tblCountries,5,0)</f>
        <v>#VALUE!</v>
      </c>
      <c r="Q934" s="48" t="e">
        <f aca="false">IF($Q$1,tblSalaries#this row;ppp factor*tblSalaries#this row;salary in usd,tblSalaries#this row;salary in usd)</f>
        <v>#VALUE!</v>
      </c>
    </row>
    <row r="935" customFormat="false" ht="15" hidden="false" customHeight="true" outlineLevel="0" collapsed="false">
      <c r="B935" s="0" t="s">
        <v>2571</v>
      </c>
      <c r="C935" s="54" t="n">
        <v>41057.062025463</v>
      </c>
      <c r="D935" s="55" t="n">
        <v>3000</v>
      </c>
      <c r="E935" s="0" t="n">
        <v>36000</v>
      </c>
      <c r="F935" s="0" t="s">
        <v>71</v>
      </c>
      <c r="G935" s="0" t="e">
        <f aca="false">tblSalaries#this row;clean salary (in local currency)*VLOOKUP(tblSalaries#this row;currency,tblXrate,2,0)</f>
        <v>#VALUE!</v>
      </c>
      <c r="H935" s="0" t="s">
        <v>69</v>
      </c>
      <c r="I935" s="0" t="s">
        <v>69</v>
      </c>
      <c r="J935" s="0" t="s">
        <v>388</v>
      </c>
      <c r="K935" s="0" t="e">
        <f aca="false">VLOOKUP(tblSalaries#this row;where do you work,tblCountriesactual:mapping,2,0)</f>
        <v>#VALUE!</v>
      </c>
      <c r="L935" s="0" t="s">
        <v>110</v>
      </c>
      <c r="M935" s="0" t="n">
        <v>4.5</v>
      </c>
      <c r="N935" s="48" t="e">
        <f aca="false">VLOOKUP(K935,tblCountries,3,0)</f>
        <v>#VALUE!</v>
      </c>
      <c r="O935" s="48" t="e">
        <f aca="false">VLOOKUP(tblSalaries#this row;how many hours of a day you work on excel,tblHours,2,0)</f>
        <v>#VALUE!</v>
      </c>
      <c r="P935" s="48" t="e">
        <f aca="false">VLOOKUP(tblSalaries#this row;clean country,tblCountries,5,0)</f>
        <v>#VALUE!</v>
      </c>
      <c r="Q935" s="48" t="e">
        <f aca="false">IF($Q$1,tblSalaries#this row;ppp factor*tblSalaries#this row;salary in usd,tblSalaries#this row;salary in usd)</f>
        <v>#VALUE!</v>
      </c>
    </row>
    <row r="936" customFormat="false" ht="15" hidden="false" customHeight="true" outlineLevel="0" collapsed="false">
      <c r="B936" s="0" t="s">
        <v>2572</v>
      </c>
      <c r="C936" s="54" t="n">
        <v>41057.0628356482</v>
      </c>
      <c r="D936" s="55" t="n">
        <v>57000</v>
      </c>
      <c r="E936" s="0" t="n">
        <v>57000</v>
      </c>
      <c r="F936" s="0" t="s">
        <v>71</v>
      </c>
      <c r="G936" s="0" t="e">
        <f aca="false">tblSalaries#this row;clean salary (in local currency)*VLOOKUP(tblSalaries#this row;currency,tblXrate,2,0)</f>
        <v>#VALUE!</v>
      </c>
      <c r="H936" s="0" t="s">
        <v>2573</v>
      </c>
      <c r="I936" s="0" t="s">
        <v>116</v>
      </c>
      <c r="J936" s="0" t="s">
        <v>74</v>
      </c>
      <c r="K936" s="0" t="e">
        <f aca="false">VLOOKUP(tblSalaries#this row;where do you work,tblCountriesactual:mapping,2,0)</f>
        <v>#VALUE!</v>
      </c>
      <c r="L936" s="0" t="s">
        <v>100</v>
      </c>
      <c r="M936" s="0" t="n">
        <v>4</v>
      </c>
      <c r="N936" s="48" t="e">
        <f aca="false">VLOOKUP(K936,tblCountries,3,0)</f>
        <v>#VALUE!</v>
      </c>
      <c r="O936" s="48" t="e">
        <f aca="false">VLOOKUP(tblSalaries#this row;how many hours of a day you work on excel,tblHours,2,0)</f>
        <v>#VALUE!</v>
      </c>
      <c r="P936" s="48" t="e">
        <f aca="false">VLOOKUP(tblSalaries#this row;clean country,tblCountries,5,0)</f>
        <v>#VALUE!</v>
      </c>
      <c r="Q936" s="48" t="e">
        <f aca="false">IF($Q$1,tblSalaries#this row;ppp factor*tblSalaries#this row;salary in usd,tblSalaries#this row;salary in usd)</f>
        <v>#VALUE!</v>
      </c>
    </row>
    <row r="937" customFormat="false" ht="15" hidden="false" customHeight="true" outlineLevel="0" collapsed="false">
      <c r="B937" s="0" t="s">
        <v>2574</v>
      </c>
      <c r="C937" s="54" t="n">
        <v>41057.0746412037</v>
      </c>
      <c r="D937" s="55" t="n">
        <v>135000</v>
      </c>
      <c r="E937" s="0" t="n">
        <v>135000</v>
      </c>
      <c r="F937" s="0" t="s">
        <v>71</v>
      </c>
      <c r="G937" s="0" t="e">
        <f aca="false">tblSalaries#this row;clean salary (in local currency)*VLOOKUP(tblSalaries#this row;currency,tblXrate,2,0)</f>
        <v>#VALUE!</v>
      </c>
      <c r="H937" s="0" t="s">
        <v>2575</v>
      </c>
      <c r="I937" s="0" t="s">
        <v>124</v>
      </c>
      <c r="J937" s="0" t="s">
        <v>74</v>
      </c>
      <c r="K937" s="0" t="e">
        <f aca="false">VLOOKUP(tblSalaries#this row;where do you work,tblCountriesactual:mapping,2,0)</f>
        <v>#VALUE!</v>
      </c>
      <c r="L937" s="0" t="s">
        <v>118</v>
      </c>
      <c r="M937" s="0" t="n">
        <v>15</v>
      </c>
      <c r="N937" s="48" t="e">
        <f aca="false">VLOOKUP(K937,tblCountries,3,0)</f>
        <v>#VALUE!</v>
      </c>
      <c r="O937" s="48" t="e">
        <f aca="false">VLOOKUP(tblSalaries#this row;how many hours of a day you work on excel,tblHours,2,0)</f>
        <v>#VALUE!</v>
      </c>
      <c r="P937" s="48" t="e">
        <f aca="false">VLOOKUP(tblSalaries#this row;clean country,tblCountries,5,0)</f>
        <v>#VALUE!</v>
      </c>
      <c r="Q937" s="48" t="e">
        <f aca="false">IF($Q$1,tblSalaries#this row;ppp factor*tblSalaries#this row;salary in usd,tblSalaries#this row;salary in usd)</f>
        <v>#VALUE!</v>
      </c>
    </row>
    <row r="938" customFormat="false" ht="15" hidden="false" customHeight="true" outlineLevel="0" collapsed="false">
      <c r="B938" s="0" t="s">
        <v>2576</v>
      </c>
      <c r="C938" s="54" t="n">
        <v>41057.1008449074</v>
      </c>
      <c r="D938" s="55" t="n">
        <v>75000</v>
      </c>
      <c r="E938" s="0" t="n">
        <v>75000</v>
      </c>
      <c r="F938" s="0" t="s">
        <v>82</v>
      </c>
      <c r="G938" s="0" t="e">
        <f aca="false">tblSalaries#this row;clean salary (in local currency)*VLOOKUP(tblSalaries#this row;currency,tblXrate,2,0)</f>
        <v>#VALUE!</v>
      </c>
      <c r="H938" s="0" t="s">
        <v>2577</v>
      </c>
      <c r="I938" s="0" t="s">
        <v>78</v>
      </c>
      <c r="J938" s="0" t="s">
        <v>155</v>
      </c>
      <c r="K938" s="0" t="e">
        <f aca="false">VLOOKUP(tblSalaries#this row;where do you work,tblCountriesactual:mapping,2,0)</f>
        <v>#VALUE!</v>
      </c>
      <c r="L938" s="0" t="s">
        <v>110</v>
      </c>
      <c r="M938" s="0" t="n">
        <v>4</v>
      </c>
      <c r="N938" s="48" t="e">
        <f aca="false">VLOOKUP(K938,tblCountries,3,0)</f>
        <v>#VALUE!</v>
      </c>
      <c r="O938" s="48" t="e">
        <f aca="false">VLOOKUP(tblSalaries#this row;how many hours of a day you work on excel,tblHours,2,0)</f>
        <v>#VALUE!</v>
      </c>
      <c r="P938" s="48" t="e">
        <f aca="false">VLOOKUP(tblSalaries#this row;clean country,tblCountries,5,0)</f>
        <v>#VALUE!</v>
      </c>
      <c r="Q938" s="48" t="e">
        <f aca="false">IF($Q$1,tblSalaries#this row;ppp factor*tblSalaries#this row;salary in usd,tblSalaries#this row;salary in usd)</f>
        <v>#VALUE!</v>
      </c>
    </row>
    <row r="939" customFormat="false" ht="15" hidden="false" customHeight="true" outlineLevel="0" collapsed="false">
      <c r="B939" s="0" t="s">
        <v>2578</v>
      </c>
      <c r="C939" s="54" t="n">
        <v>41057.1487731481</v>
      </c>
      <c r="D939" s="55" t="n">
        <v>45000</v>
      </c>
      <c r="E939" s="0" t="n">
        <v>45000</v>
      </c>
      <c r="F939" s="0" t="s">
        <v>82</v>
      </c>
      <c r="G939" s="0" t="e">
        <f aca="false">tblSalaries#this row;clean salary (in local currency)*VLOOKUP(tblSalaries#this row;currency,tblXrate,2,0)</f>
        <v>#VALUE!</v>
      </c>
      <c r="H939" s="0" t="s">
        <v>2579</v>
      </c>
      <c r="I939" s="0" t="s">
        <v>78</v>
      </c>
      <c r="J939" s="0" t="s">
        <v>2580</v>
      </c>
      <c r="K939" s="0" t="e">
        <f aca="false">VLOOKUP(tblSalaries#this row;where do you work,tblCountriesactual:mapping,2,0)</f>
        <v>#VALUE!</v>
      </c>
      <c r="L939" s="0" t="s">
        <v>100</v>
      </c>
      <c r="M939" s="0" t="n">
        <v>10</v>
      </c>
      <c r="N939" s="48" t="e">
        <f aca="false">VLOOKUP(K939,tblCountries,3,0)</f>
        <v>#VALUE!</v>
      </c>
      <c r="O939" s="48" t="e">
        <f aca="false">VLOOKUP(tblSalaries#this row;how many hours of a day you work on excel,tblHours,2,0)</f>
        <v>#VALUE!</v>
      </c>
      <c r="P939" s="48" t="e">
        <f aca="false">VLOOKUP(tblSalaries#this row;clean country,tblCountries,5,0)</f>
        <v>#VALUE!</v>
      </c>
      <c r="Q939" s="48" t="e">
        <f aca="false">IF($Q$1,tblSalaries#this row;ppp factor*tblSalaries#this row;salary in usd,tblSalaries#this row;salary in usd)</f>
        <v>#VALUE!</v>
      </c>
    </row>
    <row r="940" customFormat="false" ht="15" hidden="false" customHeight="true" outlineLevel="0" collapsed="false">
      <c r="B940" s="0" t="s">
        <v>2581</v>
      </c>
      <c r="C940" s="54" t="n">
        <v>41057.1555555556</v>
      </c>
      <c r="D940" s="55" t="s">
        <v>2582</v>
      </c>
      <c r="E940" s="0" t="n">
        <v>2000000</v>
      </c>
      <c r="F940" s="0" t="s">
        <v>197</v>
      </c>
      <c r="G940" s="0" t="e">
        <f aca="false">tblSalaries#this row;clean salary (in local currency)*VLOOKUP(tblSalaries#this row;currency,tblXrate,2,0)</f>
        <v>#VALUE!</v>
      </c>
      <c r="H940" s="0" t="s">
        <v>2583</v>
      </c>
      <c r="I940" s="0" t="s">
        <v>124</v>
      </c>
      <c r="J940" s="0" t="s">
        <v>327</v>
      </c>
      <c r="K940" s="0" t="e">
        <f aca="false">VLOOKUP(tblSalaries#this row;where do you work,tblCountriesactual:mapping,2,0)</f>
        <v>#VALUE!</v>
      </c>
      <c r="L940" s="0" t="s">
        <v>110</v>
      </c>
      <c r="M940" s="0" t="n">
        <v>5</v>
      </c>
      <c r="N940" s="48" t="e">
        <f aca="false">VLOOKUP(K940,tblCountries,3,0)</f>
        <v>#VALUE!</v>
      </c>
      <c r="O940" s="48" t="e">
        <f aca="false">VLOOKUP(tblSalaries#this row;how many hours of a day you work on excel,tblHours,2,0)</f>
        <v>#VALUE!</v>
      </c>
      <c r="P940" s="48" t="e">
        <f aca="false">VLOOKUP(tblSalaries#this row;clean country,tblCountries,5,0)</f>
        <v>#VALUE!</v>
      </c>
      <c r="Q940" s="48" t="e">
        <f aca="false">IF($Q$1,tblSalaries#this row;ppp factor*tblSalaries#this row;salary in usd,tblSalaries#this row;salary in usd)</f>
        <v>#VALUE!</v>
      </c>
    </row>
    <row r="941" customFormat="false" ht="15" hidden="false" customHeight="true" outlineLevel="0" collapsed="false">
      <c r="B941" s="0" t="s">
        <v>2584</v>
      </c>
      <c r="C941" s="54" t="n">
        <v>41057.1703009259</v>
      </c>
      <c r="D941" s="55" t="n">
        <v>8000</v>
      </c>
      <c r="E941" s="0" t="n">
        <v>8000</v>
      </c>
      <c r="F941" s="0" t="s">
        <v>71</v>
      </c>
      <c r="G941" s="0" t="e">
        <f aca="false">tblSalaries#this row;clean salary (in local currency)*VLOOKUP(tblSalaries#this row;currency,tblXrate,2,0)</f>
        <v>#VALUE!</v>
      </c>
      <c r="H941" s="0" t="s">
        <v>902</v>
      </c>
      <c r="I941" s="0" t="s">
        <v>78</v>
      </c>
      <c r="J941" s="0" t="s">
        <v>85</v>
      </c>
      <c r="K941" s="0" t="e">
        <f aca="false">VLOOKUP(tblSalaries#this row;where do you work,tblCountriesactual:mapping,2,0)</f>
        <v>#VALUE!</v>
      </c>
      <c r="L941" s="0" t="s">
        <v>90</v>
      </c>
      <c r="M941" s="0" t="n">
        <v>5</v>
      </c>
      <c r="N941" s="48" t="e">
        <f aca="false">VLOOKUP(K941,tblCountries,3,0)</f>
        <v>#VALUE!</v>
      </c>
      <c r="O941" s="48" t="e">
        <f aca="false">VLOOKUP(tblSalaries#this row;how many hours of a day you work on excel,tblHours,2,0)</f>
        <v>#VALUE!</v>
      </c>
      <c r="P941" s="48" t="e">
        <f aca="false">VLOOKUP(tblSalaries#this row;clean country,tblCountries,5,0)</f>
        <v>#VALUE!</v>
      </c>
      <c r="Q941" s="48" t="e">
        <f aca="false">IF($Q$1,tblSalaries#this row;ppp factor*tblSalaries#this row;salary in usd,tblSalaries#this row;salary in usd)</f>
        <v>#VALUE!</v>
      </c>
    </row>
    <row r="942" customFormat="false" ht="15" hidden="false" customHeight="true" outlineLevel="0" collapsed="false">
      <c r="B942" s="0" t="s">
        <v>2585</v>
      </c>
      <c r="C942" s="54" t="n">
        <v>41057.1949189815</v>
      </c>
      <c r="D942" s="55" t="s">
        <v>2586</v>
      </c>
      <c r="E942" s="0" t="n">
        <v>48000</v>
      </c>
      <c r="F942" s="0" t="s">
        <v>71</v>
      </c>
      <c r="G942" s="0" t="e">
        <f aca="false">tblSalaries#this row;clean salary (in local currency)*VLOOKUP(tblSalaries#this row;currency,tblXrate,2,0)</f>
        <v>#VALUE!</v>
      </c>
      <c r="H942" s="0" t="s">
        <v>2587</v>
      </c>
      <c r="I942" s="0" t="s">
        <v>124</v>
      </c>
      <c r="J942" s="0" t="s">
        <v>277</v>
      </c>
      <c r="K942" s="0" t="e">
        <f aca="false">VLOOKUP(tblSalaries#this row;where do you work,tblCountriesactual:mapping,2,0)</f>
        <v>#VALUE!</v>
      </c>
      <c r="L942" s="0" t="s">
        <v>110</v>
      </c>
      <c r="M942" s="0" t="n">
        <v>5</v>
      </c>
      <c r="N942" s="48" t="e">
        <f aca="false">VLOOKUP(K942,tblCountries,3,0)</f>
        <v>#VALUE!</v>
      </c>
      <c r="O942" s="48" t="e">
        <f aca="false">VLOOKUP(tblSalaries#this row;how many hours of a day you work on excel,tblHours,2,0)</f>
        <v>#VALUE!</v>
      </c>
      <c r="P942" s="48" t="e">
        <f aca="false">VLOOKUP(tblSalaries#this row;clean country,tblCountries,5,0)</f>
        <v>#VALUE!</v>
      </c>
      <c r="Q942" s="48" t="e">
        <f aca="false">IF($Q$1,tblSalaries#this row;ppp factor*tblSalaries#this row;salary in usd,tblSalaries#this row;salary in usd)</f>
        <v>#VALUE!</v>
      </c>
    </row>
    <row r="943" customFormat="false" ht="15" hidden="false" customHeight="true" outlineLevel="0" collapsed="false">
      <c r="B943" s="0" t="s">
        <v>2588</v>
      </c>
      <c r="C943" s="54" t="n">
        <v>41057.2137037037</v>
      </c>
      <c r="D943" s="55" t="n">
        <v>40000</v>
      </c>
      <c r="E943" s="0" t="n">
        <v>40000</v>
      </c>
      <c r="F943" s="0" t="s">
        <v>71</v>
      </c>
      <c r="G943" s="0" t="e">
        <f aca="false">tblSalaries#this row;clean salary (in local currency)*VLOOKUP(tblSalaries#this row;currency,tblXrate,2,0)</f>
        <v>#VALUE!</v>
      </c>
      <c r="H943" s="0" t="s">
        <v>1061</v>
      </c>
      <c r="I943" s="0" t="s">
        <v>78</v>
      </c>
      <c r="J943" s="0" t="s">
        <v>2589</v>
      </c>
      <c r="K943" s="0" t="e">
        <f aca="false">VLOOKUP(tblSalaries#this row;where do you work,tblCountriesactual:mapping,2,0)</f>
        <v>#VALUE!</v>
      </c>
      <c r="L943" s="0" t="s">
        <v>110</v>
      </c>
      <c r="M943" s="0" t="n">
        <v>5</v>
      </c>
      <c r="N943" s="48" t="e">
        <f aca="false">VLOOKUP(K943,tblCountries,3,0)</f>
        <v>#VALUE!</v>
      </c>
      <c r="O943" s="48" t="e">
        <f aca="false">VLOOKUP(tblSalaries#this row;how many hours of a day you work on excel,tblHours,2,0)</f>
        <v>#VALUE!</v>
      </c>
      <c r="P943" s="48" t="e">
        <f aca="false">VLOOKUP(tblSalaries#this row;clean country,tblCountries,5,0)</f>
        <v>#VALUE!</v>
      </c>
      <c r="Q943" s="48" t="e">
        <f aca="false">IF($Q$1,tblSalaries#this row;ppp factor*tblSalaries#this row;salary in usd,tblSalaries#this row;salary in usd)</f>
        <v>#VALUE!</v>
      </c>
    </row>
    <row r="944" customFormat="false" ht="15" hidden="false" customHeight="true" outlineLevel="0" collapsed="false">
      <c r="B944" s="0" t="s">
        <v>2590</v>
      </c>
      <c r="C944" s="54" t="n">
        <v>41057.2147222222</v>
      </c>
      <c r="D944" s="55" t="s">
        <v>2591</v>
      </c>
      <c r="E944" s="0" t="n">
        <v>75000</v>
      </c>
      <c r="F944" s="0" t="s">
        <v>179</v>
      </c>
      <c r="G944" s="0" t="e">
        <f aca="false">tblSalaries#this row;clean salary (in local currency)*VLOOKUP(tblSalaries#this row;currency,tblXrate,2,0)</f>
        <v>#VALUE!</v>
      </c>
      <c r="H944" s="0" t="s">
        <v>1317</v>
      </c>
      <c r="I944" s="0" t="s">
        <v>78</v>
      </c>
      <c r="J944" s="0" t="s">
        <v>525</v>
      </c>
      <c r="K944" s="0" t="e">
        <f aca="false">VLOOKUP(tblSalaries#this row;where do you work,tblCountriesactual:mapping,2,0)</f>
        <v>#VALUE!</v>
      </c>
      <c r="L944" s="0" t="s">
        <v>110</v>
      </c>
      <c r="M944" s="0" t="n">
        <v>10</v>
      </c>
      <c r="N944" s="48" t="e">
        <f aca="false">VLOOKUP(K944,tblCountries,3,0)</f>
        <v>#VALUE!</v>
      </c>
      <c r="O944" s="48" t="e">
        <f aca="false">VLOOKUP(tblSalaries#this row;how many hours of a day you work on excel,tblHours,2,0)</f>
        <v>#VALUE!</v>
      </c>
      <c r="P944" s="48" t="e">
        <f aca="false">VLOOKUP(tblSalaries#this row;clean country,tblCountries,5,0)</f>
        <v>#VALUE!</v>
      </c>
      <c r="Q944" s="48" t="e">
        <f aca="false">IF($Q$1,tblSalaries#this row;ppp factor*tblSalaries#this row;salary in usd,tblSalaries#this row;salary in usd)</f>
        <v>#VALUE!</v>
      </c>
    </row>
    <row r="945" customFormat="false" ht="15" hidden="false" customHeight="true" outlineLevel="0" collapsed="false">
      <c r="B945" s="0" t="s">
        <v>2592</v>
      </c>
      <c r="C945" s="54" t="n">
        <v>41057.2171064815</v>
      </c>
      <c r="D945" s="55" t="n">
        <v>150000</v>
      </c>
      <c r="E945" s="0" t="n">
        <v>150000</v>
      </c>
      <c r="F945" s="0" t="s">
        <v>71</v>
      </c>
      <c r="G945" s="0" t="e">
        <f aca="false">tblSalaries#this row;clean salary (in local currency)*VLOOKUP(tblSalaries#this row;currency,tblXrate,2,0)</f>
        <v>#VALUE!</v>
      </c>
      <c r="H945" s="0" t="s">
        <v>2593</v>
      </c>
      <c r="I945" s="0" t="s">
        <v>78</v>
      </c>
      <c r="J945" s="0" t="s">
        <v>287</v>
      </c>
      <c r="K945" s="0" t="e">
        <f aca="false">VLOOKUP(tblSalaries#this row;where do you work,tblCountriesactual:mapping,2,0)</f>
        <v>#VALUE!</v>
      </c>
      <c r="L945" s="0" t="s">
        <v>90</v>
      </c>
      <c r="M945" s="0" t="n">
        <v>20</v>
      </c>
      <c r="N945" s="48" t="e">
        <f aca="false">VLOOKUP(K945,tblCountries,3,0)</f>
        <v>#VALUE!</v>
      </c>
      <c r="O945" s="48" t="e">
        <f aca="false">VLOOKUP(tblSalaries#this row;how many hours of a day you work on excel,tblHours,2,0)</f>
        <v>#VALUE!</v>
      </c>
      <c r="P945" s="48" t="e">
        <f aca="false">VLOOKUP(tblSalaries#this row;clean country,tblCountries,5,0)</f>
        <v>#VALUE!</v>
      </c>
      <c r="Q945" s="48" t="e">
        <f aca="false">IF($Q$1,tblSalaries#this row;ppp factor*tblSalaries#this row;salary in usd,tblSalaries#this row;salary in usd)</f>
        <v>#VALUE!</v>
      </c>
    </row>
    <row r="946" customFormat="false" ht="15" hidden="false" customHeight="true" outlineLevel="0" collapsed="false">
      <c r="B946" s="0" t="s">
        <v>2594</v>
      </c>
      <c r="C946" s="54" t="n">
        <v>41057.2226967593</v>
      </c>
      <c r="D946" s="55" t="n">
        <v>80000</v>
      </c>
      <c r="E946" s="0" t="n">
        <v>80000</v>
      </c>
      <c r="F946" s="0" t="s">
        <v>84</v>
      </c>
      <c r="G946" s="0" t="e">
        <f aca="false">tblSalaries#this row;clean salary (in local currency)*VLOOKUP(tblSalaries#this row;currency,tblXrate,2,0)</f>
        <v>#VALUE!</v>
      </c>
      <c r="H946" s="0" t="s">
        <v>2595</v>
      </c>
      <c r="I946" s="0" t="s">
        <v>124</v>
      </c>
      <c r="J946" s="0" t="s">
        <v>104</v>
      </c>
      <c r="K946" s="0" t="e">
        <f aca="false">VLOOKUP(tblSalaries#this row;where do you work,tblCountriesactual:mapping,2,0)</f>
        <v>#VALUE!</v>
      </c>
      <c r="L946" s="0" t="s">
        <v>110</v>
      </c>
      <c r="M946" s="0" t="n">
        <v>25</v>
      </c>
      <c r="N946" s="48" t="e">
        <f aca="false">VLOOKUP(K946,tblCountries,3,0)</f>
        <v>#VALUE!</v>
      </c>
      <c r="O946" s="48" t="e">
        <f aca="false">VLOOKUP(tblSalaries#this row;how many hours of a day you work on excel,tblHours,2,0)</f>
        <v>#VALUE!</v>
      </c>
      <c r="P946" s="48" t="e">
        <f aca="false">VLOOKUP(tblSalaries#this row;clean country,tblCountries,5,0)</f>
        <v>#VALUE!</v>
      </c>
      <c r="Q946" s="48" t="e">
        <f aca="false">IF($Q$1,tblSalaries#this row;ppp factor*tblSalaries#this row;salary in usd,tblSalaries#this row;salary in usd)</f>
        <v>#VALUE!</v>
      </c>
    </row>
    <row r="947" customFormat="false" ht="15" hidden="false" customHeight="true" outlineLevel="0" collapsed="false">
      <c r="B947" s="0" t="s">
        <v>2596</v>
      </c>
      <c r="C947" s="54" t="n">
        <v>41057.2423148148</v>
      </c>
      <c r="D947" s="55" t="n">
        <v>95000</v>
      </c>
      <c r="E947" s="0" t="n">
        <v>95000</v>
      </c>
      <c r="F947" s="0" t="s">
        <v>84</v>
      </c>
      <c r="G947" s="0" t="e">
        <f aca="false">tblSalaries#this row;clean salary (in local currency)*VLOOKUP(tblSalaries#this row;currency,tblXrate,2,0)</f>
        <v>#VALUE!</v>
      </c>
      <c r="H947" s="0" t="s">
        <v>891</v>
      </c>
      <c r="I947" s="0" t="s">
        <v>78</v>
      </c>
      <c r="J947" s="0" t="s">
        <v>104</v>
      </c>
      <c r="K947" s="0" t="e">
        <f aca="false">VLOOKUP(tblSalaries#this row;where do you work,tblCountriesactual:mapping,2,0)</f>
        <v>#VALUE!</v>
      </c>
      <c r="L947" s="0" t="s">
        <v>100</v>
      </c>
      <c r="M947" s="0" t="n">
        <v>20</v>
      </c>
      <c r="N947" s="48" t="e">
        <f aca="false">VLOOKUP(K947,tblCountries,3,0)</f>
        <v>#VALUE!</v>
      </c>
      <c r="O947" s="48" t="e">
        <f aca="false">VLOOKUP(tblSalaries#this row;how many hours of a day you work on excel,tblHours,2,0)</f>
        <v>#VALUE!</v>
      </c>
      <c r="P947" s="48" t="e">
        <f aca="false">VLOOKUP(tblSalaries#this row;clean country,tblCountries,5,0)</f>
        <v>#VALUE!</v>
      </c>
      <c r="Q947" s="48" t="e">
        <f aca="false">IF($Q$1,tblSalaries#this row;ppp factor*tblSalaries#this row;salary in usd,tblSalaries#this row;salary in usd)</f>
        <v>#VALUE!</v>
      </c>
    </row>
    <row r="948" customFormat="false" ht="15" hidden="false" customHeight="true" outlineLevel="0" collapsed="false">
      <c r="B948" s="0" t="s">
        <v>2597</v>
      </c>
      <c r="C948" s="54" t="n">
        <v>41057.2438657407</v>
      </c>
      <c r="D948" s="55" t="s">
        <v>2598</v>
      </c>
      <c r="E948" s="0" t="n">
        <v>90000</v>
      </c>
      <c r="F948" s="0" t="s">
        <v>84</v>
      </c>
      <c r="G948" s="0" t="e">
        <f aca="false">tblSalaries#this row;clean salary (in local currency)*VLOOKUP(tblSalaries#this row;currency,tblXrate,2,0)</f>
        <v>#VALUE!</v>
      </c>
      <c r="H948" s="0" t="s">
        <v>2288</v>
      </c>
      <c r="I948" s="0" t="s">
        <v>78</v>
      </c>
      <c r="J948" s="0" t="s">
        <v>104</v>
      </c>
      <c r="K948" s="0" t="e">
        <f aca="false">VLOOKUP(tblSalaries#this row;where do you work,tblCountriesactual:mapping,2,0)</f>
        <v>#VALUE!</v>
      </c>
      <c r="L948" s="0" t="s">
        <v>110</v>
      </c>
      <c r="M948" s="0" t="n">
        <v>13</v>
      </c>
      <c r="N948" s="48" t="e">
        <f aca="false">VLOOKUP(K948,tblCountries,3,0)</f>
        <v>#VALUE!</v>
      </c>
      <c r="O948" s="48" t="e">
        <f aca="false">VLOOKUP(tblSalaries#this row;how many hours of a day you work on excel,tblHours,2,0)</f>
        <v>#VALUE!</v>
      </c>
      <c r="P948" s="48" t="e">
        <f aca="false">VLOOKUP(tblSalaries#this row;clean country,tblCountries,5,0)</f>
        <v>#VALUE!</v>
      </c>
      <c r="Q948" s="48" t="e">
        <f aca="false">IF($Q$1,tblSalaries#this row;ppp factor*tblSalaries#this row;salary in usd,tblSalaries#this row;salary in usd)</f>
        <v>#VALUE!</v>
      </c>
    </row>
    <row r="949" customFormat="false" ht="15" hidden="false" customHeight="true" outlineLevel="0" collapsed="false">
      <c r="B949" s="0" t="s">
        <v>2599</v>
      </c>
      <c r="C949" s="54" t="n">
        <v>41057.2439814815</v>
      </c>
      <c r="D949" s="55" t="n">
        <v>15000</v>
      </c>
      <c r="E949" s="0" t="n">
        <v>15000</v>
      </c>
      <c r="F949" s="0" t="s">
        <v>71</v>
      </c>
      <c r="G949" s="0" t="e">
        <f aca="false">tblSalaries#this row;clean salary (in local currency)*VLOOKUP(tblSalaries#this row;currency,tblXrate,2,0)</f>
        <v>#VALUE!</v>
      </c>
      <c r="H949" s="0" t="s">
        <v>2600</v>
      </c>
      <c r="I949" s="0" t="s">
        <v>78</v>
      </c>
      <c r="J949" s="0" t="s">
        <v>85</v>
      </c>
      <c r="K949" s="0" t="e">
        <f aca="false">VLOOKUP(tblSalaries#this row;where do you work,tblCountriesactual:mapping,2,0)</f>
        <v>#VALUE!</v>
      </c>
      <c r="L949" s="0" t="s">
        <v>100</v>
      </c>
      <c r="M949" s="0" t="n">
        <v>2</v>
      </c>
      <c r="N949" s="48" t="e">
        <f aca="false">VLOOKUP(K949,tblCountries,3,0)</f>
        <v>#VALUE!</v>
      </c>
      <c r="O949" s="48" t="e">
        <f aca="false">VLOOKUP(tblSalaries#this row;how many hours of a day you work on excel,tblHours,2,0)</f>
        <v>#VALUE!</v>
      </c>
      <c r="P949" s="48" t="e">
        <f aca="false">VLOOKUP(tblSalaries#this row;clean country,tblCountries,5,0)</f>
        <v>#VALUE!</v>
      </c>
      <c r="Q949" s="48" t="e">
        <f aca="false">IF($Q$1,tblSalaries#this row;ppp factor*tblSalaries#this row;salary in usd,tblSalaries#this row;salary in usd)</f>
        <v>#VALUE!</v>
      </c>
    </row>
    <row r="950" customFormat="false" ht="15" hidden="false" customHeight="true" outlineLevel="0" collapsed="false">
      <c r="B950" s="0" t="s">
        <v>2601</v>
      </c>
      <c r="C950" s="54" t="n">
        <v>41057.2677777778</v>
      </c>
      <c r="D950" s="55" t="s">
        <v>2602</v>
      </c>
      <c r="E950" s="0" t="n">
        <v>65000</v>
      </c>
      <c r="F950" s="0" t="s">
        <v>84</v>
      </c>
      <c r="G950" s="0" t="e">
        <f aca="false">tblSalaries#this row;clean salary (in local currency)*VLOOKUP(tblSalaries#this row;currency,tblXrate,2,0)</f>
        <v>#VALUE!</v>
      </c>
      <c r="H950" s="0" t="s">
        <v>2603</v>
      </c>
      <c r="I950" s="0" t="s">
        <v>124</v>
      </c>
      <c r="J950" s="0" t="s">
        <v>104</v>
      </c>
      <c r="K950" s="0" t="e">
        <f aca="false">VLOOKUP(tblSalaries#this row;where do you work,tblCountriesactual:mapping,2,0)</f>
        <v>#VALUE!</v>
      </c>
      <c r="L950" s="0" t="s">
        <v>100</v>
      </c>
      <c r="M950" s="0" t="n">
        <v>5</v>
      </c>
      <c r="N950" s="48" t="e">
        <f aca="false">VLOOKUP(K950,tblCountries,3,0)</f>
        <v>#VALUE!</v>
      </c>
      <c r="O950" s="48" t="e">
        <f aca="false">VLOOKUP(tblSalaries#this row;how many hours of a day you work on excel,tblHours,2,0)</f>
        <v>#VALUE!</v>
      </c>
      <c r="P950" s="48" t="e">
        <f aca="false">VLOOKUP(tblSalaries#this row;clean country,tblCountries,5,0)</f>
        <v>#VALUE!</v>
      </c>
      <c r="Q950" s="48" t="e">
        <f aca="false">IF($Q$1,tblSalaries#this row;ppp factor*tblSalaries#this row;salary in usd,tblSalaries#this row;salary in usd)</f>
        <v>#VALUE!</v>
      </c>
    </row>
    <row r="951" customFormat="false" ht="15" hidden="false" customHeight="true" outlineLevel="0" collapsed="false">
      <c r="B951" s="0" t="s">
        <v>2604</v>
      </c>
      <c r="C951" s="54" t="n">
        <v>41057.2748842593</v>
      </c>
      <c r="D951" s="55" t="n">
        <v>100000</v>
      </c>
      <c r="E951" s="0" t="n">
        <v>100000</v>
      </c>
      <c r="F951" s="0" t="s">
        <v>84</v>
      </c>
      <c r="G951" s="0" t="e">
        <f aca="false">tblSalaries#this row;clean salary (in local currency)*VLOOKUP(tblSalaries#this row;currency,tblXrate,2,0)</f>
        <v>#VALUE!</v>
      </c>
      <c r="H951" s="0" t="s">
        <v>754</v>
      </c>
      <c r="I951" s="0" t="s">
        <v>87</v>
      </c>
      <c r="J951" s="0" t="s">
        <v>104</v>
      </c>
      <c r="K951" s="0" t="e">
        <f aca="false">VLOOKUP(tblSalaries#this row;where do you work,tblCountriesactual:mapping,2,0)</f>
        <v>#VALUE!</v>
      </c>
      <c r="L951" s="0" t="s">
        <v>118</v>
      </c>
      <c r="M951" s="0" t="n">
        <v>6</v>
      </c>
      <c r="N951" s="48" t="e">
        <f aca="false">VLOOKUP(K951,tblCountries,3,0)</f>
        <v>#VALUE!</v>
      </c>
      <c r="O951" s="48" t="e">
        <f aca="false">VLOOKUP(tblSalaries#this row;how many hours of a day you work on excel,tblHours,2,0)</f>
        <v>#VALUE!</v>
      </c>
      <c r="P951" s="48" t="e">
        <f aca="false">VLOOKUP(tblSalaries#this row;clean country,tblCountries,5,0)</f>
        <v>#VALUE!</v>
      </c>
      <c r="Q951" s="48" t="e">
        <f aca="false">IF($Q$1,tblSalaries#this row;ppp factor*tblSalaries#this row;salary in usd,tblSalaries#this row;salary in usd)</f>
        <v>#VALUE!</v>
      </c>
    </row>
    <row r="952" customFormat="false" ht="15" hidden="false" customHeight="true" outlineLevel="0" collapsed="false">
      <c r="B952" s="0" t="s">
        <v>2605</v>
      </c>
      <c r="C952" s="54" t="n">
        <v>41057.2860416667</v>
      </c>
      <c r="D952" s="55" t="n">
        <v>60000</v>
      </c>
      <c r="E952" s="0" t="n">
        <v>60000</v>
      </c>
      <c r="F952" s="0" t="s">
        <v>71</v>
      </c>
      <c r="G952" s="0" t="e">
        <f aca="false">tblSalaries#this row;clean salary (in local currency)*VLOOKUP(tblSalaries#this row;currency,tblXrate,2,0)</f>
        <v>#VALUE!</v>
      </c>
      <c r="H952" s="0" t="s">
        <v>2606</v>
      </c>
      <c r="I952" s="0" t="s">
        <v>124</v>
      </c>
      <c r="J952" s="0" t="s">
        <v>74</v>
      </c>
      <c r="K952" s="0" t="e">
        <f aca="false">VLOOKUP(tblSalaries#this row;where do you work,tblCountriesactual:mapping,2,0)</f>
        <v>#VALUE!</v>
      </c>
      <c r="L952" s="0" t="s">
        <v>100</v>
      </c>
      <c r="M952" s="0" t="n">
        <v>3</v>
      </c>
      <c r="N952" s="48" t="e">
        <f aca="false">VLOOKUP(K952,tblCountries,3,0)</f>
        <v>#VALUE!</v>
      </c>
      <c r="O952" s="48" t="e">
        <f aca="false">VLOOKUP(tblSalaries#this row;how many hours of a day you work on excel,tblHours,2,0)</f>
        <v>#VALUE!</v>
      </c>
      <c r="P952" s="48" t="e">
        <f aca="false">VLOOKUP(tblSalaries#this row;clean country,tblCountries,5,0)</f>
        <v>#VALUE!</v>
      </c>
      <c r="Q952" s="48" t="e">
        <f aca="false">IF($Q$1,tblSalaries#this row;ppp factor*tblSalaries#this row;salary in usd,tblSalaries#this row;salary in usd)</f>
        <v>#VALUE!</v>
      </c>
    </row>
    <row r="953" customFormat="false" ht="15" hidden="false" customHeight="true" outlineLevel="0" collapsed="false">
      <c r="B953" s="0" t="s">
        <v>2607</v>
      </c>
      <c r="C953" s="54" t="n">
        <v>41057.2861689815</v>
      </c>
      <c r="D953" s="55" t="n">
        <v>43000</v>
      </c>
      <c r="E953" s="0" t="n">
        <v>43000</v>
      </c>
      <c r="F953" s="0" t="s">
        <v>84</v>
      </c>
      <c r="G953" s="0" t="e">
        <f aca="false">tblSalaries#this row;clean salary (in local currency)*VLOOKUP(tblSalaries#this row;currency,tblXrate,2,0)</f>
        <v>#VALUE!</v>
      </c>
      <c r="H953" s="0" t="s">
        <v>2608</v>
      </c>
      <c r="I953" s="0" t="s">
        <v>124</v>
      </c>
      <c r="J953" s="0" t="s">
        <v>104</v>
      </c>
      <c r="K953" s="0" t="e">
        <f aca="false">VLOOKUP(tblSalaries#this row;where do you work,tblCountriesactual:mapping,2,0)</f>
        <v>#VALUE!</v>
      </c>
      <c r="L953" s="0" t="s">
        <v>118</v>
      </c>
      <c r="M953" s="0" t="n">
        <v>1</v>
      </c>
      <c r="N953" s="48" t="e">
        <f aca="false">VLOOKUP(K953,tblCountries,3,0)</f>
        <v>#VALUE!</v>
      </c>
      <c r="O953" s="48" t="e">
        <f aca="false">VLOOKUP(tblSalaries#this row;how many hours of a day you work on excel,tblHours,2,0)</f>
        <v>#VALUE!</v>
      </c>
      <c r="P953" s="48" t="e">
        <f aca="false">VLOOKUP(tblSalaries#this row;clean country,tblCountries,5,0)</f>
        <v>#VALUE!</v>
      </c>
      <c r="Q953" s="48" t="e">
        <f aca="false">IF($Q$1,tblSalaries#this row;ppp factor*tblSalaries#this row;salary in usd,tblSalaries#this row;salary in usd)</f>
        <v>#VALUE!</v>
      </c>
    </row>
    <row r="954" customFormat="false" ht="15" hidden="false" customHeight="true" outlineLevel="0" collapsed="false">
      <c r="B954" s="0" t="s">
        <v>2609</v>
      </c>
      <c r="C954" s="54" t="n">
        <v>41057.2861689815</v>
      </c>
      <c r="D954" s="55" t="n">
        <v>45616</v>
      </c>
      <c r="E954" s="0" t="n">
        <v>45616</v>
      </c>
      <c r="F954" s="0" t="s">
        <v>71</v>
      </c>
      <c r="G954" s="0" t="e">
        <f aca="false">tblSalaries#this row;clean salary (in local currency)*VLOOKUP(tblSalaries#this row;currency,tblXrate,2,0)</f>
        <v>#VALUE!</v>
      </c>
      <c r="H954" s="0" t="s">
        <v>2610</v>
      </c>
      <c r="I954" s="0" t="s">
        <v>78</v>
      </c>
      <c r="J954" s="0" t="s">
        <v>104</v>
      </c>
      <c r="K954" s="0" t="e">
        <f aca="false">VLOOKUP(tblSalaries#this row;where do you work,tblCountriesactual:mapping,2,0)</f>
        <v>#VALUE!</v>
      </c>
      <c r="L954" s="0" t="s">
        <v>110</v>
      </c>
      <c r="M954" s="0" t="n">
        <v>1.5</v>
      </c>
      <c r="N954" s="48" t="e">
        <f aca="false">VLOOKUP(K954,tblCountries,3,0)</f>
        <v>#VALUE!</v>
      </c>
      <c r="O954" s="48" t="e">
        <f aca="false">VLOOKUP(tblSalaries#this row;how many hours of a day you work on excel,tblHours,2,0)</f>
        <v>#VALUE!</v>
      </c>
      <c r="P954" s="48" t="e">
        <f aca="false">VLOOKUP(tblSalaries#this row;clean country,tblCountries,5,0)</f>
        <v>#VALUE!</v>
      </c>
      <c r="Q954" s="48" t="e">
        <f aca="false">IF($Q$1,tblSalaries#this row;ppp factor*tblSalaries#this row;salary in usd,tblSalaries#this row;salary in usd)</f>
        <v>#VALUE!</v>
      </c>
    </row>
    <row r="955" customFormat="false" ht="15" hidden="false" customHeight="true" outlineLevel="0" collapsed="false">
      <c r="B955" s="0" t="s">
        <v>2611</v>
      </c>
      <c r="C955" s="54" t="n">
        <v>41057.2919560185</v>
      </c>
      <c r="D955" s="55" t="n">
        <v>95000</v>
      </c>
      <c r="E955" s="0" t="n">
        <v>95000</v>
      </c>
      <c r="F955" s="0" t="s">
        <v>179</v>
      </c>
      <c r="G955" s="0" t="e">
        <f aca="false">tblSalaries#this row;clean salary (in local currency)*VLOOKUP(tblSalaries#this row;currency,tblXrate,2,0)</f>
        <v>#VALUE!</v>
      </c>
      <c r="H955" s="0" t="s">
        <v>2077</v>
      </c>
      <c r="I955" s="0" t="s">
        <v>69</v>
      </c>
      <c r="J955" s="0" t="s">
        <v>187</v>
      </c>
      <c r="K955" s="0" t="e">
        <f aca="false">VLOOKUP(tblSalaries#this row;where do you work,tblCountriesactual:mapping,2,0)</f>
        <v>#VALUE!</v>
      </c>
      <c r="L955" s="0" t="s">
        <v>110</v>
      </c>
      <c r="M955" s="0" t="n">
        <v>20</v>
      </c>
      <c r="N955" s="48" t="e">
        <f aca="false">VLOOKUP(K955,tblCountries,3,0)</f>
        <v>#VALUE!</v>
      </c>
      <c r="O955" s="48" t="e">
        <f aca="false">VLOOKUP(tblSalaries#this row;how many hours of a day you work on excel,tblHours,2,0)</f>
        <v>#VALUE!</v>
      </c>
      <c r="P955" s="48" t="e">
        <f aca="false">VLOOKUP(tblSalaries#this row;clean country,tblCountries,5,0)</f>
        <v>#VALUE!</v>
      </c>
      <c r="Q955" s="48" t="e">
        <f aca="false">IF($Q$1,tblSalaries#this row;ppp factor*tblSalaries#this row;salary in usd,tblSalaries#this row;salary in usd)</f>
        <v>#VALUE!</v>
      </c>
    </row>
    <row r="956" customFormat="false" ht="15" hidden="false" customHeight="true" outlineLevel="0" collapsed="false">
      <c r="B956" s="0" t="s">
        <v>2612</v>
      </c>
      <c r="C956" s="54" t="n">
        <v>41057.3063888889</v>
      </c>
      <c r="D956" s="55" t="n">
        <v>56600</v>
      </c>
      <c r="E956" s="0" t="n">
        <v>56600</v>
      </c>
      <c r="F956" s="0" t="s">
        <v>84</v>
      </c>
      <c r="G956" s="0" t="e">
        <f aca="false">tblSalaries#this row;clean salary (in local currency)*VLOOKUP(tblSalaries#this row;currency,tblXrate,2,0)</f>
        <v>#VALUE!</v>
      </c>
      <c r="H956" s="0" t="s">
        <v>2613</v>
      </c>
      <c r="I956" s="0" t="s">
        <v>124</v>
      </c>
      <c r="J956" s="0" t="s">
        <v>104</v>
      </c>
      <c r="K956" s="0" t="e">
        <f aca="false">VLOOKUP(tblSalaries#this row;where do you work,tblCountriesactual:mapping,2,0)</f>
        <v>#VALUE!</v>
      </c>
      <c r="L956" s="0" t="s">
        <v>100</v>
      </c>
      <c r="M956" s="0" t="n">
        <v>2</v>
      </c>
      <c r="N956" s="48" t="e">
        <f aca="false">VLOOKUP(K956,tblCountries,3,0)</f>
        <v>#VALUE!</v>
      </c>
      <c r="O956" s="48" t="e">
        <f aca="false">VLOOKUP(tblSalaries#this row;how many hours of a day you work on excel,tblHours,2,0)</f>
        <v>#VALUE!</v>
      </c>
      <c r="P956" s="48" t="e">
        <f aca="false">VLOOKUP(tblSalaries#this row;clean country,tblCountries,5,0)</f>
        <v>#VALUE!</v>
      </c>
      <c r="Q956" s="48" t="e">
        <f aca="false">IF($Q$1,tblSalaries#this row;ppp factor*tblSalaries#this row;salary in usd,tblSalaries#this row;salary in usd)</f>
        <v>#VALUE!</v>
      </c>
    </row>
    <row r="957" customFormat="false" ht="15" hidden="false" customHeight="true" outlineLevel="0" collapsed="false">
      <c r="B957" s="0" t="s">
        <v>2614</v>
      </c>
      <c r="C957" s="54" t="n">
        <v>41057.3077199074</v>
      </c>
      <c r="D957" s="55" t="n">
        <v>20000</v>
      </c>
      <c r="E957" s="0" t="n">
        <v>20000</v>
      </c>
      <c r="F957" s="0" t="s">
        <v>71</v>
      </c>
      <c r="G957" s="0" t="e">
        <f aca="false">tblSalaries#this row;clean salary (in local currency)*VLOOKUP(tblSalaries#this row;currency,tblXrate,2,0)</f>
        <v>#VALUE!</v>
      </c>
      <c r="H957" s="0" t="s">
        <v>979</v>
      </c>
      <c r="I957" s="0" t="s">
        <v>78</v>
      </c>
      <c r="J957" s="0" t="s">
        <v>104</v>
      </c>
      <c r="K957" s="0" t="e">
        <f aca="false">VLOOKUP(tblSalaries#this row;where do you work,tblCountriesactual:mapping,2,0)</f>
        <v>#VALUE!</v>
      </c>
      <c r="L957" s="0" t="s">
        <v>100</v>
      </c>
      <c r="M957" s="0" t="n">
        <v>2</v>
      </c>
      <c r="N957" s="48" t="e">
        <f aca="false">VLOOKUP(K957,tblCountries,3,0)</f>
        <v>#VALUE!</v>
      </c>
      <c r="O957" s="48" t="e">
        <f aca="false">VLOOKUP(tblSalaries#this row;how many hours of a day you work on excel,tblHours,2,0)</f>
        <v>#VALUE!</v>
      </c>
      <c r="P957" s="48" t="e">
        <f aca="false">VLOOKUP(tblSalaries#this row;clean country,tblCountries,5,0)</f>
        <v>#VALUE!</v>
      </c>
      <c r="Q957" s="48" t="e">
        <f aca="false">IF($Q$1,tblSalaries#this row;ppp factor*tblSalaries#this row;salary in usd,tblSalaries#this row;salary in usd)</f>
        <v>#VALUE!</v>
      </c>
    </row>
    <row r="958" customFormat="false" ht="15" hidden="false" customHeight="true" outlineLevel="0" collapsed="false">
      <c r="B958" s="0" t="s">
        <v>2615</v>
      </c>
      <c r="C958" s="54" t="n">
        <v>41057.3111921296</v>
      </c>
      <c r="D958" s="55" t="s">
        <v>2616</v>
      </c>
      <c r="E958" s="0" t="n">
        <v>200000</v>
      </c>
      <c r="F958" s="0" t="s">
        <v>84</v>
      </c>
      <c r="G958" s="0" t="e">
        <f aca="false">tblSalaries#this row;clean salary (in local currency)*VLOOKUP(tblSalaries#this row;currency,tblXrate,2,0)</f>
        <v>#VALUE!</v>
      </c>
      <c r="H958" s="0" t="s">
        <v>2162</v>
      </c>
      <c r="I958" s="0" t="s">
        <v>124</v>
      </c>
      <c r="J958" s="0" t="s">
        <v>104</v>
      </c>
      <c r="K958" s="0" t="e">
        <f aca="false">VLOOKUP(tblSalaries#this row;where do you work,tblCountriesactual:mapping,2,0)</f>
        <v>#VALUE!</v>
      </c>
      <c r="L958" s="0" t="s">
        <v>110</v>
      </c>
      <c r="M958" s="0" t="n">
        <v>15</v>
      </c>
      <c r="N958" s="48" t="e">
        <f aca="false">VLOOKUP(K958,tblCountries,3,0)</f>
        <v>#VALUE!</v>
      </c>
      <c r="O958" s="48" t="e">
        <f aca="false">VLOOKUP(tblSalaries#this row;how many hours of a day you work on excel,tblHours,2,0)</f>
        <v>#VALUE!</v>
      </c>
      <c r="P958" s="48" t="e">
        <f aca="false">VLOOKUP(tblSalaries#this row;clean country,tblCountries,5,0)</f>
        <v>#VALUE!</v>
      </c>
      <c r="Q958" s="48" t="e">
        <f aca="false">IF($Q$1,tblSalaries#this row;ppp factor*tblSalaries#this row;salary in usd,tblSalaries#this row;salary in usd)</f>
        <v>#VALUE!</v>
      </c>
    </row>
    <row r="959" customFormat="false" ht="15" hidden="false" customHeight="true" outlineLevel="0" collapsed="false">
      <c r="B959" s="0" t="s">
        <v>2617</v>
      </c>
      <c r="C959" s="54" t="n">
        <v>41057.3115046296</v>
      </c>
      <c r="D959" s="55" t="n">
        <v>50000</v>
      </c>
      <c r="E959" s="0" t="n">
        <v>50000</v>
      </c>
      <c r="F959" s="0" t="s">
        <v>84</v>
      </c>
      <c r="G959" s="0" t="e">
        <f aca="false">tblSalaries#this row;clean salary (in local currency)*VLOOKUP(tblSalaries#this row;currency,tblXrate,2,0)</f>
        <v>#VALUE!</v>
      </c>
      <c r="H959" s="0" t="s">
        <v>1875</v>
      </c>
      <c r="I959" s="0" t="s">
        <v>97</v>
      </c>
      <c r="J959" s="0" t="s">
        <v>104</v>
      </c>
      <c r="K959" s="0" t="e">
        <f aca="false">VLOOKUP(tblSalaries#this row;where do you work,tblCountriesactual:mapping,2,0)</f>
        <v>#VALUE!</v>
      </c>
      <c r="L959" s="0" t="s">
        <v>90</v>
      </c>
      <c r="M959" s="0" t="n">
        <v>5</v>
      </c>
      <c r="N959" s="48" t="e">
        <f aca="false">VLOOKUP(K959,tblCountries,3,0)</f>
        <v>#VALUE!</v>
      </c>
      <c r="O959" s="48" t="e">
        <f aca="false">VLOOKUP(tblSalaries#this row;how many hours of a day you work on excel,tblHours,2,0)</f>
        <v>#VALUE!</v>
      </c>
      <c r="P959" s="48" t="e">
        <f aca="false">VLOOKUP(tblSalaries#this row;clean country,tblCountries,5,0)</f>
        <v>#VALUE!</v>
      </c>
      <c r="Q959" s="48" t="e">
        <f aca="false">IF($Q$1,tblSalaries#this row;ppp factor*tblSalaries#this row;salary in usd,tblSalaries#this row;salary in usd)</f>
        <v>#VALUE!</v>
      </c>
    </row>
    <row r="960" customFormat="false" ht="15" hidden="false" customHeight="true" outlineLevel="0" collapsed="false">
      <c r="B960" s="0" t="s">
        <v>2618</v>
      </c>
      <c r="C960" s="54" t="n">
        <v>41057.3123032407</v>
      </c>
      <c r="D960" s="55" t="n">
        <v>125000</v>
      </c>
      <c r="E960" s="0" t="n">
        <v>125000</v>
      </c>
      <c r="F960" s="0" t="s">
        <v>84</v>
      </c>
      <c r="G960" s="0" t="e">
        <f aca="false">tblSalaries#this row;clean salary (in local currency)*VLOOKUP(tblSalaries#this row;currency,tblXrate,2,0)</f>
        <v>#VALUE!</v>
      </c>
      <c r="H960" s="0" t="s">
        <v>2619</v>
      </c>
      <c r="I960" s="0" t="s">
        <v>107</v>
      </c>
      <c r="J960" s="0" t="s">
        <v>104</v>
      </c>
      <c r="K960" s="0" t="e">
        <f aca="false">VLOOKUP(tblSalaries#this row;where do you work,tblCountriesactual:mapping,2,0)</f>
        <v>#VALUE!</v>
      </c>
      <c r="L960" s="0" t="s">
        <v>110</v>
      </c>
      <c r="M960" s="0" t="n">
        <v>15</v>
      </c>
      <c r="N960" s="48" t="e">
        <f aca="false">VLOOKUP(K960,tblCountries,3,0)</f>
        <v>#VALUE!</v>
      </c>
      <c r="O960" s="48" t="e">
        <f aca="false">VLOOKUP(tblSalaries#this row;how many hours of a day you work on excel,tblHours,2,0)</f>
        <v>#VALUE!</v>
      </c>
      <c r="P960" s="48" t="e">
        <f aca="false">VLOOKUP(tblSalaries#this row;clean country,tblCountries,5,0)</f>
        <v>#VALUE!</v>
      </c>
      <c r="Q960" s="48" t="e">
        <f aca="false">IF($Q$1,tblSalaries#this row;ppp factor*tblSalaries#this row;salary in usd,tblSalaries#this row;salary in usd)</f>
        <v>#VALUE!</v>
      </c>
    </row>
    <row r="961" customFormat="false" ht="15" hidden="false" customHeight="true" outlineLevel="0" collapsed="false">
      <c r="B961" s="0" t="s">
        <v>2620</v>
      </c>
      <c r="C961" s="54" t="n">
        <v>41057.3149189815</v>
      </c>
      <c r="D961" s="55" t="n">
        <v>65000</v>
      </c>
      <c r="E961" s="0" t="n">
        <v>65000</v>
      </c>
      <c r="F961" s="0" t="s">
        <v>84</v>
      </c>
      <c r="G961" s="0" t="e">
        <f aca="false">tblSalaries#this row;clean salary (in local currency)*VLOOKUP(tblSalaries#this row;currency,tblXrate,2,0)</f>
        <v>#VALUE!</v>
      </c>
      <c r="H961" s="0" t="s">
        <v>877</v>
      </c>
      <c r="I961" s="0" t="s">
        <v>78</v>
      </c>
      <c r="J961" s="0" t="s">
        <v>104</v>
      </c>
      <c r="K961" s="0" t="e">
        <f aca="false">VLOOKUP(tblSalaries#this row;where do you work,tblCountriesactual:mapping,2,0)</f>
        <v>#VALUE!</v>
      </c>
      <c r="L961" s="0" t="s">
        <v>110</v>
      </c>
      <c r="M961" s="0" t="n">
        <v>4</v>
      </c>
      <c r="N961" s="48" t="e">
        <f aca="false">VLOOKUP(K961,tblCountries,3,0)</f>
        <v>#VALUE!</v>
      </c>
      <c r="O961" s="48" t="e">
        <f aca="false">VLOOKUP(tblSalaries#this row;how many hours of a day you work on excel,tblHours,2,0)</f>
        <v>#VALUE!</v>
      </c>
      <c r="P961" s="48" t="e">
        <f aca="false">VLOOKUP(tblSalaries#this row;clean country,tblCountries,5,0)</f>
        <v>#VALUE!</v>
      </c>
      <c r="Q961" s="48" t="e">
        <f aca="false">IF($Q$1,tblSalaries#this row;ppp factor*tblSalaries#this row;salary in usd,tblSalaries#this row;salary in usd)</f>
        <v>#VALUE!</v>
      </c>
    </row>
    <row r="962" customFormat="false" ht="15" hidden="false" customHeight="true" outlineLevel="0" collapsed="false">
      <c r="B962" s="0" t="s">
        <v>2621</v>
      </c>
      <c r="C962" s="54" t="n">
        <v>41057.3190046296</v>
      </c>
      <c r="D962" s="55" t="n">
        <v>62000</v>
      </c>
      <c r="E962" s="0" t="n">
        <v>62000</v>
      </c>
      <c r="F962" s="0" t="s">
        <v>84</v>
      </c>
      <c r="G962" s="0" t="e">
        <f aca="false">tblSalaries#this row;clean salary (in local currency)*VLOOKUP(tblSalaries#this row;currency,tblXrate,2,0)</f>
        <v>#VALUE!</v>
      </c>
      <c r="H962" s="0" t="s">
        <v>966</v>
      </c>
      <c r="I962" s="0" t="s">
        <v>78</v>
      </c>
      <c r="J962" s="0" t="s">
        <v>104</v>
      </c>
      <c r="K962" s="0" t="e">
        <f aca="false">VLOOKUP(tblSalaries#this row;where do you work,tblCountriesactual:mapping,2,0)</f>
        <v>#VALUE!</v>
      </c>
      <c r="L962" s="0" t="s">
        <v>110</v>
      </c>
      <c r="M962" s="0" t="n">
        <v>3</v>
      </c>
      <c r="N962" s="48" t="e">
        <f aca="false">VLOOKUP(K962,tblCountries,3,0)</f>
        <v>#VALUE!</v>
      </c>
      <c r="O962" s="48" t="e">
        <f aca="false">VLOOKUP(tblSalaries#this row;how many hours of a day you work on excel,tblHours,2,0)</f>
        <v>#VALUE!</v>
      </c>
      <c r="P962" s="48" t="e">
        <f aca="false">VLOOKUP(tblSalaries#this row;clean country,tblCountries,5,0)</f>
        <v>#VALUE!</v>
      </c>
      <c r="Q962" s="48" t="e">
        <f aca="false">IF($Q$1,tblSalaries#this row;ppp factor*tblSalaries#this row;salary in usd,tblSalaries#this row;salary in usd)</f>
        <v>#VALUE!</v>
      </c>
    </row>
    <row r="963" customFormat="false" ht="15" hidden="false" customHeight="true" outlineLevel="0" collapsed="false">
      <c r="B963" s="0" t="s">
        <v>2622</v>
      </c>
      <c r="C963" s="54" t="n">
        <v>41057.3239351852</v>
      </c>
      <c r="D963" s="55" t="n">
        <v>260000</v>
      </c>
      <c r="E963" s="0" t="n">
        <v>260000</v>
      </c>
      <c r="F963" s="0" t="s">
        <v>71</v>
      </c>
      <c r="G963" s="0" t="e">
        <f aca="false">tblSalaries#this row;clean salary (in local currency)*VLOOKUP(tblSalaries#this row;currency,tblXrate,2,0)</f>
        <v>#VALUE!</v>
      </c>
      <c r="H963" s="0" t="s">
        <v>699</v>
      </c>
      <c r="I963" s="0" t="s">
        <v>107</v>
      </c>
      <c r="J963" s="0" t="s">
        <v>74</v>
      </c>
      <c r="K963" s="0" t="e">
        <f aca="false">VLOOKUP(tblSalaries#this row;where do you work,tblCountriesactual:mapping,2,0)</f>
        <v>#VALUE!</v>
      </c>
      <c r="L963" s="0" t="s">
        <v>100</v>
      </c>
      <c r="M963" s="0" t="n">
        <v>10</v>
      </c>
      <c r="N963" s="48" t="e">
        <f aca="false">VLOOKUP(K963,tblCountries,3,0)</f>
        <v>#VALUE!</v>
      </c>
      <c r="O963" s="48" t="e">
        <f aca="false">VLOOKUP(tblSalaries#this row;how many hours of a day you work on excel,tblHours,2,0)</f>
        <v>#VALUE!</v>
      </c>
      <c r="P963" s="48" t="e">
        <f aca="false">VLOOKUP(tblSalaries#this row;clean country,tblCountries,5,0)</f>
        <v>#VALUE!</v>
      </c>
      <c r="Q963" s="48" t="e">
        <f aca="false">IF($Q$1,tblSalaries#this row;ppp factor*tblSalaries#this row;salary in usd,tblSalaries#this row;salary in usd)</f>
        <v>#VALUE!</v>
      </c>
    </row>
    <row r="964" customFormat="false" ht="15" hidden="false" customHeight="true" outlineLevel="0" collapsed="false">
      <c r="B964" s="0" t="s">
        <v>2623</v>
      </c>
      <c r="C964" s="54" t="n">
        <v>41057.3332060185</v>
      </c>
      <c r="D964" s="55" t="n">
        <v>110000</v>
      </c>
      <c r="E964" s="0" t="n">
        <v>110000</v>
      </c>
      <c r="F964" s="0" t="s">
        <v>84</v>
      </c>
      <c r="G964" s="0" t="e">
        <f aca="false">tblSalaries#this row;clean salary (in local currency)*VLOOKUP(tblSalaries#this row;currency,tblXrate,2,0)</f>
        <v>#VALUE!</v>
      </c>
      <c r="H964" s="0" t="s">
        <v>2624</v>
      </c>
      <c r="I964" s="0" t="s">
        <v>124</v>
      </c>
      <c r="J964" s="0" t="s">
        <v>104</v>
      </c>
      <c r="K964" s="0" t="e">
        <f aca="false">VLOOKUP(tblSalaries#this row;where do you work,tblCountriesactual:mapping,2,0)</f>
        <v>#VALUE!</v>
      </c>
      <c r="L964" s="0" t="s">
        <v>100</v>
      </c>
      <c r="M964" s="0" t="n">
        <v>8</v>
      </c>
      <c r="N964" s="48" t="e">
        <f aca="false">VLOOKUP(K964,tblCountries,3,0)</f>
        <v>#VALUE!</v>
      </c>
      <c r="O964" s="48" t="e">
        <f aca="false">VLOOKUP(tblSalaries#this row;how many hours of a day you work on excel,tblHours,2,0)</f>
        <v>#VALUE!</v>
      </c>
      <c r="P964" s="48" t="e">
        <f aca="false">VLOOKUP(tblSalaries#this row;clean country,tblCountries,5,0)</f>
        <v>#VALUE!</v>
      </c>
      <c r="Q964" s="48" t="e">
        <f aca="false">IF($Q$1,tblSalaries#this row;ppp factor*tblSalaries#this row;salary in usd,tblSalaries#this row;salary in usd)</f>
        <v>#VALUE!</v>
      </c>
    </row>
    <row r="965" customFormat="false" ht="15" hidden="false" customHeight="true" outlineLevel="0" collapsed="false">
      <c r="B965" s="0" t="s">
        <v>2625</v>
      </c>
      <c r="C965" s="54" t="n">
        <v>41057.3355324074</v>
      </c>
      <c r="D965" s="55" t="s">
        <v>2626</v>
      </c>
      <c r="E965" s="0" t="n">
        <v>70000</v>
      </c>
      <c r="F965" s="0" t="s">
        <v>84</v>
      </c>
      <c r="G965" s="0" t="e">
        <f aca="false">tblSalaries#this row;clean salary (in local currency)*VLOOKUP(tblSalaries#this row;currency,tblXrate,2,0)</f>
        <v>#VALUE!</v>
      </c>
      <c r="H965" s="0" t="s">
        <v>718</v>
      </c>
      <c r="I965" s="0" t="s">
        <v>124</v>
      </c>
      <c r="J965" s="0" t="s">
        <v>104</v>
      </c>
      <c r="K965" s="0" t="e">
        <f aca="false">VLOOKUP(tblSalaries#this row;where do you work,tblCountriesactual:mapping,2,0)</f>
        <v>#VALUE!</v>
      </c>
      <c r="L965" s="0" t="s">
        <v>110</v>
      </c>
      <c r="M965" s="0" t="n">
        <v>7</v>
      </c>
      <c r="N965" s="48" t="e">
        <f aca="false">VLOOKUP(K965,tblCountries,3,0)</f>
        <v>#VALUE!</v>
      </c>
      <c r="O965" s="48" t="e">
        <f aca="false">VLOOKUP(tblSalaries#this row;how many hours of a day you work on excel,tblHours,2,0)</f>
        <v>#VALUE!</v>
      </c>
      <c r="P965" s="48" t="e">
        <f aca="false">VLOOKUP(tblSalaries#this row;clean country,tblCountries,5,0)</f>
        <v>#VALUE!</v>
      </c>
      <c r="Q965" s="48" t="e">
        <f aca="false">IF($Q$1,tblSalaries#this row;ppp factor*tblSalaries#this row;salary in usd,tblSalaries#this row;salary in usd)</f>
        <v>#VALUE!</v>
      </c>
    </row>
    <row r="966" customFormat="false" ht="15" hidden="false" customHeight="true" outlineLevel="0" collapsed="false">
      <c r="B966" s="0" t="s">
        <v>2627</v>
      </c>
      <c r="C966" s="54" t="n">
        <v>41057.3491203704</v>
      </c>
      <c r="D966" s="55" t="s">
        <v>2628</v>
      </c>
      <c r="E966" s="0" t="n">
        <v>85000</v>
      </c>
      <c r="F966" s="0" t="s">
        <v>71</v>
      </c>
      <c r="G966" s="0" t="e">
        <f aca="false">tblSalaries#this row;clean salary (in local currency)*VLOOKUP(tblSalaries#this row;currency,tblXrate,2,0)</f>
        <v>#VALUE!</v>
      </c>
      <c r="H966" s="0" t="s">
        <v>2629</v>
      </c>
      <c r="I966" s="0" t="s">
        <v>136</v>
      </c>
      <c r="J966" s="0" t="s">
        <v>104</v>
      </c>
      <c r="K966" s="0" t="e">
        <f aca="false">VLOOKUP(tblSalaries#this row;where do you work,tblCountriesactual:mapping,2,0)</f>
        <v>#VALUE!</v>
      </c>
      <c r="L966" s="0" t="s">
        <v>110</v>
      </c>
      <c r="M966" s="0" t="n">
        <v>8</v>
      </c>
      <c r="N966" s="48" t="e">
        <f aca="false">VLOOKUP(K966,tblCountries,3,0)</f>
        <v>#VALUE!</v>
      </c>
      <c r="O966" s="48" t="e">
        <f aca="false">VLOOKUP(tblSalaries#this row;how many hours of a day you work on excel,tblHours,2,0)</f>
        <v>#VALUE!</v>
      </c>
      <c r="P966" s="48" t="e">
        <f aca="false">VLOOKUP(tblSalaries#this row;clean country,tblCountries,5,0)</f>
        <v>#VALUE!</v>
      </c>
      <c r="Q966" s="48" t="e">
        <f aca="false">IF($Q$1,tblSalaries#this row;ppp factor*tblSalaries#this row;salary in usd,tblSalaries#this row;salary in usd)</f>
        <v>#VALUE!</v>
      </c>
    </row>
    <row r="967" customFormat="false" ht="15" hidden="false" customHeight="true" outlineLevel="0" collapsed="false">
      <c r="B967" s="0" t="s">
        <v>2630</v>
      </c>
      <c r="C967" s="54" t="n">
        <v>41057.3518865741</v>
      </c>
      <c r="D967" s="55" t="n">
        <v>94000</v>
      </c>
      <c r="E967" s="0" t="n">
        <v>94000</v>
      </c>
      <c r="F967" s="0" t="s">
        <v>84</v>
      </c>
      <c r="G967" s="0" t="e">
        <f aca="false">tblSalaries#this row;clean salary (in local currency)*VLOOKUP(tblSalaries#this row;currency,tblXrate,2,0)</f>
        <v>#VALUE!</v>
      </c>
      <c r="H967" s="0" t="s">
        <v>966</v>
      </c>
      <c r="I967" s="0" t="s">
        <v>78</v>
      </c>
      <c r="J967" s="0" t="s">
        <v>104</v>
      </c>
      <c r="K967" s="0" t="e">
        <f aca="false">VLOOKUP(tblSalaries#this row;where do you work,tblCountriesactual:mapping,2,0)</f>
        <v>#VALUE!</v>
      </c>
      <c r="L967" s="0" t="s">
        <v>100</v>
      </c>
      <c r="M967" s="0" t="n">
        <v>2.5</v>
      </c>
      <c r="N967" s="48" t="e">
        <f aca="false">VLOOKUP(K967,tblCountries,3,0)</f>
        <v>#VALUE!</v>
      </c>
      <c r="O967" s="48" t="e">
        <f aca="false">VLOOKUP(tblSalaries#this row;how many hours of a day you work on excel,tblHours,2,0)</f>
        <v>#VALUE!</v>
      </c>
      <c r="P967" s="48" t="e">
        <f aca="false">VLOOKUP(tblSalaries#this row;clean country,tblCountries,5,0)</f>
        <v>#VALUE!</v>
      </c>
      <c r="Q967" s="48" t="e">
        <f aca="false">IF($Q$1,tblSalaries#this row;ppp factor*tblSalaries#this row;salary in usd,tblSalaries#this row;salary in usd)</f>
        <v>#VALUE!</v>
      </c>
    </row>
    <row r="968" customFormat="false" ht="15" hidden="false" customHeight="true" outlineLevel="0" collapsed="false">
      <c r="B968" s="0" t="s">
        <v>2631</v>
      </c>
      <c r="C968" s="54" t="n">
        <v>41057.3580092593</v>
      </c>
      <c r="D968" s="55" t="s">
        <v>2632</v>
      </c>
      <c r="E968" s="0" t="n">
        <v>107000</v>
      </c>
      <c r="F968" s="0" t="s">
        <v>84</v>
      </c>
      <c r="G968" s="0" t="e">
        <f aca="false">tblSalaries#this row;clean salary (in local currency)*VLOOKUP(tblSalaries#this row;currency,tblXrate,2,0)</f>
        <v>#VALUE!</v>
      </c>
      <c r="H968" s="0" t="s">
        <v>2008</v>
      </c>
      <c r="I968" s="0" t="s">
        <v>124</v>
      </c>
      <c r="J968" s="0" t="s">
        <v>104</v>
      </c>
      <c r="K968" s="0" t="e">
        <f aca="false">VLOOKUP(tblSalaries#this row;where do you work,tblCountriesactual:mapping,2,0)</f>
        <v>#VALUE!</v>
      </c>
      <c r="L968" s="0" t="s">
        <v>110</v>
      </c>
      <c r="M968" s="0" t="n">
        <v>35</v>
      </c>
      <c r="N968" s="48" t="e">
        <f aca="false">VLOOKUP(K968,tblCountries,3,0)</f>
        <v>#VALUE!</v>
      </c>
      <c r="O968" s="48" t="e">
        <f aca="false">VLOOKUP(tblSalaries#this row;how many hours of a day you work on excel,tblHours,2,0)</f>
        <v>#VALUE!</v>
      </c>
      <c r="P968" s="48" t="e">
        <f aca="false">VLOOKUP(tblSalaries#this row;clean country,tblCountries,5,0)</f>
        <v>#VALUE!</v>
      </c>
      <c r="Q968" s="48" t="e">
        <f aca="false">IF($Q$1,tblSalaries#this row;ppp factor*tblSalaries#this row;salary in usd,tblSalaries#this row;salary in usd)</f>
        <v>#VALUE!</v>
      </c>
    </row>
    <row r="969" customFormat="false" ht="15" hidden="false" customHeight="true" outlineLevel="0" collapsed="false">
      <c r="B969" s="0" t="s">
        <v>2633</v>
      </c>
      <c r="C969" s="54" t="n">
        <v>41057.3610300926</v>
      </c>
      <c r="D969" s="55" t="n">
        <v>3000</v>
      </c>
      <c r="E969" s="0" t="n">
        <v>36000</v>
      </c>
      <c r="F969" s="0" t="s">
        <v>71</v>
      </c>
      <c r="G969" s="0" t="e">
        <f aca="false">tblSalaries#this row;clean salary (in local currency)*VLOOKUP(tblSalaries#this row;currency,tblXrate,2,0)</f>
        <v>#VALUE!</v>
      </c>
      <c r="H969" s="0" t="s">
        <v>905</v>
      </c>
      <c r="I969" s="0" t="s">
        <v>124</v>
      </c>
      <c r="J969" s="0" t="s">
        <v>221</v>
      </c>
      <c r="K969" s="0" t="e">
        <f aca="false">VLOOKUP(tblSalaries#this row;where do you work,tblCountriesactual:mapping,2,0)</f>
        <v>#VALUE!</v>
      </c>
      <c r="L969" s="0" t="s">
        <v>90</v>
      </c>
      <c r="M969" s="0" t="n">
        <v>3</v>
      </c>
      <c r="N969" s="48" t="e">
        <f aca="false">VLOOKUP(K969,tblCountries,3,0)</f>
        <v>#VALUE!</v>
      </c>
      <c r="O969" s="48" t="e">
        <f aca="false">VLOOKUP(tblSalaries#this row;how many hours of a day you work on excel,tblHours,2,0)</f>
        <v>#VALUE!</v>
      </c>
      <c r="P969" s="48" t="e">
        <f aca="false">VLOOKUP(tblSalaries#this row;clean country,tblCountries,5,0)</f>
        <v>#VALUE!</v>
      </c>
      <c r="Q969" s="48" t="e">
        <f aca="false">IF($Q$1,tblSalaries#this row;ppp factor*tblSalaries#this row;salary in usd,tblSalaries#this row;salary in usd)</f>
        <v>#VALUE!</v>
      </c>
    </row>
    <row r="970" customFormat="false" ht="15" hidden="false" customHeight="true" outlineLevel="0" collapsed="false">
      <c r="B970" s="0" t="s">
        <v>2634</v>
      </c>
      <c r="C970" s="54" t="n">
        <v>41057.3619560185</v>
      </c>
      <c r="D970" s="55" t="n">
        <v>120000</v>
      </c>
      <c r="E970" s="0" t="n">
        <v>120000</v>
      </c>
      <c r="F970" s="0" t="s">
        <v>84</v>
      </c>
      <c r="G970" s="0" t="e">
        <f aca="false">tblSalaries#this row;clean salary (in local currency)*VLOOKUP(tblSalaries#this row;currency,tblXrate,2,0)</f>
        <v>#VALUE!</v>
      </c>
      <c r="H970" s="0" t="s">
        <v>1061</v>
      </c>
      <c r="I970" s="0" t="s">
        <v>78</v>
      </c>
      <c r="J970" s="0" t="s">
        <v>104</v>
      </c>
      <c r="K970" s="0" t="e">
        <f aca="false">VLOOKUP(tblSalaries#this row;where do you work,tblCountriesactual:mapping,2,0)</f>
        <v>#VALUE!</v>
      </c>
      <c r="L970" s="0" t="s">
        <v>110</v>
      </c>
      <c r="M970" s="0" t="n">
        <v>2</v>
      </c>
      <c r="N970" s="48" t="e">
        <f aca="false">VLOOKUP(K970,tblCountries,3,0)</f>
        <v>#VALUE!</v>
      </c>
      <c r="O970" s="48" t="e">
        <f aca="false">VLOOKUP(tblSalaries#this row;how many hours of a day you work on excel,tblHours,2,0)</f>
        <v>#VALUE!</v>
      </c>
      <c r="P970" s="48" t="e">
        <f aca="false">VLOOKUP(tblSalaries#this row;clean country,tblCountries,5,0)</f>
        <v>#VALUE!</v>
      </c>
      <c r="Q970" s="48" t="e">
        <f aca="false">IF($Q$1,tblSalaries#this row;ppp factor*tblSalaries#this row;salary in usd,tblSalaries#this row;salary in usd)</f>
        <v>#VALUE!</v>
      </c>
    </row>
    <row r="971" customFormat="false" ht="15" hidden="false" customHeight="true" outlineLevel="0" collapsed="false">
      <c r="B971" s="0" t="s">
        <v>2635</v>
      </c>
      <c r="C971" s="54" t="n">
        <v>41057.3664236111</v>
      </c>
      <c r="D971" s="55" t="s">
        <v>2636</v>
      </c>
      <c r="E971" s="0" t="n">
        <v>52000</v>
      </c>
      <c r="F971" s="0" t="s">
        <v>84</v>
      </c>
      <c r="G971" s="0" t="e">
        <f aca="false">tblSalaries#this row;clean salary (in local currency)*VLOOKUP(tblSalaries#this row;currency,tblXrate,2,0)</f>
        <v>#VALUE!</v>
      </c>
      <c r="H971" s="0" t="s">
        <v>2637</v>
      </c>
      <c r="I971" s="0" t="s">
        <v>78</v>
      </c>
      <c r="J971" s="0" t="s">
        <v>104</v>
      </c>
      <c r="K971" s="0" t="e">
        <f aca="false">VLOOKUP(tblSalaries#this row;where do you work,tblCountriesactual:mapping,2,0)</f>
        <v>#VALUE!</v>
      </c>
      <c r="L971" s="0" t="s">
        <v>110</v>
      </c>
      <c r="M971" s="0" t="n">
        <v>4</v>
      </c>
      <c r="N971" s="48" t="e">
        <f aca="false">VLOOKUP(K971,tblCountries,3,0)</f>
        <v>#VALUE!</v>
      </c>
      <c r="O971" s="48" t="e">
        <f aca="false">VLOOKUP(tblSalaries#this row;how many hours of a day you work on excel,tblHours,2,0)</f>
        <v>#VALUE!</v>
      </c>
      <c r="P971" s="48" t="e">
        <f aca="false">VLOOKUP(tblSalaries#this row;clean country,tblCountries,5,0)</f>
        <v>#VALUE!</v>
      </c>
      <c r="Q971" s="48" t="e">
        <f aca="false">IF($Q$1,tblSalaries#this row;ppp factor*tblSalaries#this row;salary in usd,tblSalaries#this row;salary in usd)</f>
        <v>#VALUE!</v>
      </c>
    </row>
    <row r="972" customFormat="false" ht="15" hidden="false" customHeight="true" outlineLevel="0" collapsed="false">
      <c r="B972" s="0" t="s">
        <v>2638</v>
      </c>
      <c r="C972" s="54" t="n">
        <v>41057.3673148148</v>
      </c>
      <c r="D972" s="55" t="n">
        <v>125000</v>
      </c>
      <c r="E972" s="0" t="n">
        <v>125000</v>
      </c>
      <c r="F972" s="0" t="s">
        <v>71</v>
      </c>
      <c r="G972" s="0" t="e">
        <f aca="false">tblSalaries#this row;clean salary (in local currency)*VLOOKUP(tblSalaries#this row;currency,tblXrate,2,0)</f>
        <v>#VALUE!</v>
      </c>
      <c r="H972" s="0" t="s">
        <v>2639</v>
      </c>
      <c r="I972" s="0" t="s">
        <v>107</v>
      </c>
      <c r="J972" s="0" t="s">
        <v>74</v>
      </c>
      <c r="K972" s="0" t="e">
        <f aca="false">VLOOKUP(tblSalaries#this row;where do you work,tblCountriesactual:mapping,2,0)</f>
        <v>#VALUE!</v>
      </c>
      <c r="L972" s="0" t="s">
        <v>110</v>
      </c>
      <c r="M972" s="0" t="n">
        <v>10</v>
      </c>
      <c r="N972" s="48" t="e">
        <f aca="false">VLOOKUP(K972,tblCountries,3,0)</f>
        <v>#VALUE!</v>
      </c>
      <c r="O972" s="48" t="e">
        <f aca="false">VLOOKUP(tblSalaries#this row;how many hours of a day you work on excel,tblHours,2,0)</f>
        <v>#VALUE!</v>
      </c>
      <c r="P972" s="48" t="e">
        <f aca="false">VLOOKUP(tblSalaries#this row;clean country,tblCountries,5,0)</f>
        <v>#VALUE!</v>
      </c>
      <c r="Q972" s="48" t="e">
        <f aca="false">IF($Q$1,tblSalaries#this row;ppp factor*tblSalaries#this row;salary in usd,tblSalaries#this row;salary in usd)</f>
        <v>#VALUE!</v>
      </c>
    </row>
    <row r="973" customFormat="false" ht="15" hidden="false" customHeight="true" outlineLevel="0" collapsed="false">
      <c r="B973" s="0" t="s">
        <v>2640</v>
      </c>
      <c r="C973" s="54" t="n">
        <v>41057.3777314815</v>
      </c>
      <c r="D973" s="55" t="n">
        <v>19000</v>
      </c>
      <c r="E973" s="0" t="n">
        <v>19000</v>
      </c>
      <c r="F973" s="0" t="s">
        <v>71</v>
      </c>
      <c r="G973" s="0" t="e">
        <f aca="false">tblSalaries#this row;clean salary (in local currency)*VLOOKUP(tblSalaries#this row;currency,tblXrate,2,0)</f>
        <v>#VALUE!</v>
      </c>
      <c r="H973" s="0" t="s">
        <v>2641</v>
      </c>
      <c r="I973" s="0" t="s">
        <v>78</v>
      </c>
      <c r="J973" s="0" t="s">
        <v>218</v>
      </c>
      <c r="K973" s="0" t="e">
        <f aca="false">VLOOKUP(tblSalaries#this row;where do you work,tblCountriesactual:mapping,2,0)</f>
        <v>#VALUE!</v>
      </c>
      <c r="L973" s="0" t="s">
        <v>110</v>
      </c>
      <c r="M973" s="0" t="n">
        <v>6</v>
      </c>
      <c r="N973" s="48" t="e">
        <f aca="false">VLOOKUP(K973,tblCountries,3,0)</f>
        <v>#VALUE!</v>
      </c>
      <c r="O973" s="48" t="e">
        <f aca="false">VLOOKUP(tblSalaries#this row;how many hours of a day you work on excel,tblHours,2,0)</f>
        <v>#VALUE!</v>
      </c>
      <c r="P973" s="48" t="e">
        <f aca="false">VLOOKUP(tblSalaries#this row;clean country,tblCountries,5,0)</f>
        <v>#VALUE!</v>
      </c>
      <c r="Q973" s="48" t="e">
        <f aca="false">IF($Q$1,tblSalaries#this row;ppp factor*tblSalaries#this row;salary in usd,tblSalaries#this row;salary in usd)</f>
        <v>#VALUE!</v>
      </c>
    </row>
    <row r="974" customFormat="false" ht="15" hidden="false" customHeight="true" outlineLevel="0" collapsed="false">
      <c r="B974" s="0" t="s">
        <v>2642</v>
      </c>
      <c r="C974" s="54" t="n">
        <v>41057.3836458333</v>
      </c>
      <c r="D974" s="55" t="n">
        <v>92000</v>
      </c>
      <c r="E974" s="0" t="n">
        <v>92000</v>
      </c>
      <c r="F974" s="0" t="s">
        <v>84</v>
      </c>
      <c r="G974" s="0" t="e">
        <f aca="false">tblSalaries#this row;clean salary (in local currency)*VLOOKUP(tblSalaries#this row;currency,tblXrate,2,0)</f>
        <v>#VALUE!</v>
      </c>
      <c r="H974" s="0" t="s">
        <v>2641</v>
      </c>
      <c r="I974" s="0" t="s">
        <v>78</v>
      </c>
      <c r="J974" s="0" t="s">
        <v>104</v>
      </c>
      <c r="K974" s="0" t="e">
        <f aca="false">VLOOKUP(tblSalaries#this row;where do you work,tblCountriesactual:mapping,2,0)</f>
        <v>#VALUE!</v>
      </c>
      <c r="L974" s="0" t="s">
        <v>118</v>
      </c>
      <c r="M974" s="0" t="n">
        <v>6</v>
      </c>
      <c r="N974" s="48" t="e">
        <f aca="false">VLOOKUP(K974,tblCountries,3,0)</f>
        <v>#VALUE!</v>
      </c>
      <c r="O974" s="48" t="e">
        <f aca="false">VLOOKUP(tblSalaries#this row;how many hours of a day you work on excel,tblHours,2,0)</f>
        <v>#VALUE!</v>
      </c>
      <c r="P974" s="48" t="e">
        <f aca="false">VLOOKUP(tblSalaries#this row;clean country,tblCountries,5,0)</f>
        <v>#VALUE!</v>
      </c>
      <c r="Q974" s="48" t="e">
        <f aca="false">IF($Q$1,tblSalaries#this row;ppp factor*tblSalaries#this row;salary in usd,tblSalaries#this row;salary in usd)</f>
        <v>#VALUE!</v>
      </c>
    </row>
    <row r="975" customFormat="false" ht="15" hidden="false" customHeight="true" outlineLevel="0" collapsed="false">
      <c r="B975" s="0" t="s">
        <v>2643</v>
      </c>
      <c r="C975" s="54" t="n">
        <v>41057.3902314815</v>
      </c>
      <c r="D975" s="55" t="n">
        <v>100000</v>
      </c>
      <c r="E975" s="0" t="n">
        <v>100000</v>
      </c>
      <c r="F975" s="0" t="s">
        <v>84</v>
      </c>
      <c r="G975" s="0" t="e">
        <f aca="false">tblSalaries#this row;clean salary (in local currency)*VLOOKUP(tblSalaries#this row;currency,tblXrate,2,0)</f>
        <v>#VALUE!</v>
      </c>
      <c r="H975" s="0" t="s">
        <v>2160</v>
      </c>
      <c r="I975" s="0" t="s">
        <v>78</v>
      </c>
      <c r="J975" s="0" t="s">
        <v>104</v>
      </c>
      <c r="K975" s="0" t="e">
        <f aca="false">VLOOKUP(tblSalaries#this row;where do you work,tblCountriesactual:mapping,2,0)</f>
        <v>#VALUE!</v>
      </c>
      <c r="L975" s="0" t="s">
        <v>110</v>
      </c>
      <c r="M975" s="0" t="n">
        <v>20</v>
      </c>
      <c r="N975" s="48" t="e">
        <f aca="false">VLOOKUP(K975,tblCountries,3,0)</f>
        <v>#VALUE!</v>
      </c>
      <c r="O975" s="48" t="e">
        <f aca="false">VLOOKUP(tblSalaries#this row;how many hours of a day you work on excel,tblHours,2,0)</f>
        <v>#VALUE!</v>
      </c>
      <c r="P975" s="48" t="e">
        <f aca="false">VLOOKUP(tblSalaries#this row;clean country,tblCountries,5,0)</f>
        <v>#VALUE!</v>
      </c>
      <c r="Q975" s="48" t="e">
        <f aca="false">IF($Q$1,tblSalaries#this row;ppp factor*tblSalaries#this row;salary in usd,tblSalaries#this row;salary in usd)</f>
        <v>#VALUE!</v>
      </c>
    </row>
    <row r="976" customFormat="false" ht="15" hidden="false" customHeight="true" outlineLevel="0" collapsed="false">
      <c r="B976" s="0" t="s">
        <v>2644</v>
      </c>
      <c r="C976" s="54" t="n">
        <v>41057.3931712963</v>
      </c>
      <c r="D976" s="55" t="n">
        <v>120000</v>
      </c>
      <c r="E976" s="0" t="n">
        <v>120000</v>
      </c>
      <c r="F976" s="0" t="s">
        <v>84</v>
      </c>
      <c r="G976" s="0" t="e">
        <f aca="false">tblSalaries#this row;clean salary (in local currency)*VLOOKUP(tblSalaries#this row;currency,tblXrate,2,0)</f>
        <v>#VALUE!</v>
      </c>
      <c r="H976" s="0" t="s">
        <v>2645</v>
      </c>
      <c r="I976" s="0" t="s">
        <v>78</v>
      </c>
      <c r="J976" s="0" t="s">
        <v>104</v>
      </c>
      <c r="K976" s="0" t="e">
        <f aca="false">VLOOKUP(tblSalaries#this row;where do you work,tblCountriesactual:mapping,2,0)</f>
        <v>#VALUE!</v>
      </c>
      <c r="L976" s="0" t="s">
        <v>110</v>
      </c>
      <c r="M976" s="0" t="n">
        <v>5</v>
      </c>
      <c r="N976" s="48" t="e">
        <f aca="false">VLOOKUP(K976,tblCountries,3,0)</f>
        <v>#VALUE!</v>
      </c>
      <c r="O976" s="48" t="e">
        <f aca="false">VLOOKUP(tblSalaries#this row;how many hours of a day you work on excel,tblHours,2,0)</f>
        <v>#VALUE!</v>
      </c>
      <c r="P976" s="48" t="e">
        <f aca="false">VLOOKUP(tblSalaries#this row;clean country,tblCountries,5,0)</f>
        <v>#VALUE!</v>
      </c>
      <c r="Q976" s="48" t="e">
        <f aca="false">IF($Q$1,tblSalaries#this row;ppp factor*tblSalaries#this row;salary in usd,tblSalaries#this row;salary in usd)</f>
        <v>#VALUE!</v>
      </c>
    </row>
    <row r="977" customFormat="false" ht="15" hidden="false" customHeight="true" outlineLevel="0" collapsed="false">
      <c r="B977" s="0" t="s">
        <v>2646</v>
      </c>
      <c r="C977" s="54" t="n">
        <v>41057.401724537</v>
      </c>
      <c r="D977" s="55" t="n">
        <v>35000</v>
      </c>
      <c r="E977" s="0" t="n">
        <v>35000</v>
      </c>
      <c r="F977" s="0" t="s">
        <v>125</v>
      </c>
      <c r="G977" s="0" t="e">
        <f aca="false">tblSalaries#this row;clean salary (in local currency)*VLOOKUP(tblSalaries#this row;currency,tblXrate,2,0)</f>
        <v>#VALUE!</v>
      </c>
      <c r="H977" s="0" t="s">
        <v>2160</v>
      </c>
      <c r="I977" s="0" t="s">
        <v>78</v>
      </c>
      <c r="J977" s="0" t="s">
        <v>113</v>
      </c>
      <c r="K977" s="0" t="e">
        <f aca="false">VLOOKUP(tblSalaries#this row;where do you work,tblCountriesactual:mapping,2,0)</f>
        <v>#VALUE!</v>
      </c>
      <c r="L977" s="0" t="s">
        <v>118</v>
      </c>
      <c r="M977" s="0" t="n">
        <v>4</v>
      </c>
      <c r="N977" s="48" t="e">
        <f aca="false">VLOOKUP(K977,tblCountries,3,0)</f>
        <v>#VALUE!</v>
      </c>
      <c r="O977" s="48" t="e">
        <f aca="false">VLOOKUP(tblSalaries#this row;how many hours of a day you work on excel,tblHours,2,0)</f>
        <v>#VALUE!</v>
      </c>
      <c r="P977" s="48" t="e">
        <f aca="false">VLOOKUP(tblSalaries#this row;clean country,tblCountries,5,0)</f>
        <v>#VALUE!</v>
      </c>
      <c r="Q977" s="48" t="e">
        <f aca="false">IF($Q$1,tblSalaries#this row;ppp factor*tblSalaries#this row;salary in usd,tblSalaries#this row;salary in usd)</f>
        <v>#VALUE!</v>
      </c>
    </row>
    <row r="978" customFormat="false" ht="15" hidden="false" customHeight="true" outlineLevel="0" collapsed="false">
      <c r="B978" s="0" t="s">
        <v>2647</v>
      </c>
      <c r="C978" s="54" t="n">
        <v>41057.4028935185</v>
      </c>
      <c r="D978" s="55" t="s">
        <v>2648</v>
      </c>
      <c r="E978" s="0" t="n">
        <v>12000</v>
      </c>
      <c r="F978" s="0" t="s">
        <v>71</v>
      </c>
      <c r="G978" s="0" t="e">
        <f aca="false">tblSalaries#this row;clean salary (in local currency)*VLOOKUP(tblSalaries#this row;currency,tblXrate,2,0)</f>
        <v>#VALUE!</v>
      </c>
      <c r="H978" s="0" t="s">
        <v>124</v>
      </c>
      <c r="I978" s="0" t="s">
        <v>124</v>
      </c>
      <c r="J978" s="0" t="s">
        <v>28</v>
      </c>
      <c r="K978" s="0" t="e">
        <f aca="false">VLOOKUP(tblSalaries#this row;where do you work,tblCountriesactual:mapping,2,0)</f>
        <v>#VALUE!</v>
      </c>
      <c r="L978" s="0" t="s">
        <v>118</v>
      </c>
      <c r="M978" s="0" t="n">
        <v>3</v>
      </c>
      <c r="N978" s="48" t="e">
        <f aca="false">VLOOKUP(K978,tblCountries,3,0)</f>
        <v>#VALUE!</v>
      </c>
      <c r="O978" s="48" t="e">
        <f aca="false">VLOOKUP(tblSalaries#this row;how many hours of a day you work on excel,tblHours,2,0)</f>
        <v>#VALUE!</v>
      </c>
      <c r="P978" s="48" t="e">
        <f aca="false">VLOOKUP(tblSalaries#this row;clean country,tblCountries,5,0)</f>
        <v>#VALUE!</v>
      </c>
      <c r="Q978" s="48" t="e">
        <f aca="false">IF($Q$1,tblSalaries#this row;ppp factor*tblSalaries#this row;salary in usd,tblSalaries#this row;salary in usd)</f>
        <v>#VALUE!</v>
      </c>
    </row>
    <row r="979" customFormat="false" ht="15" hidden="false" customHeight="true" outlineLevel="0" collapsed="false">
      <c r="B979" s="0" t="s">
        <v>2649</v>
      </c>
      <c r="C979" s="54" t="n">
        <v>41057.4035185185</v>
      </c>
      <c r="D979" s="55" t="n">
        <v>204000</v>
      </c>
      <c r="E979" s="0" t="n">
        <v>204000</v>
      </c>
      <c r="F979" s="0" t="s">
        <v>101</v>
      </c>
      <c r="G979" s="0" t="e">
        <f aca="false">tblSalaries#this row;clean salary (in local currency)*VLOOKUP(tblSalaries#this row;currency,tblXrate,2,0)</f>
        <v>#VALUE!</v>
      </c>
      <c r="H979" s="0" t="s">
        <v>2650</v>
      </c>
      <c r="I979" s="0" t="s">
        <v>124</v>
      </c>
      <c r="J979" s="0" t="s">
        <v>85</v>
      </c>
      <c r="K979" s="0" t="e">
        <f aca="false">VLOOKUP(tblSalaries#this row;where do you work,tblCountriesactual:mapping,2,0)</f>
        <v>#VALUE!</v>
      </c>
      <c r="L979" s="0" t="s">
        <v>110</v>
      </c>
      <c r="M979" s="0" t="n">
        <v>0</v>
      </c>
      <c r="N979" s="48" t="e">
        <f aca="false">VLOOKUP(K979,tblCountries,3,0)</f>
        <v>#VALUE!</v>
      </c>
      <c r="O979" s="48" t="e">
        <f aca="false">VLOOKUP(tblSalaries#this row;how many hours of a day you work on excel,tblHours,2,0)</f>
        <v>#VALUE!</v>
      </c>
      <c r="P979" s="48" t="e">
        <f aca="false">VLOOKUP(tblSalaries#this row;clean country,tblCountries,5,0)</f>
        <v>#VALUE!</v>
      </c>
      <c r="Q979" s="48" t="e">
        <f aca="false">IF($Q$1,tblSalaries#this row;ppp factor*tblSalaries#this row;salary in usd,tblSalaries#this row;salary in usd)</f>
        <v>#VALUE!</v>
      </c>
    </row>
    <row r="980" customFormat="false" ht="15" hidden="false" customHeight="true" outlineLevel="0" collapsed="false">
      <c r="B980" s="0" t="s">
        <v>2651</v>
      </c>
      <c r="C980" s="54" t="n">
        <v>41057.4052430556</v>
      </c>
      <c r="D980" s="55" t="s">
        <v>2652</v>
      </c>
      <c r="E980" s="0" t="n">
        <v>1200000</v>
      </c>
      <c r="F980" s="0" t="s">
        <v>101</v>
      </c>
      <c r="G980" s="0" t="e">
        <f aca="false">tblSalaries#this row;clean salary (in local currency)*VLOOKUP(tblSalaries#this row;currency,tblXrate,2,0)</f>
        <v>#VALUE!</v>
      </c>
      <c r="H980" s="0" t="s">
        <v>754</v>
      </c>
      <c r="I980" s="0" t="s">
        <v>87</v>
      </c>
      <c r="J980" s="0" t="s">
        <v>85</v>
      </c>
      <c r="K980" s="0" t="e">
        <f aca="false">VLOOKUP(tblSalaries#this row;where do you work,tblCountriesactual:mapping,2,0)</f>
        <v>#VALUE!</v>
      </c>
      <c r="L980" s="0" t="s">
        <v>118</v>
      </c>
      <c r="M980" s="0" t="n">
        <v>6</v>
      </c>
      <c r="N980" s="48" t="e">
        <f aca="false">VLOOKUP(K980,tblCountries,3,0)</f>
        <v>#VALUE!</v>
      </c>
      <c r="O980" s="48" t="e">
        <f aca="false">VLOOKUP(tblSalaries#this row;how many hours of a day you work on excel,tblHours,2,0)</f>
        <v>#VALUE!</v>
      </c>
      <c r="P980" s="48" t="e">
        <f aca="false">VLOOKUP(tblSalaries#this row;clean country,tblCountries,5,0)</f>
        <v>#VALUE!</v>
      </c>
      <c r="Q980" s="48" t="e">
        <f aca="false">IF($Q$1,tblSalaries#this row;ppp factor*tblSalaries#this row;salary in usd,tblSalaries#this row;salary in usd)</f>
        <v>#VALUE!</v>
      </c>
    </row>
    <row r="981" customFormat="false" ht="15" hidden="false" customHeight="true" outlineLevel="0" collapsed="false">
      <c r="B981" s="0" t="s">
        <v>2653</v>
      </c>
      <c r="C981" s="54" t="n">
        <v>41057.4106944444</v>
      </c>
      <c r="D981" s="55" t="s">
        <v>1437</v>
      </c>
      <c r="E981" s="0" t="n">
        <v>500000</v>
      </c>
      <c r="F981" s="0" t="s">
        <v>101</v>
      </c>
      <c r="G981" s="0" t="e">
        <f aca="false">tblSalaries#this row;clean salary (in local currency)*VLOOKUP(tblSalaries#this row;currency,tblXrate,2,0)</f>
        <v>#VALUE!</v>
      </c>
      <c r="H981" s="0" t="s">
        <v>966</v>
      </c>
      <c r="I981" s="0" t="s">
        <v>78</v>
      </c>
      <c r="J981" s="0" t="s">
        <v>85</v>
      </c>
      <c r="K981" s="0" t="e">
        <f aca="false">VLOOKUP(tblSalaries#this row;where do you work,tblCountriesactual:mapping,2,0)</f>
        <v>#VALUE!</v>
      </c>
      <c r="L981" s="0" t="s">
        <v>110</v>
      </c>
      <c r="M981" s="0" t="n">
        <v>7</v>
      </c>
      <c r="N981" s="48" t="e">
        <f aca="false">VLOOKUP(K981,tblCountries,3,0)</f>
        <v>#VALUE!</v>
      </c>
      <c r="O981" s="48" t="e">
        <f aca="false">VLOOKUP(tblSalaries#this row;how many hours of a day you work on excel,tblHours,2,0)</f>
        <v>#VALUE!</v>
      </c>
      <c r="P981" s="48" t="e">
        <f aca="false">VLOOKUP(tblSalaries#this row;clean country,tblCountries,5,0)</f>
        <v>#VALUE!</v>
      </c>
      <c r="Q981" s="48" t="e">
        <f aca="false">IF($Q$1,tblSalaries#this row;ppp factor*tblSalaries#this row;salary in usd,tblSalaries#this row;salary in usd)</f>
        <v>#VALUE!</v>
      </c>
    </row>
    <row r="982" customFormat="false" ht="15" hidden="false" customHeight="true" outlineLevel="0" collapsed="false">
      <c r="B982" s="0" t="s">
        <v>2654</v>
      </c>
      <c r="C982" s="54" t="n">
        <v>41057.4273958333</v>
      </c>
      <c r="D982" s="55" t="s">
        <v>2655</v>
      </c>
      <c r="E982" s="0" t="n">
        <v>48000</v>
      </c>
      <c r="F982" s="0" t="s">
        <v>226</v>
      </c>
      <c r="G982" s="0" t="e">
        <f aca="false">tblSalaries#this row;clean salary (in local currency)*VLOOKUP(tblSalaries#this row;currency,tblXrate,2,0)</f>
        <v>#VALUE!</v>
      </c>
      <c r="H982" s="0" t="s">
        <v>2656</v>
      </c>
      <c r="I982" s="0" t="s">
        <v>124</v>
      </c>
      <c r="J982" s="0" t="s">
        <v>222</v>
      </c>
      <c r="K982" s="0" t="e">
        <f aca="false">VLOOKUP(tblSalaries#this row;where do you work,tblCountriesactual:mapping,2,0)</f>
        <v>#VALUE!</v>
      </c>
      <c r="L982" s="0" t="s">
        <v>110</v>
      </c>
      <c r="M982" s="0" t="n">
        <v>2</v>
      </c>
      <c r="N982" s="48" t="e">
        <f aca="false">VLOOKUP(K982,tblCountries,3,0)</f>
        <v>#VALUE!</v>
      </c>
      <c r="O982" s="48" t="e">
        <f aca="false">VLOOKUP(tblSalaries#this row;how many hours of a day you work on excel,tblHours,2,0)</f>
        <v>#VALUE!</v>
      </c>
      <c r="P982" s="48" t="e">
        <f aca="false">VLOOKUP(tblSalaries#this row;clean country,tblCountries,5,0)</f>
        <v>#VALUE!</v>
      </c>
      <c r="Q982" s="48" t="e">
        <f aca="false">IF($Q$1,tblSalaries#this row;ppp factor*tblSalaries#this row;salary in usd,tblSalaries#this row;salary in usd)</f>
        <v>#VALUE!</v>
      </c>
    </row>
    <row r="983" customFormat="false" ht="15" hidden="false" customHeight="true" outlineLevel="0" collapsed="false">
      <c r="B983" s="0" t="s">
        <v>2657</v>
      </c>
      <c r="C983" s="54" t="n">
        <v>41057.4319212963</v>
      </c>
      <c r="D983" s="55" t="s">
        <v>2658</v>
      </c>
      <c r="E983" s="0" t="n">
        <v>180000</v>
      </c>
      <c r="F983" s="0" t="s">
        <v>179</v>
      </c>
      <c r="G983" s="0" t="e">
        <f aca="false">tblSalaries#this row;clean salary (in local currency)*VLOOKUP(tblSalaries#this row;currency,tblXrate,2,0)</f>
        <v>#VALUE!</v>
      </c>
      <c r="H983" s="0" t="s">
        <v>1417</v>
      </c>
      <c r="I983" s="0" t="s">
        <v>124</v>
      </c>
      <c r="J983" s="0" t="s">
        <v>187</v>
      </c>
      <c r="K983" s="0" t="e">
        <f aca="false">VLOOKUP(tblSalaries#this row;where do you work,tblCountriesactual:mapping,2,0)</f>
        <v>#VALUE!</v>
      </c>
      <c r="L983" s="0" t="s">
        <v>110</v>
      </c>
      <c r="M983" s="0" t="n">
        <v>25</v>
      </c>
      <c r="N983" s="48" t="e">
        <f aca="false">VLOOKUP(K983,tblCountries,3,0)</f>
        <v>#VALUE!</v>
      </c>
      <c r="O983" s="48" t="e">
        <f aca="false">VLOOKUP(tblSalaries#this row;how many hours of a day you work on excel,tblHours,2,0)</f>
        <v>#VALUE!</v>
      </c>
      <c r="P983" s="48" t="e">
        <f aca="false">VLOOKUP(tblSalaries#this row;clean country,tblCountries,5,0)</f>
        <v>#VALUE!</v>
      </c>
      <c r="Q983" s="48" t="e">
        <f aca="false">IF($Q$1,tblSalaries#this row;ppp factor*tblSalaries#this row;salary in usd,tblSalaries#this row;salary in usd)</f>
        <v>#VALUE!</v>
      </c>
    </row>
    <row r="984" customFormat="false" ht="15" hidden="false" customHeight="true" outlineLevel="0" collapsed="false">
      <c r="B984" s="0" t="s">
        <v>2659</v>
      </c>
      <c r="C984" s="54" t="n">
        <v>41057.4346180556</v>
      </c>
      <c r="D984" s="55" t="s">
        <v>2660</v>
      </c>
      <c r="E984" s="0" t="n">
        <v>545000</v>
      </c>
      <c r="F984" s="0" t="s">
        <v>101</v>
      </c>
      <c r="G984" s="0" t="e">
        <f aca="false">tblSalaries#this row;clean salary (in local currency)*VLOOKUP(tblSalaries#this row;currency,tblXrate,2,0)</f>
        <v>#VALUE!</v>
      </c>
      <c r="H984" s="0" t="s">
        <v>2454</v>
      </c>
      <c r="I984" s="0" t="s">
        <v>124</v>
      </c>
      <c r="J984" s="0" t="s">
        <v>85</v>
      </c>
      <c r="K984" s="0" t="e">
        <f aca="false">VLOOKUP(tblSalaries#this row;where do you work,tblCountriesactual:mapping,2,0)</f>
        <v>#VALUE!</v>
      </c>
      <c r="L984" s="0" t="s">
        <v>100</v>
      </c>
      <c r="M984" s="0" t="n">
        <v>6</v>
      </c>
      <c r="N984" s="48" t="e">
        <f aca="false">VLOOKUP(K984,tblCountries,3,0)</f>
        <v>#VALUE!</v>
      </c>
      <c r="O984" s="48" t="e">
        <f aca="false">VLOOKUP(tblSalaries#this row;how many hours of a day you work on excel,tblHours,2,0)</f>
        <v>#VALUE!</v>
      </c>
      <c r="P984" s="48" t="e">
        <f aca="false">VLOOKUP(tblSalaries#this row;clean country,tblCountries,5,0)</f>
        <v>#VALUE!</v>
      </c>
      <c r="Q984" s="48" t="e">
        <f aca="false">IF($Q$1,tblSalaries#this row;ppp factor*tblSalaries#this row;salary in usd,tblSalaries#this row;salary in usd)</f>
        <v>#VALUE!</v>
      </c>
    </row>
    <row r="985" customFormat="false" ht="15" hidden="false" customHeight="true" outlineLevel="0" collapsed="false">
      <c r="B985" s="0" t="s">
        <v>2661</v>
      </c>
      <c r="C985" s="54" t="n">
        <v>41057.4359375</v>
      </c>
      <c r="D985" s="55" t="s">
        <v>2662</v>
      </c>
      <c r="E985" s="0" t="n">
        <v>1000000</v>
      </c>
      <c r="F985" s="0" t="s">
        <v>101</v>
      </c>
      <c r="G985" s="0" t="e">
        <f aca="false">tblSalaries#this row;clean salary (in local currency)*VLOOKUP(tblSalaries#this row;currency,tblXrate,2,0)</f>
        <v>#VALUE!</v>
      </c>
      <c r="H985" s="0" t="s">
        <v>2663</v>
      </c>
      <c r="I985" s="0" t="s">
        <v>124</v>
      </c>
      <c r="J985" s="0" t="s">
        <v>85</v>
      </c>
      <c r="K985" s="0" t="e">
        <f aca="false">VLOOKUP(tblSalaries#this row;where do you work,tblCountriesactual:mapping,2,0)</f>
        <v>#VALUE!</v>
      </c>
      <c r="L985" s="0" t="s">
        <v>118</v>
      </c>
      <c r="M985" s="0" t="n">
        <v>8</v>
      </c>
      <c r="N985" s="48" t="e">
        <f aca="false">VLOOKUP(K985,tblCountries,3,0)</f>
        <v>#VALUE!</v>
      </c>
      <c r="O985" s="48" t="e">
        <f aca="false">VLOOKUP(tblSalaries#this row;how many hours of a day you work on excel,tblHours,2,0)</f>
        <v>#VALUE!</v>
      </c>
      <c r="P985" s="48" t="e">
        <f aca="false">VLOOKUP(tblSalaries#this row;clean country,tblCountries,5,0)</f>
        <v>#VALUE!</v>
      </c>
      <c r="Q985" s="48" t="e">
        <f aca="false">IF($Q$1,tblSalaries#this row;ppp factor*tblSalaries#this row;salary in usd,tblSalaries#this row;salary in usd)</f>
        <v>#VALUE!</v>
      </c>
    </row>
    <row r="986" customFormat="false" ht="15" hidden="false" customHeight="true" outlineLevel="0" collapsed="false">
      <c r="B986" s="0" t="s">
        <v>2664</v>
      </c>
      <c r="C986" s="54" t="n">
        <v>41057.4359722222</v>
      </c>
      <c r="D986" s="55" t="n">
        <v>180000</v>
      </c>
      <c r="E986" s="0" t="n">
        <v>180000</v>
      </c>
      <c r="F986" s="0" t="s">
        <v>101</v>
      </c>
      <c r="G986" s="0" t="e">
        <f aca="false">tblSalaries#this row;clean salary (in local currency)*VLOOKUP(tblSalaries#this row;currency,tblXrate,2,0)</f>
        <v>#VALUE!</v>
      </c>
      <c r="H986" s="0" t="s">
        <v>2665</v>
      </c>
      <c r="I986" s="0" t="s">
        <v>78</v>
      </c>
      <c r="J986" s="0" t="s">
        <v>2666</v>
      </c>
      <c r="K986" s="0" t="e">
        <f aca="false">VLOOKUP(tblSalaries#this row;where do you work,tblCountriesactual:mapping,2,0)</f>
        <v>#VALUE!</v>
      </c>
      <c r="L986" s="0" t="s">
        <v>110</v>
      </c>
      <c r="M986" s="0" t="n">
        <v>10</v>
      </c>
      <c r="N986" s="48" t="e">
        <f aca="false">VLOOKUP(K986,tblCountries,3,0)</f>
        <v>#VALUE!</v>
      </c>
      <c r="O986" s="48" t="e">
        <f aca="false">VLOOKUP(tblSalaries#this row;how many hours of a day you work on excel,tblHours,2,0)</f>
        <v>#VALUE!</v>
      </c>
      <c r="P986" s="48" t="e">
        <f aca="false">VLOOKUP(tblSalaries#this row;clean country,tblCountries,5,0)</f>
        <v>#VALUE!</v>
      </c>
      <c r="Q986" s="48" t="e">
        <f aca="false">IF($Q$1,tblSalaries#this row;ppp factor*tblSalaries#this row;salary in usd,tblSalaries#this row;salary in usd)</f>
        <v>#VALUE!</v>
      </c>
    </row>
    <row r="987" customFormat="false" ht="15" hidden="false" customHeight="true" outlineLevel="0" collapsed="false">
      <c r="B987" s="0" t="s">
        <v>2667</v>
      </c>
      <c r="C987" s="54" t="n">
        <v>41057.4372800926</v>
      </c>
      <c r="D987" s="55" t="s">
        <v>2668</v>
      </c>
      <c r="E987" s="0" t="n">
        <v>45000</v>
      </c>
      <c r="F987" s="0" t="s">
        <v>71</v>
      </c>
      <c r="G987" s="0" t="e">
        <f aca="false">tblSalaries#this row;clean salary (in local currency)*VLOOKUP(tblSalaries#this row;currency,tblXrate,2,0)</f>
        <v>#VALUE!</v>
      </c>
      <c r="H987" s="0" t="s">
        <v>2669</v>
      </c>
      <c r="I987" s="0" t="s">
        <v>69</v>
      </c>
      <c r="J987" s="0" t="s">
        <v>74</v>
      </c>
      <c r="K987" s="0" t="e">
        <f aca="false">VLOOKUP(tblSalaries#this row;where do you work,tblCountriesactual:mapping,2,0)</f>
        <v>#VALUE!</v>
      </c>
      <c r="L987" s="0" t="s">
        <v>118</v>
      </c>
      <c r="M987" s="0" t="n">
        <v>3</v>
      </c>
      <c r="N987" s="48" t="e">
        <f aca="false">VLOOKUP(K987,tblCountries,3,0)</f>
        <v>#VALUE!</v>
      </c>
      <c r="O987" s="48" t="e">
        <f aca="false">VLOOKUP(tblSalaries#this row;how many hours of a day you work on excel,tblHours,2,0)</f>
        <v>#VALUE!</v>
      </c>
      <c r="P987" s="48" t="e">
        <f aca="false">VLOOKUP(tblSalaries#this row;clean country,tblCountries,5,0)</f>
        <v>#VALUE!</v>
      </c>
      <c r="Q987" s="48" t="e">
        <f aca="false">IF($Q$1,tblSalaries#this row;ppp factor*tblSalaries#this row;salary in usd,tblSalaries#this row;salary in usd)</f>
        <v>#VALUE!</v>
      </c>
    </row>
    <row r="988" customFormat="false" ht="15" hidden="false" customHeight="true" outlineLevel="0" collapsed="false">
      <c r="B988" s="0" t="s">
        <v>2670</v>
      </c>
      <c r="C988" s="54" t="n">
        <v>41057.4436689815</v>
      </c>
      <c r="D988" s="55" t="n">
        <v>700000</v>
      </c>
      <c r="E988" s="0" t="n">
        <v>700000</v>
      </c>
      <c r="F988" s="0" t="s">
        <v>101</v>
      </c>
      <c r="G988" s="0" t="e">
        <f aca="false">tblSalaries#this row;clean salary (in local currency)*VLOOKUP(tblSalaries#this row;currency,tblXrate,2,0)</f>
        <v>#VALUE!</v>
      </c>
      <c r="H988" s="0" t="s">
        <v>2671</v>
      </c>
      <c r="I988" s="0" t="s">
        <v>124</v>
      </c>
      <c r="J988" s="0" t="s">
        <v>85</v>
      </c>
      <c r="K988" s="0" t="e">
        <f aca="false">VLOOKUP(tblSalaries#this row;where do you work,tblCountriesactual:mapping,2,0)</f>
        <v>#VALUE!</v>
      </c>
      <c r="L988" s="0" t="s">
        <v>100</v>
      </c>
      <c r="M988" s="0" t="n">
        <v>7</v>
      </c>
      <c r="N988" s="48" t="e">
        <f aca="false">VLOOKUP(K988,tblCountries,3,0)</f>
        <v>#VALUE!</v>
      </c>
      <c r="O988" s="48" t="e">
        <f aca="false">VLOOKUP(tblSalaries#this row;how many hours of a day you work on excel,tblHours,2,0)</f>
        <v>#VALUE!</v>
      </c>
      <c r="P988" s="48" t="e">
        <f aca="false">VLOOKUP(tblSalaries#this row;clean country,tblCountries,5,0)</f>
        <v>#VALUE!</v>
      </c>
      <c r="Q988" s="48" t="e">
        <f aca="false">IF($Q$1,tblSalaries#this row;ppp factor*tblSalaries#this row;salary in usd,tblSalaries#this row;salary in usd)</f>
        <v>#VALUE!</v>
      </c>
    </row>
    <row r="989" customFormat="false" ht="15" hidden="false" customHeight="true" outlineLevel="0" collapsed="false">
      <c r="B989" s="0" t="s">
        <v>2672</v>
      </c>
      <c r="C989" s="54" t="n">
        <v>41057.4455787037</v>
      </c>
      <c r="D989" s="55" t="n">
        <v>94000</v>
      </c>
      <c r="E989" s="0" t="n">
        <v>94000</v>
      </c>
      <c r="F989" s="0" t="s">
        <v>84</v>
      </c>
      <c r="G989" s="0" t="e">
        <f aca="false">tblSalaries#this row;clean salary (in local currency)*VLOOKUP(tblSalaries#this row;currency,tblXrate,2,0)</f>
        <v>#VALUE!</v>
      </c>
      <c r="H989" s="0" t="s">
        <v>2673</v>
      </c>
      <c r="I989" s="0" t="s">
        <v>78</v>
      </c>
      <c r="J989" s="0" t="s">
        <v>104</v>
      </c>
      <c r="K989" s="0" t="e">
        <f aca="false">VLOOKUP(tblSalaries#this row;where do you work,tblCountriesactual:mapping,2,0)</f>
        <v>#VALUE!</v>
      </c>
      <c r="L989" s="0" t="s">
        <v>100</v>
      </c>
      <c r="M989" s="0" t="n">
        <v>14</v>
      </c>
      <c r="N989" s="48" t="e">
        <f aca="false">VLOOKUP(K989,tblCountries,3,0)</f>
        <v>#VALUE!</v>
      </c>
      <c r="O989" s="48" t="e">
        <f aca="false">VLOOKUP(tblSalaries#this row;how many hours of a day you work on excel,tblHours,2,0)</f>
        <v>#VALUE!</v>
      </c>
      <c r="P989" s="48" t="e">
        <f aca="false">VLOOKUP(tblSalaries#this row;clean country,tblCountries,5,0)</f>
        <v>#VALUE!</v>
      </c>
      <c r="Q989" s="48" t="e">
        <f aca="false">IF($Q$1,tblSalaries#this row;ppp factor*tblSalaries#this row;salary in usd,tblSalaries#this row;salary in usd)</f>
        <v>#VALUE!</v>
      </c>
    </row>
    <row r="990" customFormat="false" ht="15" hidden="false" customHeight="true" outlineLevel="0" collapsed="false">
      <c r="B990" s="0" t="s">
        <v>2674</v>
      </c>
      <c r="C990" s="54" t="n">
        <v>41057.4459259259</v>
      </c>
      <c r="D990" s="55" t="n">
        <v>170000</v>
      </c>
      <c r="E990" s="0" t="n">
        <v>170000</v>
      </c>
      <c r="F990" s="0" t="s">
        <v>84</v>
      </c>
      <c r="G990" s="0" t="e">
        <f aca="false">tblSalaries#this row;clean salary (in local currency)*VLOOKUP(tblSalaries#this row;currency,tblXrate,2,0)</f>
        <v>#VALUE!</v>
      </c>
      <c r="H990" s="0" t="s">
        <v>2675</v>
      </c>
      <c r="I990" s="0" t="s">
        <v>87</v>
      </c>
      <c r="J990" s="0" t="s">
        <v>104</v>
      </c>
      <c r="K990" s="0" t="e">
        <f aca="false">VLOOKUP(tblSalaries#this row;where do you work,tblCountriesactual:mapping,2,0)</f>
        <v>#VALUE!</v>
      </c>
      <c r="L990" s="0" t="s">
        <v>100</v>
      </c>
      <c r="M990" s="0" t="n">
        <v>8</v>
      </c>
      <c r="N990" s="48" t="e">
        <f aca="false">VLOOKUP(K990,tblCountries,3,0)</f>
        <v>#VALUE!</v>
      </c>
      <c r="O990" s="48" t="e">
        <f aca="false">VLOOKUP(tblSalaries#this row;how many hours of a day you work on excel,tblHours,2,0)</f>
        <v>#VALUE!</v>
      </c>
      <c r="P990" s="48" t="e">
        <f aca="false">VLOOKUP(tblSalaries#this row;clean country,tblCountries,5,0)</f>
        <v>#VALUE!</v>
      </c>
      <c r="Q990" s="48" t="e">
        <f aca="false">IF($Q$1,tblSalaries#this row;ppp factor*tblSalaries#this row;salary in usd,tblSalaries#this row;salary in usd)</f>
        <v>#VALUE!</v>
      </c>
    </row>
    <row r="991" customFormat="false" ht="15" hidden="false" customHeight="true" outlineLevel="0" collapsed="false">
      <c r="B991" s="0" t="s">
        <v>2676</v>
      </c>
      <c r="C991" s="54" t="n">
        <v>41057.4665856482</v>
      </c>
      <c r="D991" s="55" t="n">
        <v>650000</v>
      </c>
      <c r="E991" s="0" t="n">
        <v>650000</v>
      </c>
      <c r="F991" s="0" t="s">
        <v>101</v>
      </c>
      <c r="G991" s="0" t="e">
        <f aca="false">tblSalaries#this row;clean salary (in local currency)*VLOOKUP(tblSalaries#this row;currency,tblXrate,2,0)</f>
        <v>#VALUE!</v>
      </c>
      <c r="H991" s="0" t="s">
        <v>2677</v>
      </c>
      <c r="I991" s="0" t="s">
        <v>124</v>
      </c>
      <c r="J991" s="0" t="s">
        <v>85</v>
      </c>
      <c r="K991" s="0" t="e">
        <f aca="false">VLOOKUP(tblSalaries#this row;where do you work,tblCountriesactual:mapping,2,0)</f>
        <v>#VALUE!</v>
      </c>
      <c r="L991" s="0" t="s">
        <v>100</v>
      </c>
      <c r="M991" s="0" t="n">
        <v>1</v>
      </c>
      <c r="N991" s="48" t="e">
        <f aca="false">VLOOKUP(K991,tblCountries,3,0)</f>
        <v>#VALUE!</v>
      </c>
      <c r="O991" s="48" t="e">
        <f aca="false">VLOOKUP(tblSalaries#this row;how many hours of a day you work on excel,tblHours,2,0)</f>
        <v>#VALUE!</v>
      </c>
      <c r="P991" s="48" t="e">
        <f aca="false">VLOOKUP(tblSalaries#this row;clean country,tblCountries,5,0)</f>
        <v>#VALUE!</v>
      </c>
      <c r="Q991" s="48" t="e">
        <f aca="false">IF($Q$1,tblSalaries#this row;ppp factor*tblSalaries#this row;salary in usd,tblSalaries#this row;salary in usd)</f>
        <v>#VALUE!</v>
      </c>
    </row>
    <row r="992" customFormat="false" ht="15" hidden="false" customHeight="true" outlineLevel="0" collapsed="false">
      <c r="B992" s="0" t="s">
        <v>2678</v>
      </c>
      <c r="C992" s="54" t="n">
        <v>41057.4800925926</v>
      </c>
      <c r="D992" s="55" t="n">
        <v>18000</v>
      </c>
      <c r="E992" s="0" t="n">
        <v>18000</v>
      </c>
      <c r="F992" s="0" t="s">
        <v>71</v>
      </c>
      <c r="G992" s="0" t="e">
        <f aca="false">tblSalaries#this row;clean salary (in local currency)*VLOOKUP(tblSalaries#this row;currency,tblXrate,2,0)</f>
        <v>#VALUE!</v>
      </c>
      <c r="H992" s="0" t="s">
        <v>2679</v>
      </c>
      <c r="I992" s="0" t="s">
        <v>143</v>
      </c>
      <c r="J992" s="0" t="s">
        <v>85</v>
      </c>
      <c r="K992" s="0" t="e">
        <f aca="false">VLOOKUP(tblSalaries#this row;where do you work,tblCountriesactual:mapping,2,0)</f>
        <v>#VALUE!</v>
      </c>
      <c r="L992" s="0" t="s">
        <v>118</v>
      </c>
      <c r="M992" s="0" t="n">
        <v>8</v>
      </c>
      <c r="N992" s="48" t="e">
        <f aca="false">VLOOKUP(K992,tblCountries,3,0)</f>
        <v>#VALUE!</v>
      </c>
      <c r="O992" s="48" t="e">
        <f aca="false">VLOOKUP(tblSalaries#this row;how many hours of a day you work on excel,tblHours,2,0)</f>
        <v>#VALUE!</v>
      </c>
      <c r="P992" s="48" t="e">
        <f aca="false">VLOOKUP(tblSalaries#this row;clean country,tblCountries,5,0)</f>
        <v>#VALUE!</v>
      </c>
      <c r="Q992" s="48" t="e">
        <f aca="false">IF($Q$1,tblSalaries#this row;ppp factor*tblSalaries#this row;salary in usd,tblSalaries#this row;salary in usd)</f>
        <v>#VALUE!</v>
      </c>
    </row>
    <row r="993" customFormat="false" ht="15" hidden="false" customHeight="true" outlineLevel="0" collapsed="false">
      <c r="B993" s="0" t="s">
        <v>2680</v>
      </c>
      <c r="C993" s="54" t="n">
        <v>41057.4813078704</v>
      </c>
      <c r="D993" s="55" t="s">
        <v>2626</v>
      </c>
      <c r="E993" s="0" t="n">
        <v>70000</v>
      </c>
      <c r="F993" s="0" t="s">
        <v>84</v>
      </c>
      <c r="G993" s="0" t="e">
        <f aca="false">tblSalaries#this row;clean salary (in local currency)*VLOOKUP(tblSalaries#this row;currency,tblXrate,2,0)</f>
        <v>#VALUE!</v>
      </c>
      <c r="H993" s="0" t="s">
        <v>853</v>
      </c>
      <c r="I993" s="0" t="s">
        <v>107</v>
      </c>
      <c r="J993" s="0" t="s">
        <v>104</v>
      </c>
      <c r="K993" s="0" t="e">
        <f aca="false">VLOOKUP(tblSalaries#this row;where do you work,tblCountriesactual:mapping,2,0)</f>
        <v>#VALUE!</v>
      </c>
      <c r="L993" s="0" t="s">
        <v>118</v>
      </c>
      <c r="M993" s="0" t="n">
        <v>2</v>
      </c>
      <c r="N993" s="48" t="e">
        <f aca="false">VLOOKUP(K993,tblCountries,3,0)</f>
        <v>#VALUE!</v>
      </c>
      <c r="O993" s="48" t="e">
        <f aca="false">VLOOKUP(tblSalaries#this row;how many hours of a day you work on excel,tblHours,2,0)</f>
        <v>#VALUE!</v>
      </c>
      <c r="P993" s="48" t="e">
        <f aca="false">VLOOKUP(tblSalaries#this row;clean country,tblCountries,5,0)</f>
        <v>#VALUE!</v>
      </c>
      <c r="Q993" s="48" t="e">
        <f aca="false">IF($Q$1,tblSalaries#this row;ppp factor*tblSalaries#this row;salary in usd,tblSalaries#this row;salary in usd)</f>
        <v>#VALUE!</v>
      </c>
    </row>
    <row r="994" customFormat="false" ht="15" hidden="false" customHeight="true" outlineLevel="0" collapsed="false">
      <c r="B994" s="0" t="s">
        <v>2681</v>
      </c>
      <c r="C994" s="54" t="n">
        <v>41057.4813310185</v>
      </c>
      <c r="D994" s="55" t="s">
        <v>2682</v>
      </c>
      <c r="E994" s="0" t="n">
        <v>350000</v>
      </c>
      <c r="F994" s="0" t="s">
        <v>101</v>
      </c>
      <c r="G994" s="0" t="e">
        <f aca="false">tblSalaries#this row;clean salary (in local currency)*VLOOKUP(tblSalaries#this row;currency,tblXrate,2,0)</f>
        <v>#VALUE!</v>
      </c>
      <c r="H994" s="0" t="s">
        <v>877</v>
      </c>
      <c r="I994" s="0" t="s">
        <v>78</v>
      </c>
      <c r="J994" s="0" t="s">
        <v>85</v>
      </c>
      <c r="K994" s="0" t="e">
        <f aca="false">VLOOKUP(tblSalaries#this row;where do you work,tblCountriesactual:mapping,2,0)</f>
        <v>#VALUE!</v>
      </c>
      <c r="L994" s="0" t="s">
        <v>110</v>
      </c>
      <c r="M994" s="0" t="n">
        <v>2.5</v>
      </c>
      <c r="N994" s="48" t="e">
        <f aca="false">VLOOKUP(K994,tblCountries,3,0)</f>
        <v>#VALUE!</v>
      </c>
      <c r="O994" s="48" t="e">
        <f aca="false">VLOOKUP(tblSalaries#this row;how many hours of a day you work on excel,tblHours,2,0)</f>
        <v>#VALUE!</v>
      </c>
      <c r="P994" s="48" t="e">
        <f aca="false">VLOOKUP(tblSalaries#this row;clean country,tblCountries,5,0)</f>
        <v>#VALUE!</v>
      </c>
      <c r="Q994" s="48" t="e">
        <f aca="false">IF($Q$1,tblSalaries#this row;ppp factor*tblSalaries#this row;salary in usd,tblSalaries#this row;salary in usd)</f>
        <v>#VALUE!</v>
      </c>
    </row>
    <row r="995" customFormat="false" ht="15" hidden="false" customHeight="true" outlineLevel="0" collapsed="false">
      <c r="B995" s="0" t="s">
        <v>2683</v>
      </c>
      <c r="C995" s="54" t="n">
        <v>41057.484224537</v>
      </c>
      <c r="D995" s="55" t="s">
        <v>2684</v>
      </c>
      <c r="E995" s="0" t="n">
        <v>240000</v>
      </c>
      <c r="F995" s="0" t="s">
        <v>233</v>
      </c>
      <c r="G995" s="0" t="e">
        <f aca="false">tblSalaries#this row;clean salary (in local currency)*VLOOKUP(tblSalaries#this row;currency,tblXrate,2,0)</f>
        <v>#VALUE!</v>
      </c>
      <c r="H995" s="0" t="s">
        <v>2311</v>
      </c>
      <c r="I995" s="0" t="s">
        <v>124</v>
      </c>
      <c r="J995" s="0" t="s">
        <v>293</v>
      </c>
      <c r="K995" s="0" t="e">
        <f aca="false">VLOOKUP(tblSalaries#this row;where do you work,tblCountriesactual:mapping,2,0)</f>
        <v>#VALUE!</v>
      </c>
      <c r="L995" s="0" t="s">
        <v>110</v>
      </c>
      <c r="M995" s="0" t="n">
        <v>3</v>
      </c>
      <c r="N995" s="48" t="e">
        <f aca="false">VLOOKUP(K995,tblCountries,3,0)</f>
        <v>#VALUE!</v>
      </c>
      <c r="O995" s="48" t="e">
        <f aca="false">VLOOKUP(tblSalaries#this row;how many hours of a day you work on excel,tblHours,2,0)</f>
        <v>#VALUE!</v>
      </c>
      <c r="P995" s="48" t="e">
        <f aca="false">VLOOKUP(tblSalaries#this row;clean country,tblCountries,5,0)</f>
        <v>#VALUE!</v>
      </c>
      <c r="Q995" s="48" t="e">
        <f aca="false">IF($Q$1,tblSalaries#this row;ppp factor*tblSalaries#this row;salary in usd,tblSalaries#this row;salary in usd)</f>
        <v>#VALUE!</v>
      </c>
    </row>
    <row r="996" customFormat="false" ht="15" hidden="false" customHeight="true" outlineLevel="0" collapsed="false">
      <c r="B996" s="0" t="s">
        <v>2685</v>
      </c>
      <c r="C996" s="54" t="n">
        <v>41057.4854282408</v>
      </c>
      <c r="D996" s="55" t="s">
        <v>2686</v>
      </c>
      <c r="E996" s="0" t="n">
        <v>640000</v>
      </c>
      <c r="F996" s="0" t="s">
        <v>101</v>
      </c>
      <c r="G996" s="0" t="e">
        <f aca="false">tblSalaries#this row;clean salary (in local currency)*VLOOKUP(tblSalaries#this row;currency,tblXrate,2,0)</f>
        <v>#VALUE!</v>
      </c>
      <c r="H996" s="0" t="s">
        <v>2687</v>
      </c>
      <c r="I996" s="0" t="s">
        <v>78</v>
      </c>
      <c r="J996" s="0" t="s">
        <v>85</v>
      </c>
      <c r="K996" s="0" t="e">
        <f aca="false">VLOOKUP(tblSalaries#this row;where do you work,tblCountriesactual:mapping,2,0)</f>
        <v>#VALUE!</v>
      </c>
      <c r="L996" s="0" t="s">
        <v>118</v>
      </c>
      <c r="M996" s="0" t="n">
        <v>6</v>
      </c>
      <c r="N996" s="48" t="e">
        <f aca="false">VLOOKUP(K996,tblCountries,3,0)</f>
        <v>#VALUE!</v>
      </c>
      <c r="O996" s="48" t="e">
        <f aca="false">VLOOKUP(tblSalaries#this row;how many hours of a day you work on excel,tblHours,2,0)</f>
        <v>#VALUE!</v>
      </c>
      <c r="P996" s="48" t="e">
        <f aca="false">VLOOKUP(tblSalaries#this row;clean country,tblCountries,5,0)</f>
        <v>#VALUE!</v>
      </c>
      <c r="Q996" s="48" t="e">
        <f aca="false">IF($Q$1,tblSalaries#this row;ppp factor*tblSalaries#this row;salary in usd,tblSalaries#this row;salary in usd)</f>
        <v>#VALUE!</v>
      </c>
    </row>
    <row r="997" customFormat="false" ht="15" hidden="false" customHeight="true" outlineLevel="0" collapsed="false">
      <c r="B997" s="0" t="s">
        <v>2688</v>
      </c>
      <c r="C997" s="54" t="n">
        <v>41057.4869328704</v>
      </c>
      <c r="D997" s="55" t="n">
        <v>15000</v>
      </c>
      <c r="E997" s="0" t="n">
        <v>15000</v>
      </c>
      <c r="F997" s="0" t="s">
        <v>71</v>
      </c>
      <c r="G997" s="0" t="e">
        <f aca="false">tblSalaries#this row;clean salary (in local currency)*VLOOKUP(tblSalaries#this row;currency,tblXrate,2,0)</f>
        <v>#VALUE!</v>
      </c>
      <c r="H997" s="0" t="s">
        <v>2689</v>
      </c>
      <c r="I997" s="0" t="s">
        <v>124</v>
      </c>
      <c r="J997" s="0" t="s">
        <v>85</v>
      </c>
      <c r="K997" s="0" t="e">
        <f aca="false">VLOOKUP(tblSalaries#this row;where do you work,tblCountriesactual:mapping,2,0)</f>
        <v>#VALUE!</v>
      </c>
      <c r="L997" s="0" t="s">
        <v>110</v>
      </c>
      <c r="M997" s="0" t="n">
        <v>4</v>
      </c>
      <c r="N997" s="48" t="e">
        <f aca="false">VLOOKUP(K997,tblCountries,3,0)</f>
        <v>#VALUE!</v>
      </c>
      <c r="O997" s="48" t="e">
        <f aca="false">VLOOKUP(tblSalaries#this row;how many hours of a day you work on excel,tblHours,2,0)</f>
        <v>#VALUE!</v>
      </c>
      <c r="P997" s="48" t="e">
        <f aca="false">VLOOKUP(tblSalaries#this row;clean country,tblCountries,5,0)</f>
        <v>#VALUE!</v>
      </c>
      <c r="Q997" s="48" t="e">
        <f aca="false">IF($Q$1,tblSalaries#this row;ppp factor*tblSalaries#this row;salary in usd,tblSalaries#this row;salary in usd)</f>
        <v>#VALUE!</v>
      </c>
    </row>
    <row r="998" customFormat="false" ht="15" hidden="false" customHeight="true" outlineLevel="0" collapsed="false">
      <c r="B998" s="0" t="s">
        <v>2690</v>
      </c>
      <c r="C998" s="54" t="n">
        <v>41057.4990625</v>
      </c>
      <c r="D998" s="55" t="s">
        <v>2691</v>
      </c>
      <c r="E998" s="0" t="n">
        <v>308500</v>
      </c>
      <c r="F998" s="0" t="s">
        <v>173</v>
      </c>
      <c r="G998" s="0" t="e">
        <f aca="false">tblSalaries#this row;clean salary (in local currency)*VLOOKUP(tblSalaries#this row;currency,tblXrate,2,0)</f>
        <v>#VALUE!</v>
      </c>
      <c r="H998" s="0" t="s">
        <v>2692</v>
      </c>
      <c r="I998" s="0" t="s">
        <v>124</v>
      </c>
      <c r="J998" s="0" t="s">
        <v>128</v>
      </c>
      <c r="K998" s="0" t="e">
        <f aca="false">VLOOKUP(tblSalaries#this row;where do you work,tblCountriesactual:mapping,2,0)</f>
        <v>#VALUE!</v>
      </c>
      <c r="L998" s="0" t="s">
        <v>118</v>
      </c>
      <c r="M998" s="0" t="n">
        <v>3</v>
      </c>
      <c r="N998" s="48" t="e">
        <f aca="false">VLOOKUP(K998,tblCountries,3,0)</f>
        <v>#VALUE!</v>
      </c>
      <c r="O998" s="48" t="e">
        <f aca="false">VLOOKUP(tblSalaries#this row;how many hours of a day you work on excel,tblHours,2,0)</f>
        <v>#VALUE!</v>
      </c>
      <c r="P998" s="48" t="e">
        <f aca="false">VLOOKUP(tblSalaries#this row;clean country,tblCountries,5,0)</f>
        <v>#VALUE!</v>
      </c>
      <c r="Q998" s="48" t="e">
        <f aca="false">IF($Q$1,tblSalaries#this row;ppp factor*tblSalaries#this row;salary in usd,tblSalaries#this row;salary in usd)</f>
        <v>#VALUE!</v>
      </c>
    </row>
    <row r="999" customFormat="false" ht="15" hidden="false" customHeight="true" outlineLevel="0" collapsed="false">
      <c r="B999" s="0" t="s">
        <v>2693</v>
      </c>
      <c r="C999" s="54" t="n">
        <v>41057.500162037</v>
      </c>
      <c r="D999" s="55" t="n">
        <v>3.65</v>
      </c>
      <c r="E999" s="0" t="n">
        <v>365000</v>
      </c>
      <c r="F999" s="0" t="s">
        <v>101</v>
      </c>
      <c r="G999" s="0" t="e">
        <f aca="false">tblSalaries#this row;clean salary (in local currency)*VLOOKUP(tblSalaries#this row;currency,tblXrate,2,0)</f>
        <v>#VALUE!</v>
      </c>
      <c r="H999" s="0" t="s">
        <v>2694</v>
      </c>
      <c r="I999" s="0" t="s">
        <v>78</v>
      </c>
      <c r="J999" s="0" t="s">
        <v>85</v>
      </c>
      <c r="K999" s="0" t="e">
        <f aca="false">VLOOKUP(tblSalaries#this row;where do you work,tblCountriesactual:mapping,2,0)</f>
        <v>#VALUE!</v>
      </c>
      <c r="L999" s="0" t="s">
        <v>110</v>
      </c>
      <c r="M999" s="0" t="n">
        <v>3</v>
      </c>
      <c r="N999" s="48" t="e">
        <f aca="false">VLOOKUP(K999,tblCountries,3,0)</f>
        <v>#VALUE!</v>
      </c>
      <c r="O999" s="48" t="e">
        <f aca="false">VLOOKUP(tblSalaries#this row;how many hours of a day you work on excel,tblHours,2,0)</f>
        <v>#VALUE!</v>
      </c>
      <c r="P999" s="48" t="e">
        <f aca="false">VLOOKUP(tblSalaries#this row;clean country,tblCountries,5,0)</f>
        <v>#VALUE!</v>
      </c>
      <c r="Q999" s="48" t="e">
        <f aca="false">IF($Q$1,tblSalaries#this row;ppp factor*tblSalaries#this row;salary in usd,tblSalaries#this row;salary in usd)</f>
        <v>#VALUE!</v>
      </c>
    </row>
    <row r="1000" customFormat="false" ht="15" hidden="false" customHeight="true" outlineLevel="0" collapsed="false">
      <c r="B1000" s="0" t="s">
        <v>2695</v>
      </c>
      <c r="C1000" s="54" t="n">
        <v>41057.5066782407</v>
      </c>
      <c r="D1000" s="55" t="s">
        <v>2696</v>
      </c>
      <c r="E1000" s="0" t="n">
        <v>20000</v>
      </c>
      <c r="F1000" s="0" t="s">
        <v>71</v>
      </c>
      <c r="G1000" s="0" t="e">
        <f aca="false">tblSalaries#this row;clean salary (in local currency)*VLOOKUP(tblSalaries#this row;currency,tblXrate,2,0)</f>
        <v>#VALUE!</v>
      </c>
      <c r="H1000" s="0" t="s">
        <v>2697</v>
      </c>
      <c r="I1000" s="0" t="s">
        <v>136</v>
      </c>
      <c r="J1000" s="0" t="s">
        <v>443</v>
      </c>
      <c r="K1000" s="0" t="e">
        <f aca="false">VLOOKUP(tblSalaries#this row;where do you work,tblCountriesactual:mapping,2,0)</f>
        <v>#VALUE!</v>
      </c>
      <c r="L1000" s="0" t="s">
        <v>118</v>
      </c>
      <c r="M1000" s="0" t="n">
        <v>6</v>
      </c>
      <c r="N1000" s="48" t="e">
        <f aca="false">VLOOKUP(K1000,tblCountries,3,0)</f>
        <v>#VALUE!</v>
      </c>
      <c r="O1000" s="48" t="e">
        <f aca="false">VLOOKUP(tblSalaries#this row;how many hours of a day you work on excel,tblHours,2,0)</f>
        <v>#VALUE!</v>
      </c>
      <c r="P1000" s="48" t="e">
        <f aca="false">VLOOKUP(tblSalaries#this row;clean country,tblCountries,5,0)</f>
        <v>#VALUE!</v>
      </c>
      <c r="Q1000" s="48" t="e">
        <f aca="false">IF($Q$1,tblSalaries#this row;ppp factor*tblSalaries#this row;salary in usd,tblSalaries#this row;salary in usd)</f>
        <v>#VALUE!</v>
      </c>
    </row>
    <row r="1001" customFormat="false" ht="15" hidden="false" customHeight="true" outlineLevel="0" collapsed="false">
      <c r="B1001" s="0" t="s">
        <v>2698</v>
      </c>
      <c r="C1001" s="54" t="n">
        <v>41057.5070486111</v>
      </c>
      <c r="D1001" s="55" t="n">
        <v>7265</v>
      </c>
      <c r="E1001" s="0" t="n">
        <v>7265</v>
      </c>
      <c r="F1001" s="0" t="s">
        <v>71</v>
      </c>
      <c r="G1001" s="0" t="e">
        <f aca="false">tblSalaries#this row;clean salary (in local currency)*VLOOKUP(tblSalaries#this row;currency,tblXrate,2,0)</f>
        <v>#VALUE!</v>
      </c>
      <c r="H1001" s="0" t="s">
        <v>2699</v>
      </c>
      <c r="I1001" s="0" t="s">
        <v>116</v>
      </c>
      <c r="J1001" s="0" t="s">
        <v>85</v>
      </c>
      <c r="K1001" s="0" t="e">
        <f aca="false">VLOOKUP(tblSalaries#this row;where do you work,tblCountriesactual:mapping,2,0)</f>
        <v>#VALUE!</v>
      </c>
      <c r="L1001" s="0" t="s">
        <v>110</v>
      </c>
      <c r="M1001" s="0" t="n">
        <v>6</v>
      </c>
      <c r="N1001" s="48" t="e">
        <f aca="false">VLOOKUP(K1001,tblCountries,3,0)</f>
        <v>#VALUE!</v>
      </c>
      <c r="O1001" s="48" t="e">
        <f aca="false">VLOOKUP(tblSalaries#this row;how many hours of a day you work on excel,tblHours,2,0)</f>
        <v>#VALUE!</v>
      </c>
      <c r="P1001" s="48" t="e">
        <f aca="false">VLOOKUP(tblSalaries#this row;clean country,tblCountries,5,0)</f>
        <v>#VALUE!</v>
      </c>
      <c r="Q1001" s="48" t="e">
        <f aca="false">IF($Q$1,tblSalaries#this row;ppp factor*tblSalaries#this row;salary in usd,tblSalaries#this row;salary in usd)</f>
        <v>#VALUE!</v>
      </c>
    </row>
    <row r="1002" customFormat="false" ht="15" hidden="false" customHeight="true" outlineLevel="0" collapsed="false">
      <c r="B1002" s="0" t="s">
        <v>2700</v>
      </c>
      <c r="C1002" s="54" t="n">
        <v>41057.5110300926</v>
      </c>
      <c r="D1002" s="55" t="s">
        <v>2701</v>
      </c>
      <c r="E1002" s="0" t="n">
        <v>92000</v>
      </c>
      <c r="F1002" s="0" t="s">
        <v>239</v>
      </c>
      <c r="G1002" s="0" t="e">
        <f aca="false">tblSalaries#this row;clean salary (in local currency)*VLOOKUP(tblSalaries#this row;currency,tblXrate,2,0)</f>
        <v>#VALUE!</v>
      </c>
      <c r="H1002" s="0" t="s">
        <v>1762</v>
      </c>
      <c r="I1002" s="0" t="s">
        <v>124</v>
      </c>
      <c r="J1002" s="0" t="s">
        <v>161</v>
      </c>
      <c r="K1002" s="0" t="e">
        <f aca="false">VLOOKUP(tblSalaries#this row;where do you work,tblCountriesactual:mapping,2,0)</f>
        <v>#VALUE!</v>
      </c>
      <c r="L1002" s="0" t="s">
        <v>118</v>
      </c>
      <c r="M1002" s="0" t="n">
        <v>15</v>
      </c>
      <c r="N1002" s="48" t="e">
        <f aca="false">VLOOKUP(K1002,tblCountries,3,0)</f>
        <v>#VALUE!</v>
      </c>
      <c r="O1002" s="48" t="e">
        <f aca="false">VLOOKUP(tblSalaries#this row;how many hours of a day you work on excel,tblHours,2,0)</f>
        <v>#VALUE!</v>
      </c>
      <c r="P1002" s="48" t="e">
        <f aca="false">VLOOKUP(tblSalaries#this row;clean country,tblCountries,5,0)</f>
        <v>#VALUE!</v>
      </c>
      <c r="Q1002" s="48" t="e">
        <f aca="false">IF($Q$1,tblSalaries#this row;ppp factor*tblSalaries#this row;salary in usd,tblSalaries#this row;salary in usd)</f>
        <v>#VALUE!</v>
      </c>
    </row>
    <row r="1003" customFormat="false" ht="15" hidden="false" customHeight="true" outlineLevel="0" collapsed="false">
      <c r="B1003" s="0" t="s">
        <v>2702</v>
      </c>
      <c r="C1003" s="54" t="n">
        <v>41057.5144444444</v>
      </c>
      <c r="D1003" s="55" t="s">
        <v>2703</v>
      </c>
      <c r="E1003" s="0" t="n">
        <v>450000</v>
      </c>
      <c r="F1003" s="0" t="s">
        <v>101</v>
      </c>
      <c r="G1003" s="0" t="e">
        <f aca="false">tblSalaries#this row;clean salary (in local currency)*VLOOKUP(tblSalaries#this row;currency,tblXrate,2,0)</f>
        <v>#VALUE!</v>
      </c>
      <c r="H1003" s="0" t="s">
        <v>2066</v>
      </c>
      <c r="I1003" s="0" t="s">
        <v>124</v>
      </c>
      <c r="J1003" s="0" t="s">
        <v>85</v>
      </c>
      <c r="K1003" s="0" t="e">
        <f aca="false">VLOOKUP(tblSalaries#this row;where do you work,tblCountriesactual:mapping,2,0)</f>
        <v>#VALUE!</v>
      </c>
      <c r="L1003" s="0" t="s">
        <v>118</v>
      </c>
      <c r="M1003" s="0" t="n">
        <v>15</v>
      </c>
      <c r="N1003" s="48" t="e">
        <f aca="false">VLOOKUP(K1003,tblCountries,3,0)</f>
        <v>#VALUE!</v>
      </c>
      <c r="O1003" s="48" t="e">
        <f aca="false">VLOOKUP(tblSalaries#this row;how many hours of a day you work on excel,tblHours,2,0)</f>
        <v>#VALUE!</v>
      </c>
      <c r="P1003" s="48" t="e">
        <f aca="false">VLOOKUP(tblSalaries#this row;clean country,tblCountries,5,0)</f>
        <v>#VALUE!</v>
      </c>
      <c r="Q1003" s="48" t="e">
        <f aca="false">IF($Q$1,tblSalaries#this row;ppp factor*tblSalaries#this row;salary in usd,tblSalaries#this row;salary in usd)</f>
        <v>#VALUE!</v>
      </c>
    </row>
    <row r="1004" customFormat="false" ht="15" hidden="false" customHeight="true" outlineLevel="0" collapsed="false">
      <c r="B1004" s="0" t="s">
        <v>2704</v>
      </c>
      <c r="C1004" s="54" t="n">
        <v>41057.5180671296</v>
      </c>
      <c r="D1004" s="55" t="s">
        <v>2705</v>
      </c>
      <c r="E1004" s="0" t="n">
        <v>570000</v>
      </c>
      <c r="F1004" s="0" t="s">
        <v>101</v>
      </c>
      <c r="G1004" s="0" t="e">
        <f aca="false">tblSalaries#this row;clean salary (in local currency)*VLOOKUP(tblSalaries#this row;currency,tblXrate,2,0)</f>
        <v>#VALUE!</v>
      </c>
      <c r="H1004" s="0" t="s">
        <v>2706</v>
      </c>
      <c r="I1004" s="0" t="s">
        <v>78</v>
      </c>
      <c r="J1004" s="0" t="s">
        <v>85</v>
      </c>
      <c r="K1004" s="0" t="e">
        <f aca="false">VLOOKUP(tblSalaries#this row;where do you work,tblCountriesactual:mapping,2,0)</f>
        <v>#VALUE!</v>
      </c>
      <c r="L1004" s="0" t="s">
        <v>110</v>
      </c>
      <c r="M1004" s="0" t="n">
        <v>5</v>
      </c>
      <c r="N1004" s="48" t="e">
        <f aca="false">VLOOKUP(K1004,tblCountries,3,0)</f>
        <v>#VALUE!</v>
      </c>
      <c r="O1004" s="48" t="e">
        <f aca="false">VLOOKUP(tblSalaries#this row;how many hours of a day you work on excel,tblHours,2,0)</f>
        <v>#VALUE!</v>
      </c>
      <c r="P1004" s="48" t="e">
        <f aca="false">VLOOKUP(tblSalaries#this row;clean country,tblCountries,5,0)</f>
        <v>#VALUE!</v>
      </c>
      <c r="Q1004" s="48" t="e">
        <f aca="false">IF($Q$1,tblSalaries#this row;ppp factor*tblSalaries#this row;salary in usd,tblSalaries#this row;salary in usd)</f>
        <v>#VALUE!</v>
      </c>
    </row>
    <row r="1005" customFormat="false" ht="15" hidden="false" customHeight="true" outlineLevel="0" collapsed="false">
      <c r="B1005" s="0" t="s">
        <v>2707</v>
      </c>
      <c r="C1005" s="54" t="n">
        <v>41057.5185416667</v>
      </c>
      <c r="D1005" s="55" t="n">
        <v>65000</v>
      </c>
      <c r="E1005" s="0" t="n">
        <v>65000</v>
      </c>
      <c r="F1005" s="0" t="s">
        <v>71</v>
      </c>
      <c r="G1005" s="0" t="e">
        <f aca="false">tblSalaries#this row;clean salary (in local currency)*VLOOKUP(tblSalaries#this row;currency,tblXrate,2,0)</f>
        <v>#VALUE!</v>
      </c>
      <c r="H1005" s="0" t="s">
        <v>97</v>
      </c>
      <c r="I1005" s="0" t="s">
        <v>97</v>
      </c>
      <c r="J1005" s="0" t="s">
        <v>74</v>
      </c>
      <c r="K1005" s="0" t="e">
        <f aca="false">VLOOKUP(tblSalaries#this row;where do you work,tblCountriesactual:mapping,2,0)</f>
        <v>#VALUE!</v>
      </c>
      <c r="L1005" s="0" t="s">
        <v>110</v>
      </c>
      <c r="M1005" s="0" t="n">
        <v>9</v>
      </c>
      <c r="N1005" s="48" t="e">
        <f aca="false">VLOOKUP(K1005,tblCountries,3,0)</f>
        <v>#VALUE!</v>
      </c>
      <c r="O1005" s="48" t="e">
        <f aca="false">VLOOKUP(tblSalaries#this row;how many hours of a day you work on excel,tblHours,2,0)</f>
        <v>#VALUE!</v>
      </c>
      <c r="P1005" s="48" t="e">
        <f aca="false">VLOOKUP(tblSalaries#this row;clean country,tblCountries,5,0)</f>
        <v>#VALUE!</v>
      </c>
      <c r="Q1005" s="48" t="e">
        <f aca="false">IF($Q$1,tblSalaries#this row;ppp factor*tblSalaries#this row;salary in usd,tblSalaries#this row;salary in usd)</f>
        <v>#VALUE!</v>
      </c>
    </row>
    <row r="1006" customFormat="false" ht="15" hidden="false" customHeight="true" outlineLevel="0" collapsed="false">
      <c r="B1006" s="0" t="s">
        <v>2708</v>
      </c>
      <c r="C1006" s="54" t="n">
        <v>41057.5223611111</v>
      </c>
      <c r="D1006" s="55" t="n">
        <v>300000</v>
      </c>
      <c r="E1006" s="0" t="n">
        <v>300000</v>
      </c>
      <c r="F1006" s="0" t="s">
        <v>91</v>
      </c>
      <c r="G1006" s="0" t="e">
        <f aca="false">tblSalaries#this row;clean salary (in local currency)*VLOOKUP(tblSalaries#this row;currency,tblXrate,2,0)</f>
        <v>#VALUE!</v>
      </c>
      <c r="H1006" s="0" t="s">
        <v>2233</v>
      </c>
      <c r="I1006" s="0" t="s">
        <v>124</v>
      </c>
      <c r="J1006" s="0" t="s">
        <v>121</v>
      </c>
      <c r="K1006" s="0" t="e">
        <f aca="false">VLOOKUP(tblSalaries#this row;where do you work,tblCountriesactual:mapping,2,0)</f>
        <v>#VALUE!</v>
      </c>
      <c r="L1006" s="0" t="s">
        <v>110</v>
      </c>
      <c r="M1006" s="0" t="n">
        <v>4</v>
      </c>
      <c r="N1006" s="48" t="e">
        <f aca="false">VLOOKUP(K1006,tblCountries,3,0)</f>
        <v>#VALUE!</v>
      </c>
      <c r="O1006" s="48" t="e">
        <f aca="false">VLOOKUP(tblSalaries#this row;how many hours of a day you work on excel,tblHours,2,0)</f>
        <v>#VALUE!</v>
      </c>
      <c r="P1006" s="48" t="e">
        <f aca="false">VLOOKUP(tblSalaries#this row;clean country,tblCountries,5,0)</f>
        <v>#VALUE!</v>
      </c>
      <c r="Q1006" s="48" t="e">
        <f aca="false">IF($Q$1,tblSalaries#this row;ppp factor*tblSalaries#this row;salary in usd,tblSalaries#this row;salary in usd)</f>
        <v>#VALUE!</v>
      </c>
    </row>
    <row r="1007" customFormat="false" ht="15" hidden="false" customHeight="true" outlineLevel="0" collapsed="false">
      <c r="B1007" s="0" t="s">
        <v>2709</v>
      </c>
      <c r="C1007" s="54" t="n">
        <v>41057.5247453704</v>
      </c>
      <c r="D1007" s="55" t="s">
        <v>2710</v>
      </c>
      <c r="E1007" s="0" t="n">
        <v>612000</v>
      </c>
      <c r="F1007" s="0" t="s">
        <v>101</v>
      </c>
      <c r="G1007" s="0" t="e">
        <f aca="false">tblSalaries#this row;clean salary (in local currency)*VLOOKUP(tblSalaries#this row;currency,tblXrate,2,0)</f>
        <v>#VALUE!</v>
      </c>
      <c r="H1007" s="0" t="s">
        <v>2711</v>
      </c>
      <c r="I1007" s="0" t="s">
        <v>124</v>
      </c>
      <c r="J1007" s="0" t="s">
        <v>85</v>
      </c>
      <c r="K1007" s="0" t="e">
        <f aca="false">VLOOKUP(tblSalaries#this row;where do you work,tblCountriesactual:mapping,2,0)</f>
        <v>#VALUE!</v>
      </c>
      <c r="L1007" s="0" t="s">
        <v>100</v>
      </c>
      <c r="M1007" s="0" t="n">
        <v>13</v>
      </c>
      <c r="N1007" s="48" t="e">
        <f aca="false">VLOOKUP(K1007,tblCountries,3,0)</f>
        <v>#VALUE!</v>
      </c>
      <c r="O1007" s="48" t="e">
        <f aca="false">VLOOKUP(tblSalaries#this row;how many hours of a day you work on excel,tblHours,2,0)</f>
        <v>#VALUE!</v>
      </c>
      <c r="P1007" s="48" t="e">
        <f aca="false">VLOOKUP(tblSalaries#this row;clean country,tblCountries,5,0)</f>
        <v>#VALUE!</v>
      </c>
      <c r="Q1007" s="48" t="e">
        <f aca="false">IF($Q$1,tblSalaries#this row;ppp factor*tblSalaries#this row;salary in usd,tblSalaries#this row;salary in usd)</f>
        <v>#VALUE!</v>
      </c>
    </row>
    <row r="1008" customFormat="false" ht="15" hidden="false" customHeight="true" outlineLevel="0" collapsed="false">
      <c r="B1008" s="0" t="s">
        <v>2712</v>
      </c>
      <c r="C1008" s="54" t="n">
        <v>41057.5280787037</v>
      </c>
      <c r="D1008" s="55" t="n">
        <v>900</v>
      </c>
      <c r="E1008" s="0" t="n">
        <v>10800</v>
      </c>
      <c r="F1008" s="0" t="s">
        <v>71</v>
      </c>
      <c r="G1008" s="0" t="e">
        <f aca="false">tblSalaries#this row;clean salary (in local currency)*VLOOKUP(tblSalaries#this row;currency,tblXrate,2,0)</f>
        <v>#VALUE!</v>
      </c>
      <c r="H1008" s="0" t="s">
        <v>2713</v>
      </c>
      <c r="I1008" s="0" t="s">
        <v>124</v>
      </c>
      <c r="J1008" s="0" t="s">
        <v>121</v>
      </c>
      <c r="K1008" s="0" t="e">
        <f aca="false">VLOOKUP(tblSalaries#this row;where do you work,tblCountriesactual:mapping,2,0)</f>
        <v>#VALUE!</v>
      </c>
      <c r="L1008" s="0" t="s">
        <v>118</v>
      </c>
      <c r="M1008" s="0" t="n">
        <v>5</v>
      </c>
      <c r="N1008" s="48" t="e">
        <f aca="false">VLOOKUP(K1008,tblCountries,3,0)</f>
        <v>#VALUE!</v>
      </c>
      <c r="O1008" s="48" t="e">
        <f aca="false">VLOOKUP(tblSalaries#this row;how many hours of a day you work on excel,tblHours,2,0)</f>
        <v>#VALUE!</v>
      </c>
      <c r="P1008" s="48" t="e">
        <f aca="false">VLOOKUP(tblSalaries#this row;clean country,tblCountries,5,0)</f>
        <v>#VALUE!</v>
      </c>
      <c r="Q1008" s="48" t="e">
        <f aca="false">IF($Q$1,tblSalaries#this row;ppp factor*tblSalaries#this row;salary in usd,tblSalaries#this row;salary in usd)</f>
        <v>#VALUE!</v>
      </c>
    </row>
    <row r="1009" customFormat="false" ht="15" hidden="false" customHeight="true" outlineLevel="0" collapsed="false">
      <c r="B1009" s="0" t="s">
        <v>2714</v>
      </c>
      <c r="C1009" s="54" t="n">
        <v>41057.5328703704</v>
      </c>
      <c r="D1009" s="55" t="n">
        <v>120000</v>
      </c>
      <c r="E1009" s="0" t="n">
        <v>120000</v>
      </c>
      <c r="F1009" s="0" t="s">
        <v>101</v>
      </c>
      <c r="G1009" s="0" t="e">
        <f aca="false">tblSalaries#this row;clean salary (in local currency)*VLOOKUP(tblSalaries#this row;currency,tblXrate,2,0)</f>
        <v>#VALUE!</v>
      </c>
      <c r="H1009" s="0" t="s">
        <v>2715</v>
      </c>
      <c r="I1009" s="0" t="s">
        <v>78</v>
      </c>
      <c r="J1009" s="0" t="s">
        <v>85</v>
      </c>
      <c r="K1009" s="0" t="e">
        <f aca="false">VLOOKUP(tblSalaries#this row;where do you work,tblCountriesactual:mapping,2,0)</f>
        <v>#VALUE!</v>
      </c>
      <c r="L1009" s="0" t="s">
        <v>100</v>
      </c>
      <c r="M1009" s="0" t="n">
        <v>3.5</v>
      </c>
      <c r="N1009" s="48" t="e">
        <f aca="false">VLOOKUP(K1009,tblCountries,3,0)</f>
        <v>#VALUE!</v>
      </c>
      <c r="O1009" s="48" t="e">
        <f aca="false">VLOOKUP(tblSalaries#this row;how many hours of a day you work on excel,tblHours,2,0)</f>
        <v>#VALUE!</v>
      </c>
      <c r="P1009" s="48" t="e">
        <f aca="false">VLOOKUP(tblSalaries#this row;clean country,tblCountries,5,0)</f>
        <v>#VALUE!</v>
      </c>
      <c r="Q1009" s="48" t="e">
        <f aca="false">IF($Q$1,tblSalaries#this row;ppp factor*tblSalaries#this row;salary in usd,tblSalaries#this row;salary in usd)</f>
        <v>#VALUE!</v>
      </c>
    </row>
    <row r="1010" customFormat="false" ht="15" hidden="false" customHeight="true" outlineLevel="0" collapsed="false">
      <c r="B1010" s="0" t="s">
        <v>2716</v>
      </c>
      <c r="C1010" s="54" t="n">
        <v>41057.5360300926</v>
      </c>
      <c r="D1010" s="55" t="n">
        <v>45000</v>
      </c>
      <c r="E1010" s="0" t="n">
        <v>45000</v>
      </c>
      <c r="F1010" s="0" t="s">
        <v>71</v>
      </c>
      <c r="G1010" s="0" t="e">
        <f aca="false">tblSalaries#this row;clean salary (in local currency)*VLOOKUP(tblSalaries#this row;currency,tblXrate,2,0)</f>
        <v>#VALUE!</v>
      </c>
      <c r="H1010" s="0" t="s">
        <v>116</v>
      </c>
      <c r="I1010" s="0" t="s">
        <v>116</v>
      </c>
      <c r="J1010" s="0" t="s">
        <v>2717</v>
      </c>
      <c r="K1010" s="0" t="e">
        <f aca="false">VLOOKUP(tblSalaries#this row;where do you work,tblCountriesactual:mapping,2,0)</f>
        <v>#VALUE!</v>
      </c>
      <c r="L1010" s="0" t="s">
        <v>100</v>
      </c>
      <c r="M1010" s="0" t="n">
        <v>4</v>
      </c>
      <c r="N1010" s="48" t="e">
        <f aca="false">VLOOKUP(K1010,tblCountries,3,0)</f>
        <v>#VALUE!</v>
      </c>
      <c r="O1010" s="48" t="e">
        <f aca="false">VLOOKUP(tblSalaries#this row;how many hours of a day you work on excel,tblHours,2,0)</f>
        <v>#VALUE!</v>
      </c>
      <c r="P1010" s="48" t="e">
        <f aca="false">VLOOKUP(tblSalaries#this row;clean country,tblCountries,5,0)</f>
        <v>#VALUE!</v>
      </c>
      <c r="Q1010" s="48" t="e">
        <f aca="false">IF($Q$1,tblSalaries#this row;ppp factor*tblSalaries#this row;salary in usd,tblSalaries#this row;salary in usd)</f>
        <v>#VALUE!</v>
      </c>
    </row>
    <row r="1011" customFormat="false" ht="15" hidden="false" customHeight="true" outlineLevel="0" collapsed="false">
      <c r="B1011" s="0" t="s">
        <v>2718</v>
      </c>
      <c r="C1011" s="54" t="n">
        <v>41057.5397337963</v>
      </c>
      <c r="D1011" s="55" t="s">
        <v>2719</v>
      </c>
      <c r="E1011" s="0" t="n">
        <v>400000</v>
      </c>
      <c r="F1011" s="0" t="s">
        <v>101</v>
      </c>
      <c r="G1011" s="0" t="e">
        <f aca="false">tblSalaries#this row;clean salary (in local currency)*VLOOKUP(tblSalaries#this row;currency,tblXrate,2,0)</f>
        <v>#VALUE!</v>
      </c>
      <c r="H1011" s="0" t="s">
        <v>2293</v>
      </c>
      <c r="I1011" s="0" t="s">
        <v>124</v>
      </c>
      <c r="J1011" s="0" t="s">
        <v>85</v>
      </c>
      <c r="K1011" s="0" t="e">
        <f aca="false">VLOOKUP(tblSalaries#this row;where do you work,tblCountriesactual:mapping,2,0)</f>
        <v>#VALUE!</v>
      </c>
      <c r="L1011" s="0" t="s">
        <v>100</v>
      </c>
      <c r="M1011" s="0" t="n">
        <v>5</v>
      </c>
      <c r="N1011" s="48" t="e">
        <f aca="false">VLOOKUP(K1011,tblCountries,3,0)</f>
        <v>#VALUE!</v>
      </c>
      <c r="O1011" s="48" t="e">
        <f aca="false">VLOOKUP(tblSalaries#this row;how many hours of a day you work on excel,tblHours,2,0)</f>
        <v>#VALUE!</v>
      </c>
      <c r="P1011" s="48" t="e">
        <f aca="false">VLOOKUP(tblSalaries#this row;clean country,tblCountries,5,0)</f>
        <v>#VALUE!</v>
      </c>
      <c r="Q1011" s="48" t="e">
        <f aca="false">IF($Q$1,tblSalaries#this row;ppp factor*tblSalaries#this row;salary in usd,tblSalaries#this row;salary in usd)</f>
        <v>#VALUE!</v>
      </c>
    </row>
    <row r="1012" customFormat="false" ht="15" hidden="false" customHeight="true" outlineLevel="0" collapsed="false">
      <c r="B1012" s="0" t="s">
        <v>2720</v>
      </c>
      <c r="C1012" s="54" t="n">
        <v>41057.540787037</v>
      </c>
      <c r="D1012" s="55" t="s">
        <v>2721</v>
      </c>
      <c r="E1012" s="0" t="n">
        <v>300000</v>
      </c>
      <c r="F1012" s="0" t="s">
        <v>101</v>
      </c>
      <c r="G1012" s="0" t="e">
        <f aca="false">tblSalaries#this row;clean salary (in local currency)*VLOOKUP(tblSalaries#this row;currency,tblXrate,2,0)</f>
        <v>#VALUE!</v>
      </c>
      <c r="H1012" s="0" t="s">
        <v>2722</v>
      </c>
      <c r="I1012" s="0" t="s">
        <v>69</v>
      </c>
      <c r="J1012" s="0" t="s">
        <v>85</v>
      </c>
      <c r="K1012" s="0" t="e">
        <f aca="false">VLOOKUP(tblSalaries#this row;where do you work,tblCountriesactual:mapping,2,0)</f>
        <v>#VALUE!</v>
      </c>
      <c r="L1012" s="0" t="s">
        <v>100</v>
      </c>
      <c r="M1012" s="0" t="n">
        <v>5</v>
      </c>
      <c r="N1012" s="48" t="e">
        <f aca="false">VLOOKUP(K1012,tblCountries,3,0)</f>
        <v>#VALUE!</v>
      </c>
      <c r="O1012" s="48" t="e">
        <f aca="false">VLOOKUP(tblSalaries#this row;how many hours of a day you work on excel,tblHours,2,0)</f>
        <v>#VALUE!</v>
      </c>
      <c r="P1012" s="48" t="e">
        <f aca="false">VLOOKUP(tblSalaries#this row;clean country,tblCountries,5,0)</f>
        <v>#VALUE!</v>
      </c>
      <c r="Q1012" s="48" t="e">
        <f aca="false">IF($Q$1,tblSalaries#this row;ppp factor*tblSalaries#this row;salary in usd,tblSalaries#this row;salary in usd)</f>
        <v>#VALUE!</v>
      </c>
    </row>
    <row r="1013" customFormat="false" ht="15" hidden="false" customHeight="true" outlineLevel="0" collapsed="false">
      <c r="B1013" s="0" t="s">
        <v>2723</v>
      </c>
      <c r="C1013" s="54" t="n">
        <v>41057.5416550926</v>
      </c>
      <c r="D1013" s="55" t="n">
        <v>18000</v>
      </c>
      <c r="E1013" s="0" t="n">
        <v>18000</v>
      </c>
      <c r="F1013" s="0" t="s">
        <v>71</v>
      </c>
      <c r="G1013" s="0" t="e">
        <f aca="false">tblSalaries#this row;clean salary (in local currency)*VLOOKUP(tblSalaries#this row;currency,tblXrate,2,0)</f>
        <v>#VALUE!</v>
      </c>
      <c r="H1013" s="0" t="s">
        <v>2724</v>
      </c>
      <c r="I1013" s="0" t="s">
        <v>124</v>
      </c>
      <c r="J1013" s="0" t="s">
        <v>85</v>
      </c>
      <c r="K1013" s="0" t="e">
        <f aca="false">VLOOKUP(tblSalaries#this row;where do you work,tblCountriesactual:mapping,2,0)</f>
        <v>#VALUE!</v>
      </c>
      <c r="L1013" s="0" t="s">
        <v>100</v>
      </c>
      <c r="M1013" s="0" t="n">
        <v>4.6</v>
      </c>
      <c r="N1013" s="48" t="e">
        <f aca="false">VLOOKUP(K1013,tblCountries,3,0)</f>
        <v>#VALUE!</v>
      </c>
      <c r="O1013" s="48" t="e">
        <f aca="false">VLOOKUP(tblSalaries#this row;how many hours of a day you work on excel,tblHours,2,0)</f>
        <v>#VALUE!</v>
      </c>
      <c r="P1013" s="48" t="e">
        <f aca="false">VLOOKUP(tblSalaries#this row;clean country,tblCountries,5,0)</f>
        <v>#VALUE!</v>
      </c>
      <c r="Q1013" s="48" t="e">
        <f aca="false">IF($Q$1,tblSalaries#this row;ppp factor*tblSalaries#this row;salary in usd,tblSalaries#this row;salary in usd)</f>
        <v>#VALUE!</v>
      </c>
    </row>
    <row r="1014" customFormat="false" ht="15" hidden="false" customHeight="true" outlineLevel="0" collapsed="false">
      <c r="B1014" s="0" t="s">
        <v>2725</v>
      </c>
      <c r="C1014" s="54" t="n">
        <v>41057.5428472222</v>
      </c>
      <c r="D1014" s="55" t="s">
        <v>2726</v>
      </c>
      <c r="E1014" s="0" t="n">
        <v>456000</v>
      </c>
      <c r="F1014" s="0" t="s">
        <v>91</v>
      </c>
      <c r="G1014" s="0" t="e">
        <f aca="false">tblSalaries#this row;clean salary (in local currency)*VLOOKUP(tblSalaries#this row;currency,tblXrate,2,0)</f>
        <v>#VALUE!</v>
      </c>
      <c r="H1014" s="0" t="s">
        <v>2727</v>
      </c>
      <c r="I1014" s="0" t="s">
        <v>124</v>
      </c>
      <c r="J1014" s="0" t="s">
        <v>121</v>
      </c>
      <c r="K1014" s="0" t="e">
        <f aca="false">VLOOKUP(tblSalaries#this row;where do you work,tblCountriesactual:mapping,2,0)</f>
        <v>#VALUE!</v>
      </c>
      <c r="L1014" s="0" t="s">
        <v>110</v>
      </c>
      <c r="M1014" s="0" t="n">
        <v>2</v>
      </c>
      <c r="N1014" s="48" t="e">
        <f aca="false">VLOOKUP(K1014,tblCountries,3,0)</f>
        <v>#VALUE!</v>
      </c>
      <c r="O1014" s="48" t="e">
        <f aca="false">VLOOKUP(tblSalaries#this row;how many hours of a day you work on excel,tblHours,2,0)</f>
        <v>#VALUE!</v>
      </c>
      <c r="P1014" s="48" t="e">
        <f aca="false">VLOOKUP(tblSalaries#this row;clean country,tblCountries,5,0)</f>
        <v>#VALUE!</v>
      </c>
      <c r="Q1014" s="48" t="e">
        <f aca="false">IF($Q$1,tblSalaries#this row;ppp factor*tblSalaries#this row;salary in usd,tblSalaries#this row;salary in usd)</f>
        <v>#VALUE!</v>
      </c>
    </row>
    <row r="1015" customFormat="false" ht="15" hidden="false" customHeight="true" outlineLevel="0" collapsed="false">
      <c r="B1015" s="0" t="s">
        <v>2728</v>
      </c>
      <c r="C1015" s="54" t="n">
        <v>41057.5437037037</v>
      </c>
      <c r="D1015" s="55" t="s">
        <v>2729</v>
      </c>
      <c r="E1015" s="0" t="n">
        <v>420000</v>
      </c>
      <c r="F1015" s="0" t="s">
        <v>101</v>
      </c>
      <c r="G1015" s="0" t="e">
        <f aca="false">tblSalaries#this row;clean salary (in local currency)*VLOOKUP(tblSalaries#this row;currency,tblXrate,2,0)</f>
        <v>#VALUE!</v>
      </c>
      <c r="H1015" s="0" t="s">
        <v>78</v>
      </c>
      <c r="I1015" s="0" t="s">
        <v>78</v>
      </c>
      <c r="J1015" s="0" t="s">
        <v>85</v>
      </c>
      <c r="K1015" s="0" t="e">
        <f aca="false">VLOOKUP(tblSalaries#this row;where do you work,tblCountriesactual:mapping,2,0)</f>
        <v>#VALUE!</v>
      </c>
      <c r="L1015" s="0" t="s">
        <v>100</v>
      </c>
      <c r="M1015" s="0" t="n">
        <v>10</v>
      </c>
      <c r="N1015" s="48" t="e">
        <f aca="false">VLOOKUP(K1015,tblCountries,3,0)</f>
        <v>#VALUE!</v>
      </c>
      <c r="O1015" s="48" t="e">
        <f aca="false">VLOOKUP(tblSalaries#this row;how many hours of a day you work on excel,tblHours,2,0)</f>
        <v>#VALUE!</v>
      </c>
      <c r="P1015" s="48" t="e">
        <f aca="false">VLOOKUP(tblSalaries#this row;clean country,tblCountries,5,0)</f>
        <v>#VALUE!</v>
      </c>
      <c r="Q1015" s="48" t="e">
        <f aca="false">IF($Q$1,tblSalaries#this row;ppp factor*tblSalaries#this row;salary in usd,tblSalaries#this row;salary in usd)</f>
        <v>#VALUE!</v>
      </c>
    </row>
    <row r="1016" customFormat="false" ht="15" hidden="false" customHeight="true" outlineLevel="0" collapsed="false">
      <c r="B1016" s="0" t="s">
        <v>2730</v>
      </c>
      <c r="C1016" s="54" t="n">
        <v>41057.5455902778</v>
      </c>
      <c r="D1016" s="55" t="n">
        <v>210000</v>
      </c>
      <c r="E1016" s="0" t="n">
        <v>210000</v>
      </c>
      <c r="F1016" s="0" t="s">
        <v>101</v>
      </c>
      <c r="G1016" s="0" t="e">
        <f aca="false">tblSalaries#this row;clean salary (in local currency)*VLOOKUP(tblSalaries#this row;currency,tblXrate,2,0)</f>
        <v>#VALUE!</v>
      </c>
      <c r="H1016" s="0" t="s">
        <v>2061</v>
      </c>
      <c r="I1016" s="0" t="s">
        <v>136</v>
      </c>
      <c r="J1016" s="0" t="s">
        <v>85</v>
      </c>
      <c r="K1016" s="0" t="e">
        <f aca="false">VLOOKUP(tblSalaries#this row;where do you work,tblCountriesactual:mapping,2,0)</f>
        <v>#VALUE!</v>
      </c>
      <c r="L1016" s="0" t="s">
        <v>118</v>
      </c>
      <c r="M1016" s="0" t="n">
        <v>3.5</v>
      </c>
      <c r="N1016" s="48" t="e">
        <f aca="false">VLOOKUP(K1016,tblCountries,3,0)</f>
        <v>#VALUE!</v>
      </c>
      <c r="O1016" s="48" t="e">
        <f aca="false">VLOOKUP(tblSalaries#this row;how many hours of a day you work on excel,tblHours,2,0)</f>
        <v>#VALUE!</v>
      </c>
      <c r="P1016" s="48" t="e">
        <f aca="false">VLOOKUP(tblSalaries#this row;clean country,tblCountries,5,0)</f>
        <v>#VALUE!</v>
      </c>
      <c r="Q1016" s="48" t="e">
        <f aca="false">IF($Q$1,tblSalaries#this row;ppp factor*tblSalaries#this row;salary in usd,tblSalaries#this row;salary in usd)</f>
        <v>#VALUE!</v>
      </c>
    </row>
    <row r="1017" customFormat="false" ht="15" hidden="false" customHeight="true" outlineLevel="0" collapsed="false">
      <c r="B1017" s="0" t="s">
        <v>2731</v>
      </c>
      <c r="C1017" s="54" t="n">
        <v>41057.5462615741</v>
      </c>
      <c r="D1017" s="55" t="n">
        <v>3500</v>
      </c>
      <c r="E1017" s="0" t="n">
        <v>42000</v>
      </c>
      <c r="F1017" s="0" t="s">
        <v>71</v>
      </c>
      <c r="G1017" s="0" t="e">
        <f aca="false">tblSalaries#this row;clean salary (in local currency)*VLOOKUP(tblSalaries#this row;currency,tblXrate,2,0)</f>
        <v>#VALUE!</v>
      </c>
      <c r="H1017" s="0" t="s">
        <v>2732</v>
      </c>
      <c r="I1017" s="0" t="s">
        <v>124</v>
      </c>
      <c r="J1017" s="0" t="s">
        <v>312</v>
      </c>
      <c r="K1017" s="0" t="e">
        <f aca="false">VLOOKUP(tblSalaries#this row;where do you work,tblCountriesactual:mapping,2,0)</f>
        <v>#VALUE!</v>
      </c>
      <c r="L1017" s="0" t="s">
        <v>118</v>
      </c>
      <c r="M1017" s="0" t="n">
        <v>5</v>
      </c>
      <c r="N1017" s="48" t="e">
        <f aca="false">VLOOKUP(K1017,tblCountries,3,0)</f>
        <v>#VALUE!</v>
      </c>
      <c r="O1017" s="48" t="e">
        <f aca="false">VLOOKUP(tblSalaries#this row;how many hours of a day you work on excel,tblHours,2,0)</f>
        <v>#VALUE!</v>
      </c>
      <c r="P1017" s="48" t="e">
        <f aca="false">VLOOKUP(tblSalaries#this row;clean country,tblCountries,5,0)</f>
        <v>#VALUE!</v>
      </c>
      <c r="Q1017" s="48" t="e">
        <f aca="false">IF($Q$1,tblSalaries#this row;ppp factor*tblSalaries#this row;salary in usd,tblSalaries#this row;salary in usd)</f>
        <v>#VALUE!</v>
      </c>
    </row>
    <row r="1018" customFormat="false" ht="15" hidden="false" customHeight="true" outlineLevel="0" collapsed="false">
      <c r="B1018" s="0" t="s">
        <v>2733</v>
      </c>
      <c r="C1018" s="54" t="n">
        <v>41057.5486342593</v>
      </c>
      <c r="D1018" s="55" t="n">
        <v>28000</v>
      </c>
      <c r="E1018" s="0" t="n">
        <v>28000</v>
      </c>
      <c r="F1018" s="0" t="s">
        <v>71</v>
      </c>
      <c r="G1018" s="0" t="e">
        <f aca="false">tblSalaries#this row;clean salary (in local currency)*VLOOKUP(tblSalaries#this row;currency,tblXrate,2,0)</f>
        <v>#VALUE!</v>
      </c>
      <c r="H1018" s="0" t="s">
        <v>2734</v>
      </c>
      <c r="I1018" s="0" t="s">
        <v>136</v>
      </c>
      <c r="J1018" s="0" t="s">
        <v>85</v>
      </c>
      <c r="K1018" s="0" t="e">
        <f aca="false">VLOOKUP(tblSalaries#this row;where do you work,tblCountriesactual:mapping,2,0)</f>
        <v>#VALUE!</v>
      </c>
      <c r="L1018" s="0" t="s">
        <v>100</v>
      </c>
      <c r="M1018" s="0" t="n">
        <v>3</v>
      </c>
      <c r="N1018" s="48" t="e">
        <f aca="false">VLOOKUP(K1018,tblCountries,3,0)</f>
        <v>#VALUE!</v>
      </c>
      <c r="O1018" s="48" t="e">
        <f aca="false">VLOOKUP(tblSalaries#this row;how many hours of a day you work on excel,tblHours,2,0)</f>
        <v>#VALUE!</v>
      </c>
      <c r="P1018" s="48" t="e">
        <f aca="false">VLOOKUP(tblSalaries#this row;clean country,tblCountries,5,0)</f>
        <v>#VALUE!</v>
      </c>
      <c r="Q1018" s="48" t="e">
        <f aca="false">IF($Q$1,tblSalaries#this row;ppp factor*tblSalaries#this row;salary in usd,tblSalaries#this row;salary in usd)</f>
        <v>#VALUE!</v>
      </c>
    </row>
    <row r="1019" customFormat="false" ht="15" hidden="false" customHeight="true" outlineLevel="0" collapsed="false">
      <c r="B1019" s="0" t="s">
        <v>2735</v>
      </c>
      <c r="C1019" s="54" t="n">
        <v>41057.5497916667</v>
      </c>
      <c r="D1019" s="55" t="n">
        <v>6000</v>
      </c>
      <c r="E1019" s="0" t="n">
        <v>6000</v>
      </c>
      <c r="F1019" s="0" t="s">
        <v>71</v>
      </c>
      <c r="G1019" s="0" t="e">
        <f aca="false">tblSalaries#this row;clean salary (in local currency)*VLOOKUP(tblSalaries#this row;currency,tblXrate,2,0)</f>
        <v>#VALUE!</v>
      </c>
      <c r="H1019" s="0" t="s">
        <v>124</v>
      </c>
      <c r="I1019" s="0" t="s">
        <v>124</v>
      </c>
      <c r="J1019" s="0" t="s">
        <v>85</v>
      </c>
      <c r="K1019" s="0" t="e">
        <f aca="false">VLOOKUP(tblSalaries#this row;where do you work,tblCountriesactual:mapping,2,0)</f>
        <v>#VALUE!</v>
      </c>
      <c r="L1019" s="0" t="s">
        <v>110</v>
      </c>
      <c r="M1019" s="0" t="n">
        <v>5</v>
      </c>
      <c r="N1019" s="48" t="e">
        <f aca="false">VLOOKUP(K1019,tblCountries,3,0)</f>
        <v>#VALUE!</v>
      </c>
      <c r="O1019" s="48" t="e">
        <f aca="false">VLOOKUP(tblSalaries#this row;how many hours of a day you work on excel,tblHours,2,0)</f>
        <v>#VALUE!</v>
      </c>
      <c r="P1019" s="48" t="e">
        <f aca="false">VLOOKUP(tblSalaries#this row;clean country,tblCountries,5,0)</f>
        <v>#VALUE!</v>
      </c>
      <c r="Q1019" s="48" t="e">
        <f aca="false">IF($Q$1,tblSalaries#this row;ppp factor*tblSalaries#this row;salary in usd,tblSalaries#this row;salary in usd)</f>
        <v>#VALUE!</v>
      </c>
    </row>
    <row r="1020" customFormat="false" ht="15" hidden="false" customHeight="true" outlineLevel="0" collapsed="false">
      <c r="B1020" s="0" t="s">
        <v>2736</v>
      </c>
      <c r="C1020" s="54" t="n">
        <v>41057.5599768519</v>
      </c>
      <c r="D1020" s="55" t="n">
        <v>55</v>
      </c>
      <c r="E1020" s="0" t="n">
        <v>55000</v>
      </c>
      <c r="F1020" s="0" t="s">
        <v>179</v>
      </c>
      <c r="G1020" s="0" t="e">
        <f aca="false">tblSalaries#this row;clean salary (in local currency)*VLOOKUP(tblSalaries#this row;currency,tblXrate,2,0)</f>
        <v>#VALUE!</v>
      </c>
      <c r="H1020" s="0" t="s">
        <v>687</v>
      </c>
      <c r="I1020" s="0" t="s">
        <v>78</v>
      </c>
      <c r="J1020" s="0" t="s">
        <v>187</v>
      </c>
      <c r="K1020" s="0" t="e">
        <f aca="false">VLOOKUP(tblSalaries#this row;where do you work,tblCountriesactual:mapping,2,0)</f>
        <v>#VALUE!</v>
      </c>
      <c r="L1020" s="0" t="s">
        <v>118</v>
      </c>
      <c r="M1020" s="0" t="n">
        <v>10</v>
      </c>
      <c r="N1020" s="48" t="e">
        <f aca="false">VLOOKUP(K1020,tblCountries,3,0)</f>
        <v>#VALUE!</v>
      </c>
      <c r="O1020" s="48" t="e">
        <f aca="false">VLOOKUP(tblSalaries#this row;how many hours of a day you work on excel,tblHours,2,0)</f>
        <v>#VALUE!</v>
      </c>
      <c r="P1020" s="48" t="e">
        <f aca="false">VLOOKUP(tblSalaries#this row;clean country,tblCountries,5,0)</f>
        <v>#VALUE!</v>
      </c>
      <c r="Q1020" s="48" t="e">
        <f aca="false">IF($Q$1,tblSalaries#this row;ppp factor*tblSalaries#this row;salary in usd,tblSalaries#this row;salary in usd)</f>
        <v>#VALUE!</v>
      </c>
    </row>
    <row r="1021" customFormat="false" ht="15" hidden="false" customHeight="true" outlineLevel="0" collapsed="false">
      <c r="B1021" s="0" t="s">
        <v>2737</v>
      </c>
      <c r="C1021" s="54" t="n">
        <v>41057.5609490741</v>
      </c>
      <c r="D1021" s="55" t="s">
        <v>2738</v>
      </c>
      <c r="E1021" s="0" t="n">
        <v>1000000</v>
      </c>
      <c r="F1021" s="0" t="s">
        <v>101</v>
      </c>
      <c r="G1021" s="0" t="e">
        <f aca="false">tblSalaries#this row;clean salary (in local currency)*VLOOKUP(tblSalaries#this row;currency,tblXrate,2,0)</f>
        <v>#VALUE!</v>
      </c>
      <c r="H1021" s="0" t="s">
        <v>2739</v>
      </c>
      <c r="I1021" s="0" t="s">
        <v>78</v>
      </c>
      <c r="J1021" s="0" t="s">
        <v>85</v>
      </c>
      <c r="K1021" s="0" t="e">
        <f aca="false">VLOOKUP(tblSalaries#this row;where do you work,tblCountriesactual:mapping,2,0)</f>
        <v>#VALUE!</v>
      </c>
      <c r="L1021" s="0" t="s">
        <v>90</v>
      </c>
      <c r="M1021" s="0" t="n">
        <v>25</v>
      </c>
      <c r="N1021" s="48" t="e">
        <f aca="false">VLOOKUP(K1021,tblCountries,3,0)</f>
        <v>#VALUE!</v>
      </c>
      <c r="O1021" s="48" t="e">
        <f aca="false">VLOOKUP(tblSalaries#this row;how many hours of a day you work on excel,tblHours,2,0)</f>
        <v>#VALUE!</v>
      </c>
      <c r="P1021" s="48" t="e">
        <f aca="false">VLOOKUP(tblSalaries#this row;clean country,tblCountries,5,0)</f>
        <v>#VALUE!</v>
      </c>
      <c r="Q1021" s="48" t="e">
        <f aca="false">IF($Q$1,tblSalaries#this row;ppp factor*tblSalaries#this row;salary in usd,tblSalaries#this row;salary in usd)</f>
        <v>#VALUE!</v>
      </c>
    </row>
    <row r="1022" customFormat="false" ht="15" hidden="false" customHeight="true" outlineLevel="0" collapsed="false">
      <c r="B1022" s="0" t="s">
        <v>2740</v>
      </c>
      <c r="C1022" s="54" t="n">
        <v>41057.5674768518</v>
      </c>
      <c r="D1022" s="55" t="n">
        <v>600000</v>
      </c>
      <c r="E1022" s="0" t="n">
        <v>600000</v>
      </c>
      <c r="F1022" s="0" t="s">
        <v>101</v>
      </c>
      <c r="G1022" s="0" t="e">
        <f aca="false">tblSalaries#this row;clean salary (in local currency)*VLOOKUP(tblSalaries#this row;currency,tblXrate,2,0)</f>
        <v>#VALUE!</v>
      </c>
      <c r="H1022" s="0" t="s">
        <v>966</v>
      </c>
      <c r="I1022" s="0" t="s">
        <v>78</v>
      </c>
      <c r="J1022" s="0" t="s">
        <v>85</v>
      </c>
      <c r="K1022" s="0" t="e">
        <f aca="false">VLOOKUP(tblSalaries#this row;where do you work,tblCountriesactual:mapping,2,0)</f>
        <v>#VALUE!</v>
      </c>
      <c r="L1022" s="0" t="s">
        <v>118</v>
      </c>
      <c r="M1022" s="0" t="n">
        <v>12</v>
      </c>
      <c r="N1022" s="48" t="e">
        <f aca="false">VLOOKUP(K1022,tblCountries,3,0)</f>
        <v>#VALUE!</v>
      </c>
      <c r="O1022" s="48" t="e">
        <f aca="false">VLOOKUP(tblSalaries#this row;how many hours of a day you work on excel,tblHours,2,0)</f>
        <v>#VALUE!</v>
      </c>
      <c r="P1022" s="48" t="e">
        <f aca="false">VLOOKUP(tblSalaries#this row;clean country,tblCountries,5,0)</f>
        <v>#VALUE!</v>
      </c>
      <c r="Q1022" s="48" t="e">
        <f aca="false">IF($Q$1,tblSalaries#this row;ppp factor*tblSalaries#this row;salary in usd,tblSalaries#this row;salary in usd)</f>
        <v>#VALUE!</v>
      </c>
    </row>
    <row r="1023" customFormat="false" ht="15" hidden="false" customHeight="true" outlineLevel="0" collapsed="false">
      <c r="B1023" s="0" t="s">
        <v>2741</v>
      </c>
      <c r="C1023" s="54" t="n">
        <v>41057.5701157407</v>
      </c>
      <c r="D1023" s="55" t="s">
        <v>2742</v>
      </c>
      <c r="E1023" s="0" t="n">
        <v>60000</v>
      </c>
      <c r="F1023" s="0" t="s">
        <v>71</v>
      </c>
      <c r="G1023" s="0" t="e">
        <f aca="false">tblSalaries#this row;clean salary (in local currency)*VLOOKUP(tblSalaries#this row;currency,tblXrate,2,0)</f>
        <v>#VALUE!</v>
      </c>
      <c r="H1023" s="0" t="s">
        <v>2743</v>
      </c>
      <c r="I1023" s="0" t="s">
        <v>87</v>
      </c>
      <c r="J1023" s="0" t="s">
        <v>290</v>
      </c>
      <c r="K1023" s="0" t="e">
        <f aca="false">VLOOKUP(tblSalaries#this row;where do you work,tblCountriesactual:mapping,2,0)</f>
        <v>#VALUE!</v>
      </c>
      <c r="L1023" s="0" t="s">
        <v>118</v>
      </c>
      <c r="M1023" s="0" t="n">
        <v>5</v>
      </c>
      <c r="N1023" s="48" t="e">
        <f aca="false">VLOOKUP(K1023,tblCountries,3,0)</f>
        <v>#VALUE!</v>
      </c>
      <c r="O1023" s="48" t="e">
        <f aca="false">VLOOKUP(tblSalaries#this row;how many hours of a day you work on excel,tblHours,2,0)</f>
        <v>#VALUE!</v>
      </c>
      <c r="P1023" s="48" t="e">
        <f aca="false">VLOOKUP(tblSalaries#this row;clean country,tblCountries,5,0)</f>
        <v>#VALUE!</v>
      </c>
      <c r="Q1023" s="48" t="e">
        <f aca="false">IF($Q$1,tblSalaries#this row;ppp factor*tblSalaries#this row;salary in usd,tblSalaries#this row;salary in usd)</f>
        <v>#VALUE!</v>
      </c>
    </row>
    <row r="1024" customFormat="false" ht="15" hidden="false" customHeight="true" outlineLevel="0" collapsed="false">
      <c r="B1024" s="0" t="s">
        <v>2744</v>
      </c>
      <c r="C1024" s="54" t="n">
        <v>41057.5705208333</v>
      </c>
      <c r="D1024" s="55" t="n">
        <v>476000</v>
      </c>
      <c r="E1024" s="0" t="n">
        <v>476000</v>
      </c>
      <c r="F1024" s="0" t="s">
        <v>101</v>
      </c>
      <c r="G1024" s="0" t="e">
        <f aca="false">tblSalaries#this row;clean salary (in local currency)*VLOOKUP(tblSalaries#this row;currency,tblXrate,2,0)</f>
        <v>#VALUE!</v>
      </c>
      <c r="H1024" s="0" t="s">
        <v>2745</v>
      </c>
      <c r="I1024" s="0" t="s">
        <v>136</v>
      </c>
      <c r="J1024" s="0" t="s">
        <v>85</v>
      </c>
      <c r="K1024" s="0" t="e">
        <f aca="false">VLOOKUP(tblSalaries#this row;where do you work,tblCountriesactual:mapping,2,0)</f>
        <v>#VALUE!</v>
      </c>
      <c r="L1024" s="0" t="s">
        <v>110</v>
      </c>
      <c r="M1024" s="0" t="n">
        <v>8</v>
      </c>
      <c r="N1024" s="48" t="e">
        <f aca="false">VLOOKUP(K1024,tblCountries,3,0)</f>
        <v>#VALUE!</v>
      </c>
      <c r="O1024" s="48" t="e">
        <f aca="false">VLOOKUP(tblSalaries#this row;how many hours of a day you work on excel,tblHours,2,0)</f>
        <v>#VALUE!</v>
      </c>
      <c r="P1024" s="48" t="e">
        <f aca="false">VLOOKUP(tblSalaries#this row;clean country,tblCountries,5,0)</f>
        <v>#VALUE!</v>
      </c>
      <c r="Q1024" s="48" t="e">
        <f aca="false">IF($Q$1,tblSalaries#this row;ppp factor*tblSalaries#this row;salary in usd,tblSalaries#this row;salary in usd)</f>
        <v>#VALUE!</v>
      </c>
    </row>
    <row r="1025" customFormat="false" ht="15" hidden="false" customHeight="true" outlineLevel="0" collapsed="false">
      <c r="B1025" s="0" t="s">
        <v>2746</v>
      </c>
      <c r="C1025" s="54" t="n">
        <v>41057.5709722222</v>
      </c>
      <c r="D1025" s="55" t="n">
        <v>725</v>
      </c>
      <c r="E1025" s="0" t="n">
        <v>8700</v>
      </c>
      <c r="F1025" s="0" t="s">
        <v>71</v>
      </c>
      <c r="G1025" s="0" t="e">
        <f aca="false">tblSalaries#this row;clean salary (in local currency)*VLOOKUP(tblSalaries#this row;currency,tblXrate,2,0)</f>
        <v>#VALUE!</v>
      </c>
      <c r="H1025" s="0" t="s">
        <v>2747</v>
      </c>
      <c r="I1025" s="0" t="s">
        <v>97</v>
      </c>
      <c r="J1025" s="0" t="s">
        <v>85</v>
      </c>
      <c r="K1025" s="0" t="e">
        <f aca="false">VLOOKUP(tblSalaries#this row;where do you work,tblCountriesactual:mapping,2,0)</f>
        <v>#VALUE!</v>
      </c>
      <c r="L1025" s="0" t="s">
        <v>100</v>
      </c>
      <c r="M1025" s="0" t="n">
        <v>7</v>
      </c>
      <c r="N1025" s="48" t="e">
        <f aca="false">VLOOKUP(K1025,tblCountries,3,0)</f>
        <v>#VALUE!</v>
      </c>
      <c r="O1025" s="48" t="e">
        <f aca="false">VLOOKUP(tblSalaries#this row;how many hours of a day you work on excel,tblHours,2,0)</f>
        <v>#VALUE!</v>
      </c>
      <c r="P1025" s="48" t="e">
        <f aca="false">VLOOKUP(tblSalaries#this row;clean country,tblCountries,5,0)</f>
        <v>#VALUE!</v>
      </c>
      <c r="Q1025" s="48" t="e">
        <f aca="false">IF($Q$1,tblSalaries#this row;ppp factor*tblSalaries#this row;salary in usd,tblSalaries#this row;salary in usd)</f>
        <v>#VALUE!</v>
      </c>
    </row>
    <row r="1026" customFormat="false" ht="15" hidden="false" customHeight="true" outlineLevel="0" collapsed="false">
      <c r="B1026" s="0" t="s">
        <v>2748</v>
      </c>
      <c r="C1026" s="54" t="n">
        <v>41057.5712384259</v>
      </c>
      <c r="D1026" s="55" t="s">
        <v>2749</v>
      </c>
      <c r="E1026" s="0" t="n">
        <v>200000</v>
      </c>
      <c r="F1026" s="0" t="s">
        <v>101</v>
      </c>
      <c r="G1026" s="0" t="e">
        <f aca="false">tblSalaries#this row;clean salary (in local currency)*VLOOKUP(tblSalaries#this row;currency,tblXrate,2,0)</f>
        <v>#VALUE!</v>
      </c>
      <c r="H1026" s="0" t="s">
        <v>2750</v>
      </c>
      <c r="I1026" s="0" t="s">
        <v>124</v>
      </c>
      <c r="J1026" s="0" t="s">
        <v>85</v>
      </c>
      <c r="K1026" s="0" t="e">
        <f aca="false">VLOOKUP(tblSalaries#this row;where do you work,tblCountriesactual:mapping,2,0)</f>
        <v>#VALUE!</v>
      </c>
      <c r="L1026" s="0" t="s">
        <v>118</v>
      </c>
      <c r="M1026" s="0" t="n">
        <v>8</v>
      </c>
      <c r="N1026" s="48" t="e">
        <f aca="false">VLOOKUP(K1026,tblCountries,3,0)</f>
        <v>#VALUE!</v>
      </c>
      <c r="O1026" s="48" t="e">
        <f aca="false">VLOOKUP(tblSalaries#this row;how many hours of a day you work on excel,tblHours,2,0)</f>
        <v>#VALUE!</v>
      </c>
      <c r="P1026" s="48" t="e">
        <f aca="false">VLOOKUP(tblSalaries#this row;clean country,tblCountries,5,0)</f>
        <v>#VALUE!</v>
      </c>
      <c r="Q1026" s="48" t="e">
        <f aca="false">IF($Q$1,tblSalaries#this row;ppp factor*tblSalaries#this row;salary in usd,tblSalaries#this row;salary in usd)</f>
        <v>#VALUE!</v>
      </c>
    </row>
    <row r="1027" customFormat="false" ht="15" hidden="false" customHeight="true" outlineLevel="0" collapsed="false">
      <c r="B1027" s="0" t="s">
        <v>2751</v>
      </c>
      <c r="C1027" s="54" t="n">
        <v>41057.5715393519</v>
      </c>
      <c r="D1027" s="55" t="n">
        <v>1.8</v>
      </c>
      <c r="E1027" s="0" t="n">
        <v>180000</v>
      </c>
      <c r="F1027" s="0" t="s">
        <v>101</v>
      </c>
      <c r="G1027" s="0" t="e">
        <f aca="false">tblSalaries#this row;clean salary (in local currency)*VLOOKUP(tblSalaries#this row;currency,tblXrate,2,0)</f>
        <v>#VALUE!</v>
      </c>
      <c r="H1027" s="0" t="s">
        <v>1382</v>
      </c>
      <c r="I1027" s="0" t="s">
        <v>136</v>
      </c>
      <c r="J1027" s="0" t="s">
        <v>85</v>
      </c>
      <c r="K1027" s="0" t="e">
        <f aca="false">VLOOKUP(tblSalaries#this row;where do you work,tblCountriesactual:mapping,2,0)</f>
        <v>#VALUE!</v>
      </c>
      <c r="L1027" s="0" t="s">
        <v>118</v>
      </c>
      <c r="M1027" s="0" t="n">
        <v>4</v>
      </c>
      <c r="N1027" s="48" t="e">
        <f aca="false">VLOOKUP(K1027,tblCountries,3,0)</f>
        <v>#VALUE!</v>
      </c>
      <c r="O1027" s="48" t="e">
        <f aca="false">VLOOKUP(tblSalaries#this row;how many hours of a day you work on excel,tblHours,2,0)</f>
        <v>#VALUE!</v>
      </c>
      <c r="P1027" s="48" t="e">
        <f aca="false">VLOOKUP(tblSalaries#this row;clean country,tblCountries,5,0)</f>
        <v>#VALUE!</v>
      </c>
      <c r="Q1027" s="48" t="e">
        <f aca="false">IF($Q$1,tblSalaries#this row;ppp factor*tblSalaries#this row;salary in usd,tblSalaries#this row;salary in usd)</f>
        <v>#VALUE!</v>
      </c>
    </row>
    <row r="1028" customFormat="false" ht="15" hidden="false" customHeight="true" outlineLevel="0" collapsed="false">
      <c r="B1028" s="0" t="s">
        <v>2752</v>
      </c>
      <c r="C1028" s="54" t="n">
        <v>41057.5738078704</v>
      </c>
      <c r="D1028" s="55" t="n">
        <v>252000</v>
      </c>
      <c r="E1028" s="0" t="n">
        <v>252000</v>
      </c>
      <c r="F1028" s="0" t="s">
        <v>101</v>
      </c>
      <c r="G1028" s="0" t="e">
        <f aca="false">tblSalaries#this row;clean salary (in local currency)*VLOOKUP(tblSalaries#this row;currency,tblXrate,2,0)</f>
        <v>#VALUE!</v>
      </c>
      <c r="H1028" s="0" t="s">
        <v>2753</v>
      </c>
      <c r="I1028" s="0" t="s">
        <v>69</v>
      </c>
      <c r="J1028" s="0" t="s">
        <v>85</v>
      </c>
      <c r="K1028" s="0" t="e">
        <f aca="false">VLOOKUP(tblSalaries#this row;where do you work,tblCountriesactual:mapping,2,0)</f>
        <v>#VALUE!</v>
      </c>
      <c r="L1028" s="0" t="s">
        <v>90</v>
      </c>
      <c r="M1028" s="0" t="n">
        <v>5</v>
      </c>
      <c r="N1028" s="48" t="e">
        <f aca="false">VLOOKUP(K1028,tblCountries,3,0)</f>
        <v>#VALUE!</v>
      </c>
      <c r="O1028" s="48" t="e">
        <f aca="false">VLOOKUP(tblSalaries#this row;how many hours of a day you work on excel,tblHours,2,0)</f>
        <v>#VALUE!</v>
      </c>
      <c r="P1028" s="48" t="e">
        <f aca="false">VLOOKUP(tblSalaries#this row;clean country,tblCountries,5,0)</f>
        <v>#VALUE!</v>
      </c>
      <c r="Q1028" s="48" t="e">
        <f aca="false">IF($Q$1,tblSalaries#this row;ppp factor*tblSalaries#this row;salary in usd,tblSalaries#this row;salary in usd)</f>
        <v>#VALUE!</v>
      </c>
    </row>
    <row r="1029" customFormat="false" ht="15" hidden="false" customHeight="true" outlineLevel="0" collapsed="false">
      <c r="B1029" s="0" t="s">
        <v>2754</v>
      </c>
      <c r="C1029" s="54" t="n">
        <v>41057.5798263889</v>
      </c>
      <c r="D1029" s="55" t="s">
        <v>2755</v>
      </c>
      <c r="E1029" s="0" t="n">
        <v>700000</v>
      </c>
      <c r="F1029" s="0" t="s">
        <v>101</v>
      </c>
      <c r="G1029" s="0" t="e">
        <f aca="false">tblSalaries#this row;clean salary (in local currency)*VLOOKUP(tblSalaries#this row;currency,tblXrate,2,0)</f>
        <v>#VALUE!</v>
      </c>
      <c r="H1029" s="0" t="s">
        <v>1517</v>
      </c>
      <c r="I1029" s="0" t="s">
        <v>78</v>
      </c>
      <c r="J1029" s="0" t="s">
        <v>85</v>
      </c>
      <c r="K1029" s="0" t="e">
        <f aca="false">VLOOKUP(tblSalaries#this row;where do you work,tblCountriesactual:mapping,2,0)</f>
        <v>#VALUE!</v>
      </c>
      <c r="L1029" s="0" t="s">
        <v>110</v>
      </c>
      <c r="M1029" s="0" t="n">
        <v>5</v>
      </c>
      <c r="N1029" s="48" t="e">
        <f aca="false">VLOOKUP(K1029,tblCountries,3,0)</f>
        <v>#VALUE!</v>
      </c>
      <c r="O1029" s="48" t="e">
        <f aca="false">VLOOKUP(tblSalaries#this row;how many hours of a day you work on excel,tblHours,2,0)</f>
        <v>#VALUE!</v>
      </c>
      <c r="P1029" s="48" t="e">
        <f aca="false">VLOOKUP(tblSalaries#this row;clean country,tblCountries,5,0)</f>
        <v>#VALUE!</v>
      </c>
      <c r="Q1029" s="48" t="e">
        <f aca="false">IF($Q$1,tblSalaries#this row;ppp factor*tblSalaries#this row;salary in usd,tblSalaries#this row;salary in usd)</f>
        <v>#VALUE!</v>
      </c>
    </row>
    <row r="1030" customFormat="false" ht="15" hidden="false" customHeight="true" outlineLevel="0" collapsed="false">
      <c r="B1030" s="0" t="s">
        <v>2756</v>
      </c>
      <c r="C1030" s="54" t="n">
        <v>41057.5839814815</v>
      </c>
      <c r="D1030" s="55" t="n">
        <v>194</v>
      </c>
      <c r="E1030" s="0" t="n">
        <v>2400</v>
      </c>
      <c r="F1030" s="0" t="s">
        <v>71</v>
      </c>
      <c r="G1030" s="0" t="e">
        <f aca="false">tblSalaries#this row;clean salary (in local currency)*VLOOKUP(tblSalaries#this row;currency,tblXrate,2,0)</f>
        <v>#VALUE!</v>
      </c>
      <c r="H1030" s="0" t="s">
        <v>1982</v>
      </c>
      <c r="I1030" s="0" t="s">
        <v>69</v>
      </c>
      <c r="J1030" s="0" t="s">
        <v>121</v>
      </c>
      <c r="K1030" s="0" t="e">
        <f aca="false">VLOOKUP(tblSalaries#this row;where do you work,tblCountriesactual:mapping,2,0)</f>
        <v>#VALUE!</v>
      </c>
      <c r="L1030" s="0" t="s">
        <v>100</v>
      </c>
      <c r="M1030" s="0" t="n">
        <v>15</v>
      </c>
      <c r="N1030" s="48" t="e">
        <f aca="false">VLOOKUP(K1030,tblCountries,3,0)</f>
        <v>#VALUE!</v>
      </c>
      <c r="O1030" s="48" t="e">
        <f aca="false">VLOOKUP(tblSalaries#this row;how many hours of a day you work on excel,tblHours,2,0)</f>
        <v>#VALUE!</v>
      </c>
      <c r="P1030" s="48" t="e">
        <f aca="false">VLOOKUP(tblSalaries#this row;clean country,tblCountries,5,0)</f>
        <v>#VALUE!</v>
      </c>
      <c r="Q1030" s="48" t="e">
        <f aca="false">IF($Q$1,tblSalaries#this row;ppp factor*tblSalaries#this row;salary in usd,tblSalaries#this row;salary in usd)</f>
        <v>#VALUE!</v>
      </c>
    </row>
    <row r="1031" customFormat="false" ht="15" hidden="false" customHeight="true" outlineLevel="0" collapsed="false">
      <c r="B1031" s="0" t="s">
        <v>2757</v>
      </c>
      <c r="C1031" s="54" t="n">
        <v>41057.5913657407</v>
      </c>
      <c r="D1031" s="55" t="s">
        <v>2758</v>
      </c>
      <c r="E1031" s="0" t="n">
        <v>55000</v>
      </c>
      <c r="F1031" s="0" t="s">
        <v>71</v>
      </c>
      <c r="G1031" s="0" t="e">
        <f aca="false">tblSalaries#this row;clean salary (in local currency)*VLOOKUP(tblSalaries#this row;currency,tblXrate,2,0)</f>
        <v>#VALUE!</v>
      </c>
      <c r="H1031" s="0" t="s">
        <v>1455</v>
      </c>
      <c r="I1031" s="0" t="s">
        <v>136</v>
      </c>
      <c r="J1031" s="0" t="s">
        <v>273</v>
      </c>
      <c r="K1031" s="0" t="e">
        <f aca="false">VLOOKUP(tblSalaries#this row;where do you work,tblCountriesactual:mapping,2,0)</f>
        <v>#VALUE!</v>
      </c>
      <c r="L1031" s="0" t="s">
        <v>110</v>
      </c>
      <c r="M1031" s="0" t="n">
        <v>6</v>
      </c>
      <c r="N1031" s="48" t="e">
        <f aca="false">VLOOKUP(K1031,tblCountries,3,0)</f>
        <v>#VALUE!</v>
      </c>
      <c r="O1031" s="48" t="e">
        <f aca="false">VLOOKUP(tblSalaries#this row;how many hours of a day you work on excel,tblHours,2,0)</f>
        <v>#VALUE!</v>
      </c>
      <c r="P1031" s="48" t="e">
        <f aca="false">VLOOKUP(tblSalaries#this row;clean country,tblCountries,5,0)</f>
        <v>#VALUE!</v>
      </c>
      <c r="Q1031" s="48" t="e">
        <f aca="false">IF($Q$1,tblSalaries#this row;ppp factor*tblSalaries#this row;salary in usd,tblSalaries#this row;salary in usd)</f>
        <v>#VALUE!</v>
      </c>
    </row>
    <row r="1032" customFormat="false" ht="15" hidden="false" customHeight="true" outlineLevel="0" collapsed="false">
      <c r="B1032" s="0" t="s">
        <v>2759</v>
      </c>
      <c r="C1032" s="54" t="n">
        <v>41057.5920717593</v>
      </c>
      <c r="D1032" s="55" t="s">
        <v>2328</v>
      </c>
      <c r="E1032" s="0" t="n">
        <v>12000</v>
      </c>
      <c r="F1032" s="0" t="s">
        <v>71</v>
      </c>
      <c r="G1032" s="0" t="e">
        <f aca="false">tblSalaries#this row;clean salary (in local currency)*VLOOKUP(tblSalaries#this row;currency,tblXrate,2,0)</f>
        <v>#VALUE!</v>
      </c>
      <c r="H1032" s="0" t="s">
        <v>2760</v>
      </c>
      <c r="I1032" s="0" t="s">
        <v>97</v>
      </c>
      <c r="J1032" s="0" t="s">
        <v>342</v>
      </c>
      <c r="K1032" s="0" t="e">
        <f aca="false">VLOOKUP(tblSalaries#this row;where do you work,tblCountriesactual:mapping,2,0)</f>
        <v>#VALUE!</v>
      </c>
      <c r="L1032" s="0" t="s">
        <v>110</v>
      </c>
      <c r="M1032" s="0" t="n">
        <v>3</v>
      </c>
      <c r="N1032" s="48" t="e">
        <f aca="false">VLOOKUP(K1032,tblCountries,3,0)</f>
        <v>#VALUE!</v>
      </c>
      <c r="O1032" s="48" t="e">
        <f aca="false">VLOOKUP(tblSalaries#this row;how many hours of a day you work on excel,tblHours,2,0)</f>
        <v>#VALUE!</v>
      </c>
      <c r="P1032" s="48" t="e">
        <f aca="false">VLOOKUP(tblSalaries#this row;clean country,tblCountries,5,0)</f>
        <v>#VALUE!</v>
      </c>
      <c r="Q1032" s="48" t="e">
        <f aca="false">IF($Q$1,tblSalaries#this row;ppp factor*tblSalaries#this row;salary in usd,tblSalaries#this row;salary in usd)</f>
        <v>#VALUE!</v>
      </c>
    </row>
    <row r="1033" customFormat="false" ht="15" hidden="false" customHeight="true" outlineLevel="0" collapsed="false">
      <c r="B1033" s="0" t="s">
        <v>2761</v>
      </c>
      <c r="C1033" s="54" t="n">
        <v>41057.5922453704</v>
      </c>
      <c r="D1033" s="55" t="n">
        <v>43500</v>
      </c>
      <c r="E1033" s="0" t="n">
        <v>43500</v>
      </c>
      <c r="F1033" s="0" t="s">
        <v>82</v>
      </c>
      <c r="G1033" s="0" t="e">
        <f aca="false">tblSalaries#this row;clean salary (in local currency)*VLOOKUP(tblSalaries#this row;currency,tblXrate,2,0)</f>
        <v>#VALUE!</v>
      </c>
      <c r="H1033" s="0" t="s">
        <v>2762</v>
      </c>
      <c r="I1033" s="0" t="s">
        <v>124</v>
      </c>
      <c r="J1033" s="0" t="s">
        <v>2763</v>
      </c>
      <c r="K1033" s="0" t="e">
        <f aca="false">VLOOKUP(tblSalaries#this row;where do you work,tblCountriesactual:mapping,2,0)</f>
        <v>#VALUE!</v>
      </c>
      <c r="L1033" s="0" t="s">
        <v>100</v>
      </c>
      <c r="M1033" s="0" t="n">
        <v>10</v>
      </c>
      <c r="N1033" s="48" t="e">
        <f aca="false">VLOOKUP(K1033,tblCountries,3,0)</f>
        <v>#VALUE!</v>
      </c>
      <c r="O1033" s="48" t="e">
        <f aca="false">VLOOKUP(tblSalaries#this row;how many hours of a day you work on excel,tblHours,2,0)</f>
        <v>#VALUE!</v>
      </c>
      <c r="P1033" s="48" t="e">
        <f aca="false">VLOOKUP(tblSalaries#this row;clean country,tblCountries,5,0)</f>
        <v>#VALUE!</v>
      </c>
      <c r="Q1033" s="48" t="e">
        <f aca="false">IF($Q$1,tblSalaries#this row;ppp factor*tblSalaries#this row;salary in usd,tblSalaries#this row;salary in usd)</f>
        <v>#VALUE!</v>
      </c>
    </row>
    <row r="1034" customFormat="false" ht="15" hidden="false" customHeight="true" outlineLevel="0" collapsed="false">
      <c r="B1034" s="0" t="s">
        <v>2764</v>
      </c>
      <c r="C1034" s="54" t="n">
        <v>41057.5922685185</v>
      </c>
      <c r="D1034" s="55" t="s">
        <v>2765</v>
      </c>
      <c r="E1034" s="0" t="n">
        <v>1200000</v>
      </c>
      <c r="F1034" s="0" t="s">
        <v>101</v>
      </c>
      <c r="G1034" s="0" t="e">
        <f aca="false">tblSalaries#this row;clean salary (in local currency)*VLOOKUP(tblSalaries#this row;currency,tblXrate,2,0)</f>
        <v>#VALUE!</v>
      </c>
      <c r="H1034" s="0" t="s">
        <v>2311</v>
      </c>
      <c r="I1034" s="0" t="s">
        <v>124</v>
      </c>
      <c r="J1034" s="0" t="s">
        <v>85</v>
      </c>
      <c r="K1034" s="0" t="e">
        <f aca="false">VLOOKUP(tblSalaries#this row;where do you work,tblCountriesactual:mapping,2,0)</f>
        <v>#VALUE!</v>
      </c>
      <c r="L1034" s="0" t="s">
        <v>100</v>
      </c>
      <c r="M1034" s="0" t="n">
        <v>2</v>
      </c>
      <c r="N1034" s="48" t="e">
        <f aca="false">VLOOKUP(K1034,tblCountries,3,0)</f>
        <v>#VALUE!</v>
      </c>
      <c r="O1034" s="48" t="e">
        <f aca="false">VLOOKUP(tblSalaries#this row;how many hours of a day you work on excel,tblHours,2,0)</f>
        <v>#VALUE!</v>
      </c>
      <c r="P1034" s="48" t="e">
        <f aca="false">VLOOKUP(tblSalaries#this row;clean country,tblCountries,5,0)</f>
        <v>#VALUE!</v>
      </c>
      <c r="Q1034" s="48" t="e">
        <f aca="false">IF($Q$1,tblSalaries#this row;ppp factor*tblSalaries#this row;salary in usd,tblSalaries#this row;salary in usd)</f>
        <v>#VALUE!</v>
      </c>
    </row>
    <row r="1035" customFormat="false" ht="15" hidden="false" customHeight="true" outlineLevel="0" collapsed="false">
      <c r="B1035" s="0" t="s">
        <v>2766</v>
      </c>
      <c r="C1035" s="54" t="n">
        <v>41057.5962962963</v>
      </c>
      <c r="D1035" s="55" t="n">
        <v>26000</v>
      </c>
      <c r="E1035" s="0" t="n">
        <v>26000</v>
      </c>
      <c r="F1035" s="0" t="s">
        <v>111</v>
      </c>
      <c r="G1035" s="0" t="e">
        <f aca="false">tblSalaries#this row;clean salary (in local currency)*VLOOKUP(tblSalaries#this row;currency,tblXrate,2,0)</f>
        <v>#VALUE!</v>
      </c>
      <c r="H1035" s="0" t="s">
        <v>87</v>
      </c>
      <c r="I1035" s="0" t="s">
        <v>87</v>
      </c>
      <c r="J1035" s="0" t="s">
        <v>94</v>
      </c>
      <c r="K1035" s="0" t="e">
        <f aca="false">VLOOKUP(tblSalaries#this row;where do you work,tblCountriesactual:mapping,2,0)</f>
        <v>#VALUE!</v>
      </c>
      <c r="L1035" s="0" t="s">
        <v>118</v>
      </c>
      <c r="M1035" s="0" t="n">
        <v>8</v>
      </c>
      <c r="N1035" s="48" t="e">
        <f aca="false">VLOOKUP(K1035,tblCountries,3,0)</f>
        <v>#VALUE!</v>
      </c>
      <c r="O1035" s="48" t="e">
        <f aca="false">VLOOKUP(tblSalaries#this row;how many hours of a day you work on excel,tblHours,2,0)</f>
        <v>#VALUE!</v>
      </c>
      <c r="P1035" s="48" t="e">
        <f aca="false">VLOOKUP(tblSalaries#this row;clean country,tblCountries,5,0)</f>
        <v>#VALUE!</v>
      </c>
      <c r="Q1035" s="48" t="e">
        <f aca="false">IF($Q$1,tblSalaries#this row;ppp factor*tblSalaries#this row;salary in usd,tblSalaries#this row;salary in usd)</f>
        <v>#VALUE!</v>
      </c>
    </row>
    <row r="1036" customFormat="false" ht="15" hidden="false" customHeight="true" outlineLevel="0" collapsed="false">
      <c r="B1036" s="0" t="s">
        <v>2767</v>
      </c>
      <c r="C1036" s="54" t="n">
        <v>41057.5982291667</v>
      </c>
      <c r="D1036" s="55" t="n">
        <v>50000</v>
      </c>
      <c r="E1036" s="0" t="n">
        <v>50000</v>
      </c>
      <c r="F1036" s="0" t="s">
        <v>84</v>
      </c>
      <c r="G1036" s="0" t="e">
        <f aca="false">tblSalaries#this row;clean salary (in local currency)*VLOOKUP(tblSalaries#this row;currency,tblXrate,2,0)</f>
        <v>#VALUE!</v>
      </c>
      <c r="H1036" s="0" t="s">
        <v>2768</v>
      </c>
      <c r="I1036" s="0" t="s">
        <v>78</v>
      </c>
      <c r="J1036" s="0" t="s">
        <v>104</v>
      </c>
      <c r="K1036" s="0" t="e">
        <f aca="false">VLOOKUP(tblSalaries#this row;where do you work,tblCountriesactual:mapping,2,0)</f>
        <v>#VALUE!</v>
      </c>
      <c r="L1036" s="0" t="s">
        <v>110</v>
      </c>
      <c r="M1036" s="0" t="n">
        <v>4</v>
      </c>
      <c r="N1036" s="48" t="e">
        <f aca="false">VLOOKUP(K1036,tblCountries,3,0)</f>
        <v>#VALUE!</v>
      </c>
      <c r="O1036" s="48" t="e">
        <f aca="false">VLOOKUP(tblSalaries#this row;how many hours of a day you work on excel,tblHours,2,0)</f>
        <v>#VALUE!</v>
      </c>
      <c r="P1036" s="48" t="e">
        <f aca="false">VLOOKUP(tblSalaries#this row;clean country,tblCountries,5,0)</f>
        <v>#VALUE!</v>
      </c>
      <c r="Q1036" s="48" t="e">
        <f aca="false">IF($Q$1,tblSalaries#this row;ppp factor*tblSalaries#this row;salary in usd,tblSalaries#this row;salary in usd)</f>
        <v>#VALUE!</v>
      </c>
    </row>
    <row r="1037" customFormat="false" ht="15" hidden="false" customHeight="true" outlineLevel="0" collapsed="false">
      <c r="B1037" s="0" t="s">
        <v>2769</v>
      </c>
      <c r="C1037" s="54" t="n">
        <v>41057.5986342593</v>
      </c>
      <c r="D1037" s="55" t="s">
        <v>2770</v>
      </c>
      <c r="E1037" s="0" t="n">
        <v>16000</v>
      </c>
      <c r="F1037" s="0" t="s">
        <v>82</v>
      </c>
      <c r="G1037" s="0" t="e">
        <f aca="false">tblSalaries#this row;clean salary (in local currency)*VLOOKUP(tblSalaries#this row;currency,tblXrate,2,0)</f>
        <v>#VALUE!</v>
      </c>
      <c r="H1037" s="0" t="s">
        <v>2771</v>
      </c>
      <c r="I1037" s="0" t="s">
        <v>124</v>
      </c>
      <c r="J1037" s="0" t="s">
        <v>308</v>
      </c>
      <c r="K1037" s="0" t="e">
        <f aca="false">VLOOKUP(tblSalaries#this row;where do you work,tblCountriesactual:mapping,2,0)</f>
        <v>#VALUE!</v>
      </c>
      <c r="L1037" s="0" t="s">
        <v>118</v>
      </c>
      <c r="M1037" s="0" t="n">
        <v>16</v>
      </c>
      <c r="N1037" s="48" t="e">
        <f aca="false">VLOOKUP(K1037,tblCountries,3,0)</f>
        <v>#VALUE!</v>
      </c>
      <c r="O1037" s="48" t="e">
        <f aca="false">VLOOKUP(tblSalaries#this row;how many hours of a day you work on excel,tblHours,2,0)</f>
        <v>#VALUE!</v>
      </c>
      <c r="P1037" s="48" t="e">
        <f aca="false">VLOOKUP(tblSalaries#this row;clean country,tblCountries,5,0)</f>
        <v>#VALUE!</v>
      </c>
      <c r="Q1037" s="48" t="e">
        <f aca="false">IF($Q$1,tblSalaries#this row;ppp factor*tblSalaries#this row;salary in usd,tblSalaries#this row;salary in usd)</f>
        <v>#VALUE!</v>
      </c>
    </row>
    <row r="1038" customFormat="false" ht="15" hidden="false" customHeight="true" outlineLevel="0" collapsed="false">
      <c r="B1038" s="0" t="s">
        <v>2772</v>
      </c>
      <c r="C1038" s="54" t="n">
        <v>41057.5999652778</v>
      </c>
      <c r="D1038" s="55" t="n">
        <v>1000</v>
      </c>
      <c r="E1038" s="0" t="n">
        <v>12000</v>
      </c>
      <c r="F1038" s="0" t="s">
        <v>71</v>
      </c>
      <c r="G1038" s="0" t="e">
        <f aca="false">tblSalaries#this row;clean salary (in local currency)*VLOOKUP(tblSalaries#this row;currency,tblXrate,2,0)</f>
        <v>#VALUE!</v>
      </c>
      <c r="H1038" s="0" t="s">
        <v>765</v>
      </c>
      <c r="I1038" s="0" t="s">
        <v>87</v>
      </c>
      <c r="J1038" s="0" t="s">
        <v>85</v>
      </c>
      <c r="K1038" s="0" t="e">
        <f aca="false">VLOOKUP(tblSalaries#this row;where do you work,tblCountriesactual:mapping,2,0)</f>
        <v>#VALUE!</v>
      </c>
      <c r="L1038" s="0" t="s">
        <v>100</v>
      </c>
      <c r="M1038" s="0" t="n">
        <v>8</v>
      </c>
      <c r="N1038" s="48" t="e">
        <f aca="false">VLOOKUP(K1038,tblCountries,3,0)</f>
        <v>#VALUE!</v>
      </c>
      <c r="O1038" s="48" t="e">
        <f aca="false">VLOOKUP(tblSalaries#this row;how many hours of a day you work on excel,tblHours,2,0)</f>
        <v>#VALUE!</v>
      </c>
      <c r="P1038" s="48" t="e">
        <f aca="false">VLOOKUP(tblSalaries#this row;clean country,tblCountries,5,0)</f>
        <v>#VALUE!</v>
      </c>
      <c r="Q1038" s="48" t="e">
        <f aca="false">IF($Q$1,tblSalaries#this row;ppp factor*tblSalaries#this row;salary in usd,tblSalaries#this row;salary in usd)</f>
        <v>#VALUE!</v>
      </c>
    </row>
    <row r="1039" customFormat="false" ht="15" hidden="false" customHeight="true" outlineLevel="0" collapsed="false">
      <c r="B1039" s="0" t="s">
        <v>2773</v>
      </c>
      <c r="C1039" s="54" t="n">
        <v>41057.604224537</v>
      </c>
      <c r="D1039" s="55" t="s">
        <v>2774</v>
      </c>
      <c r="E1039" s="0" t="n">
        <v>240000</v>
      </c>
      <c r="F1039" s="0" t="s">
        <v>173</v>
      </c>
      <c r="G1039" s="0" t="e">
        <f aca="false">tblSalaries#this row;clean salary (in local currency)*VLOOKUP(tblSalaries#this row;currency,tblXrate,2,0)</f>
        <v>#VALUE!</v>
      </c>
      <c r="H1039" s="0" t="s">
        <v>2775</v>
      </c>
      <c r="I1039" s="0" t="s">
        <v>69</v>
      </c>
      <c r="J1039" s="0" t="s">
        <v>128</v>
      </c>
      <c r="K1039" s="0" t="e">
        <f aca="false">VLOOKUP(tblSalaries#this row;where do you work,tblCountriesactual:mapping,2,0)</f>
        <v>#VALUE!</v>
      </c>
      <c r="L1039" s="0" t="s">
        <v>100</v>
      </c>
      <c r="M1039" s="0" t="n">
        <v>20</v>
      </c>
      <c r="N1039" s="48" t="e">
        <f aca="false">VLOOKUP(K1039,tblCountries,3,0)</f>
        <v>#VALUE!</v>
      </c>
      <c r="O1039" s="48" t="e">
        <f aca="false">VLOOKUP(tblSalaries#this row;how many hours of a day you work on excel,tblHours,2,0)</f>
        <v>#VALUE!</v>
      </c>
      <c r="P1039" s="48" t="e">
        <f aca="false">VLOOKUP(tblSalaries#this row;clean country,tblCountries,5,0)</f>
        <v>#VALUE!</v>
      </c>
      <c r="Q1039" s="48" t="e">
        <f aca="false">IF($Q$1,tblSalaries#this row;ppp factor*tblSalaries#this row;salary in usd,tblSalaries#this row;salary in usd)</f>
        <v>#VALUE!</v>
      </c>
    </row>
    <row r="1040" customFormat="false" ht="15" hidden="false" customHeight="true" outlineLevel="0" collapsed="false">
      <c r="B1040" s="0" t="s">
        <v>2776</v>
      </c>
      <c r="C1040" s="54" t="n">
        <v>41057.6056828704</v>
      </c>
      <c r="D1040" s="55" t="n">
        <v>120000</v>
      </c>
      <c r="E1040" s="0" t="n">
        <v>120000</v>
      </c>
      <c r="F1040" s="0" t="s">
        <v>173</v>
      </c>
      <c r="G1040" s="0" t="e">
        <f aca="false">tblSalaries#this row;clean salary (in local currency)*VLOOKUP(tblSalaries#this row;currency,tblXrate,2,0)</f>
        <v>#VALUE!</v>
      </c>
      <c r="H1040" s="0" t="s">
        <v>1230</v>
      </c>
      <c r="I1040" s="0" t="s">
        <v>107</v>
      </c>
      <c r="J1040" s="0" t="s">
        <v>128</v>
      </c>
      <c r="K1040" s="0" t="e">
        <f aca="false">VLOOKUP(tblSalaries#this row;where do you work,tblCountriesactual:mapping,2,0)</f>
        <v>#VALUE!</v>
      </c>
      <c r="L1040" s="0" t="s">
        <v>110</v>
      </c>
      <c r="M1040" s="0" t="n">
        <v>10</v>
      </c>
      <c r="N1040" s="48" t="e">
        <f aca="false">VLOOKUP(K1040,tblCountries,3,0)</f>
        <v>#VALUE!</v>
      </c>
      <c r="O1040" s="48" t="e">
        <f aca="false">VLOOKUP(tblSalaries#this row;how many hours of a day you work on excel,tblHours,2,0)</f>
        <v>#VALUE!</v>
      </c>
      <c r="P1040" s="48" t="e">
        <f aca="false">VLOOKUP(tblSalaries#this row;clean country,tblCountries,5,0)</f>
        <v>#VALUE!</v>
      </c>
      <c r="Q1040" s="48" t="e">
        <f aca="false">IF($Q$1,tblSalaries#this row;ppp factor*tblSalaries#this row;salary in usd,tblSalaries#this row;salary in usd)</f>
        <v>#VALUE!</v>
      </c>
    </row>
    <row r="1041" customFormat="false" ht="15" hidden="false" customHeight="true" outlineLevel="0" collapsed="false">
      <c r="B1041" s="0" t="s">
        <v>2777</v>
      </c>
      <c r="C1041" s="54" t="n">
        <v>41057.607337963</v>
      </c>
      <c r="D1041" s="55" t="n">
        <v>408000</v>
      </c>
      <c r="E1041" s="0" t="n">
        <v>408000</v>
      </c>
      <c r="F1041" s="0" t="s">
        <v>101</v>
      </c>
      <c r="G1041" s="0" t="e">
        <f aca="false">tblSalaries#this row;clean salary (in local currency)*VLOOKUP(tblSalaries#this row;currency,tblXrate,2,0)</f>
        <v>#VALUE!</v>
      </c>
      <c r="H1041" s="0" t="s">
        <v>2778</v>
      </c>
      <c r="I1041" s="0" t="s">
        <v>69</v>
      </c>
      <c r="J1041" s="0" t="s">
        <v>85</v>
      </c>
      <c r="K1041" s="0" t="e">
        <f aca="false">VLOOKUP(tblSalaries#this row;where do you work,tblCountriesactual:mapping,2,0)</f>
        <v>#VALUE!</v>
      </c>
      <c r="L1041" s="0" t="s">
        <v>118</v>
      </c>
      <c r="M1041" s="0" t="n">
        <v>5</v>
      </c>
      <c r="N1041" s="48" t="e">
        <f aca="false">VLOOKUP(K1041,tblCountries,3,0)</f>
        <v>#VALUE!</v>
      </c>
      <c r="O1041" s="48" t="e">
        <f aca="false">VLOOKUP(tblSalaries#this row;how many hours of a day you work on excel,tblHours,2,0)</f>
        <v>#VALUE!</v>
      </c>
      <c r="P1041" s="48" t="e">
        <f aca="false">VLOOKUP(tblSalaries#this row;clean country,tblCountries,5,0)</f>
        <v>#VALUE!</v>
      </c>
      <c r="Q1041" s="48" t="e">
        <f aca="false">IF($Q$1,tblSalaries#this row;ppp factor*tblSalaries#this row;salary in usd,tblSalaries#this row;salary in usd)</f>
        <v>#VALUE!</v>
      </c>
    </row>
    <row r="1042" customFormat="false" ht="15" hidden="false" customHeight="true" outlineLevel="0" collapsed="false">
      <c r="B1042" s="0" t="s">
        <v>2779</v>
      </c>
      <c r="C1042" s="54" t="n">
        <v>41057.6073726852</v>
      </c>
      <c r="D1042" s="55" t="s">
        <v>1460</v>
      </c>
      <c r="E1042" s="0" t="n">
        <v>28000</v>
      </c>
      <c r="F1042" s="0" t="s">
        <v>111</v>
      </c>
      <c r="G1042" s="0" t="e">
        <f aca="false">tblSalaries#this row;clean salary (in local currency)*VLOOKUP(tblSalaries#this row;currency,tblXrate,2,0)</f>
        <v>#VALUE!</v>
      </c>
      <c r="H1042" s="0" t="s">
        <v>2121</v>
      </c>
      <c r="I1042" s="0" t="s">
        <v>78</v>
      </c>
      <c r="J1042" s="0" t="s">
        <v>94</v>
      </c>
      <c r="K1042" s="0" t="e">
        <f aca="false">VLOOKUP(tblSalaries#this row;where do you work,tblCountriesactual:mapping,2,0)</f>
        <v>#VALUE!</v>
      </c>
      <c r="L1042" s="0" t="s">
        <v>100</v>
      </c>
      <c r="M1042" s="0" t="n">
        <v>16</v>
      </c>
      <c r="N1042" s="48" t="e">
        <f aca="false">VLOOKUP(K1042,tblCountries,3,0)</f>
        <v>#VALUE!</v>
      </c>
      <c r="O1042" s="48" t="e">
        <f aca="false">VLOOKUP(tblSalaries#this row;how many hours of a day you work on excel,tblHours,2,0)</f>
        <v>#VALUE!</v>
      </c>
      <c r="P1042" s="48" t="e">
        <f aca="false">VLOOKUP(tblSalaries#this row;clean country,tblCountries,5,0)</f>
        <v>#VALUE!</v>
      </c>
      <c r="Q1042" s="48" t="e">
        <f aca="false">IF($Q$1,tblSalaries#this row;ppp factor*tblSalaries#this row;salary in usd,tblSalaries#this row;salary in usd)</f>
        <v>#VALUE!</v>
      </c>
    </row>
    <row r="1043" customFormat="false" ht="15" hidden="false" customHeight="true" outlineLevel="0" collapsed="false">
      <c r="B1043" s="0" t="s">
        <v>2780</v>
      </c>
      <c r="C1043" s="54" t="n">
        <v>41057.6117361111</v>
      </c>
      <c r="D1043" s="55" t="s">
        <v>2781</v>
      </c>
      <c r="E1043" s="0" t="n">
        <v>530000</v>
      </c>
      <c r="F1043" s="0" t="s">
        <v>101</v>
      </c>
      <c r="G1043" s="0" t="e">
        <f aca="false">tblSalaries#this row;clean salary (in local currency)*VLOOKUP(tblSalaries#this row;currency,tblXrate,2,0)</f>
        <v>#VALUE!</v>
      </c>
      <c r="H1043" s="0" t="s">
        <v>2782</v>
      </c>
      <c r="I1043" s="0" t="s">
        <v>78</v>
      </c>
      <c r="J1043" s="0" t="s">
        <v>85</v>
      </c>
      <c r="K1043" s="0" t="e">
        <f aca="false">VLOOKUP(tblSalaries#this row;where do you work,tblCountriesactual:mapping,2,0)</f>
        <v>#VALUE!</v>
      </c>
      <c r="L1043" s="0" t="s">
        <v>100</v>
      </c>
      <c r="M1043" s="0" t="n">
        <v>7</v>
      </c>
      <c r="N1043" s="48" t="e">
        <f aca="false">VLOOKUP(K1043,tblCountries,3,0)</f>
        <v>#VALUE!</v>
      </c>
      <c r="O1043" s="48" t="e">
        <f aca="false">VLOOKUP(tblSalaries#this row;how many hours of a day you work on excel,tblHours,2,0)</f>
        <v>#VALUE!</v>
      </c>
      <c r="P1043" s="48" t="e">
        <f aca="false">VLOOKUP(tblSalaries#this row;clean country,tblCountries,5,0)</f>
        <v>#VALUE!</v>
      </c>
      <c r="Q1043" s="48" t="e">
        <f aca="false">IF($Q$1,tblSalaries#this row;ppp factor*tblSalaries#this row;salary in usd,tblSalaries#this row;salary in usd)</f>
        <v>#VALUE!</v>
      </c>
    </row>
    <row r="1044" customFormat="false" ht="15" hidden="false" customHeight="true" outlineLevel="0" collapsed="false">
      <c r="B1044" s="0" t="s">
        <v>2783</v>
      </c>
      <c r="C1044" s="54" t="n">
        <v>41057.6136574074</v>
      </c>
      <c r="D1044" s="55" t="s">
        <v>2784</v>
      </c>
      <c r="E1044" s="0" t="n">
        <v>18000</v>
      </c>
      <c r="F1044" s="0" t="s">
        <v>71</v>
      </c>
      <c r="G1044" s="0" t="e">
        <f aca="false">tblSalaries#this row;clean salary (in local currency)*VLOOKUP(tblSalaries#this row;currency,tblXrate,2,0)</f>
        <v>#VALUE!</v>
      </c>
      <c r="H1044" s="0" t="s">
        <v>78</v>
      </c>
      <c r="I1044" s="0" t="s">
        <v>78</v>
      </c>
      <c r="J1044" s="0" t="s">
        <v>242</v>
      </c>
      <c r="K1044" s="0" t="e">
        <f aca="false">VLOOKUP(tblSalaries#this row;where do you work,tblCountriesactual:mapping,2,0)</f>
        <v>#VALUE!</v>
      </c>
      <c r="L1044" s="0" t="s">
        <v>110</v>
      </c>
      <c r="M1044" s="0" t="n">
        <v>7</v>
      </c>
      <c r="N1044" s="48" t="e">
        <f aca="false">VLOOKUP(K1044,tblCountries,3,0)</f>
        <v>#VALUE!</v>
      </c>
      <c r="O1044" s="48" t="e">
        <f aca="false">VLOOKUP(tblSalaries#this row;how many hours of a day you work on excel,tblHours,2,0)</f>
        <v>#VALUE!</v>
      </c>
      <c r="P1044" s="48" t="e">
        <f aca="false">VLOOKUP(tblSalaries#this row;clean country,tblCountries,5,0)</f>
        <v>#VALUE!</v>
      </c>
      <c r="Q1044" s="48" t="e">
        <f aca="false">IF($Q$1,tblSalaries#this row;ppp factor*tblSalaries#this row;salary in usd,tblSalaries#this row;salary in usd)</f>
        <v>#VALUE!</v>
      </c>
    </row>
    <row r="1045" customFormat="false" ht="15" hidden="false" customHeight="true" outlineLevel="0" collapsed="false">
      <c r="B1045" s="0" t="s">
        <v>2785</v>
      </c>
      <c r="C1045" s="54" t="n">
        <v>41057.6141898148</v>
      </c>
      <c r="D1045" s="55" t="s">
        <v>2786</v>
      </c>
      <c r="E1045" s="0" t="n">
        <v>200000</v>
      </c>
      <c r="F1045" s="0" t="s">
        <v>101</v>
      </c>
      <c r="G1045" s="0" t="e">
        <f aca="false">tblSalaries#this row;clean salary (in local currency)*VLOOKUP(tblSalaries#this row;currency,tblXrate,2,0)</f>
        <v>#VALUE!</v>
      </c>
      <c r="H1045" s="0" t="s">
        <v>2787</v>
      </c>
      <c r="I1045" s="0" t="s">
        <v>124</v>
      </c>
      <c r="J1045" s="0" t="s">
        <v>85</v>
      </c>
      <c r="K1045" s="0" t="e">
        <f aca="false">VLOOKUP(tblSalaries#this row;where do you work,tblCountriesactual:mapping,2,0)</f>
        <v>#VALUE!</v>
      </c>
      <c r="L1045" s="0" t="s">
        <v>100</v>
      </c>
      <c r="M1045" s="0" t="n">
        <v>5</v>
      </c>
      <c r="N1045" s="48" t="e">
        <f aca="false">VLOOKUP(K1045,tblCountries,3,0)</f>
        <v>#VALUE!</v>
      </c>
      <c r="O1045" s="48" t="e">
        <f aca="false">VLOOKUP(tblSalaries#this row;how many hours of a day you work on excel,tblHours,2,0)</f>
        <v>#VALUE!</v>
      </c>
      <c r="P1045" s="48" t="e">
        <f aca="false">VLOOKUP(tblSalaries#this row;clean country,tblCountries,5,0)</f>
        <v>#VALUE!</v>
      </c>
      <c r="Q1045" s="48" t="e">
        <f aca="false">IF($Q$1,tblSalaries#this row;ppp factor*tblSalaries#this row;salary in usd,tblSalaries#this row;salary in usd)</f>
        <v>#VALUE!</v>
      </c>
    </row>
    <row r="1046" customFormat="false" ht="15" hidden="false" customHeight="true" outlineLevel="0" collapsed="false">
      <c r="B1046" s="0" t="s">
        <v>2788</v>
      </c>
      <c r="C1046" s="54" t="n">
        <v>41057.6146296297</v>
      </c>
      <c r="D1046" s="55" t="s">
        <v>2789</v>
      </c>
      <c r="E1046" s="0" t="n">
        <v>200000</v>
      </c>
      <c r="F1046" s="0" t="s">
        <v>101</v>
      </c>
      <c r="G1046" s="0" t="e">
        <f aca="false">tblSalaries#this row;clean salary (in local currency)*VLOOKUP(tblSalaries#this row;currency,tblXrate,2,0)</f>
        <v>#VALUE!</v>
      </c>
      <c r="H1046" s="0" t="s">
        <v>1911</v>
      </c>
      <c r="I1046" s="0" t="s">
        <v>136</v>
      </c>
      <c r="J1046" s="0" t="s">
        <v>85</v>
      </c>
      <c r="K1046" s="0" t="e">
        <f aca="false">VLOOKUP(tblSalaries#this row;where do you work,tblCountriesactual:mapping,2,0)</f>
        <v>#VALUE!</v>
      </c>
      <c r="L1046" s="0" t="s">
        <v>110</v>
      </c>
      <c r="M1046" s="0" t="n">
        <v>3</v>
      </c>
      <c r="N1046" s="48" t="e">
        <f aca="false">VLOOKUP(K1046,tblCountries,3,0)</f>
        <v>#VALUE!</v>
      </c>
      <c r="O1046" s="48" t="e">
        <f aca="false">VLOOKUP(tblSalaries#this row;how many hours of a day you work on excel,tblHours,2,0)</f>
        <v>#VALUE!</v>
      </c>
      <c r="P1046" s="48" t="e">
        <f aca="false">VLOOKUP(tblSalaries#this row;clean country,tblCountries,5,0)</f>
        <v>#VALUE!</v>
      </c>
      <c r="Q1046" s="48" t="e">
        <f aca="false">IF($Q$1,tblSalaries#this row;ppp factor*tblSalaries#this row;salary in usd,tblSalaries#this row;salary in usd)</f>
        <v>#VALUE!</v>
      </c>
    </row>
    <row r="1047" customFormat="false" ht="15" hidden="false" customHeight="true" outlineLevel="0" collapsed="false">
      <c r="B1047" s="0" t="s">
        <v>2790</v>
      </c>
      <c r="C1047" s="54" t="n">
        <v>41057.6157638889</v>
      </c>
      <c r="D1047" s="55" t="n">
        <v>5100</v>
      </c>
      <c r="E1047" s="0" t="n">
        <v>5100</v>
      </c>
      <c r="F1047" s="0" t="s">
        <v>71</v>
      </c>
      <c r="G1047" s="0" t="e">
        <f aca="false">tblSalaries#this row;clean salary (in local currency)*VLOOKUP(tblSalaries#this row;currency,tblXrate,2,0)</f>
        <v>#VALUE!</v>
      </c>
      <c r="H1047" s="0" t="s">
        <v>1911</v>
      </c>
      <c r="I1047" s="0" t="s">
        <v>136</v>
      </c>
      <c r="J1047" s="0" t="s">
        <v>85</v>
      </c>
      <c r="K1047" s="0" t="e">
        <f aca="false">VLOOKUP(tblSalaries#this row;where do you work,tblCountriesactual:mapping,2,0)</f>
        <v>#VALUE!</v>
      </c>
      <c r="L1047" s="0" t="s">
        <v>118</v>
      </c>
      <c r="M1047" s="0" t="n">
        <v>8</v>
      </c>
      <c r="N1047" s="48" t="e">
        <f aca="false">VLOOKUP(K1047,tblCountries,3,0)</f>
        <v>#VALUE!</v>
      </c>
      <c r="O1047" s="48" t="e">
        <f aca="false">VLOOKUP(tblSalaries#this row;how many hours of a day you work on excel,tblHours,2,0)</f>
        <v>#VALUE!</v>
      </c>
      <c r="P1047" s="48" t="e">
        <f aca="false">VLOOKUP(tblSalaries#this row;clean country,tblCountries,5,0)</f>
        <v>#VALUE!</v>
      </c>
      <c r="Q1047" s="48" t="e">
        <f aca="false">IF($Q$1,tblSalaries#this row;ppp factor*tblSalaries#this row;salary in usd,tblSalaries#this row;salary in usd)</f>
        <v>#VALUE!</v>
      </c>
    </row>
    <row r="1048" customFormat="false" ht="15" hidden="false" customHeight="true" outlineLevel="0" collapsed="false">
      <c r="B1048" s="0" t="s">
        <v>2791</v>
      </c>
      <c r="C1048" s="54" t="n">
        <v>41057.6180902778</v>
      </c>
      <c r="D1048" s="55" t="n">
        <v>100000</v>
      </c>
      <c r="E1048" s="0" t="n">
        <v>1200000</v>
      </c>
      <c r="F1048" s="0" t="s">
        <v>101</v>
      </c>
      <c r="G1048" s="0" t="e">
        <f aca="false">tblSalaries#this row;clean salary (in local currency)*VLOOKUP(tblSalaries#this row;currency,tblXrate,2,0)</f>
        <v>#VALUE!</v>
      </c>
      <c r="H1048" s="0" t="s">
        <v>1922</v>
      </c>
      <c r="I1048" s="0" t="s">
        <v>78</v>
      </c>
      <c r="J1048" s="0" t="s">
        <v>85</v>
      </c>
      <c r="K1048" s="0" t="e">
        <f aca="false">VLOOKUP(tblSalaries#this row;where do you work,tblCountriesactual:mapping,2,0)</f>
        <v>#VALUE!</v>
      </c>
      <c r="L1048" s="0" t="s">
        <v>110</v>
      </c>
      <c r="M1048" s="0" t="n">
        <v>7</v>
      </c>
      <c r="N1048" s="48" t="e">
        <f aca="false">VLOOKUP(K1048,tblCountries,3,0)</f>
        <v>#VALUE!</v>
      </c>
      <c r="O1048" s="48" t="e">
        <f aca="false">VLOOKUP(tblSalaries#this row;how many hours of a day you work on excel,tblHours,2,0)</f>
        <v>#VALUE!</v>
      </c>
      <c r="P1048" s="48" t="e">
        <f aca="false">VLOOKUP(tblSalaries#this row;clean country,tblCountries,5,0)</f>
        <v>#VALUE!</v>
      </c>
      <c r="Q1048" s="48" t="e">
        <f aca="false">IF($Q$1,tblSalaries#this row;ppp factor*tblSalaries#this row;salary in usd,tblSalaries#this row;salary in usd)</f>
        <v>#VALUE!</v>
      </c>
    </row>
    <row r="1049" customFormat="false" ht="15" hidden="false" customHeight="true" outlineLevel="0" collapsed="false">
      <c r="B1049" s="0" t="s">
        <v>2792</v>
      </c>
      <c r="C1049" s="54" t="n">
        <v>41057.6199652778</v>
      </c>
      <c r="D1049" s="55" t="s">
        <v>2793</v>
      </c>
      <c r="E1049" s="0" t="n">
        <v>300000</v>
      </c>
      <c r="F1049" s="0" t="s">
        <v>101</v>
      </c>
      <c r="G1049" s="0" t="e">
        <f aca="false">tblSalaries#this row;clean salary (in local currency)*VLOOKUP(tblSalaries#this row;currency,tblXrate,2,0)</f>
        <v>#VALUE!</v>
      </c>
      <c r="H1049" s="0" t="s">
        <v>2794</v>
      </c>
      <c r="I1049" s="0" t="s">
        <v>87</v>
      </c>
      <c r="J1049" s="0" t="s">
        <v>85</v>
      </c>
      <c r="K1049" s="0" t="e">
        <f aca="false">VLOOKUP(tblSalaries#this row;where do you work,tblCountriesactual:mapping,2,0)</f>
        <v>#VALUE!</v>
      </c>
      <c r="L1049" s="0" t="s">
        <v>100</v>
      </c>
      <c r="M1049" s="0" t="n">
        <v>1</v>
      </c>
      <c r="N1049" s="48" t="e">
        <f aca="false">VLOOKUP(K1049,tblCountries,3,0)</f>
        <v>#VALUE!</v>
      </c>
      <c r="O1049" s="48" t="e">
        <f aca="false">VLOOKUP(tblSalaries#this row;how many hours of a day you work on excel,tblHours,2,0)</f>
        <v>#VALUE!</v>
      </c>
      <c r="P1049" s="48" t="e">
        <f aca="false">VLOOKUP(tblSalaries#this row;clean country,tblCountries,5,0)</f>
        <v>#VALUE!</v>
      </c>
      <c r="Q1049" s="48" t="e">
        <f aca="false">IF($Q$1,tblSalaries#this row;ppp factor*tblSalaries#this row;salary in usd,tblSalaries#this row;salary in usd)</f>
        <v>#VALUE!</v>
      </c>
    </row>
    <row r="1050" customFormat="false" ht="15" hidden="false" customHeight="true" outlineLevel="0" collapsed="false">
      <c r="B1050" s="0" t="s">
        <v>2795</v>
      </c>
      <c r="C1050" s="54" t="n">
        <v>41057.620162037</v>
      </c>
      <c r="D1050" s="55" t="n">
        <v>50000</v>
      </c>
      <c r="E1050" s="0" t="n">
        <v>50000</v>
      </c>
      <c r="F1050" s="0" t="s">
        <v>71</v>
      </c>
      <c r="G1050" s="0" t="e">
        <f aca="false">tblSalaries#this row;clean salary (in local currency)*VLOOKUP(tblSalaries#this row;currency,tblXrate,2,0)</f>
        <v>#VALUE!</v>
      </c>
      <c r="H1050" s="0" t="s">
        <v>1672</v>
      </c>
      <c r="I1050" s="0" t="s">
        <v>107</v>
      </c>
      <c r="J1050" s="0" t="s">
        <v>85</v>
      </c>
      <c r="K1050" s="0" t="e">
        <f aca="false">VLOOKUP(tblSalaries#this row;where do you work,tblCountriesactual:mapping,2,0)</f>
        <v>#VALUE!</v>
      </c>
      <c r="L1050" s="0" t="s">
        <v>90</v>
      </c>
      <c r="M1050" s="0" t="n">
        <v>26</v>
      </c>
      <c r="N1050" s="48" t="e">
        <f aca="false">VLOOKUP(K1050,tblCountries,3,0)</f>
        <v>#VALUE!</v>
      </c>
      <c r="O1050" s="48" t="e">
        <f aca="false">VLOOKUP(tblSalaries#this row;how many hours of a day you work on excel,tblHours,2,0)</f>
        <v>#VALUE!</v>
      </c>
      <c r="P1050" s="48" t="e">
        <f aca="false">VLOOKUP(tblSalaries#this row;clean country,tblCountries,5,0)</f>
        <v>#VALUE!</v>
      </c>
      <c r="Q1050" s="48" t="e">
        <f aca="false">IF($Q$1,tblSalaries#this row;ppp factor*tblSalaries#this row;salary in usd,tblSalaries#this row;salary in usd)</f>
        <v>#VALUE!</v>
      </c>
    </row>
    <row r="1051" customFormat="false" ht="15" hidden="false" customHeight="true" outlineLevel="0" collapsed="false">
      <c r="B1051" s="0" t="s">
        <v>2796</v>
      </c>
      <c r="C1051" s="54" t="n">
        <v>41057.6206481482</v>
      </c>
      <c r="D1051" s="55" t="s">
        <v>2797</v>
      </c>
      <c r="E1051" s="0" t="n">
        <v>1600000</v>
      </c>
      <c r="F1051" s="0" t="s">
        <v>101</v>
      </c>
      <c r="G1051" s="0" t="e">
        <f aca="false">tblSalaries#this row;clean salary (in local currency)*VLOOKUP(tblSalaries#this row;currency,tblXrate,2,0)</f>
        <v>#VALUE!</v>
      </c>
      <c r="H1051" s="0" t="s">
        <v>2798</v>
      </c>
      <c r="I1051" s="0" t="s">
        <v>124</v>
      </c>
      <c r="J1051" s="0" t="s">
        <v>85</v>
      </c>
      <c r="K1051" s="0" t="e">
        <f aca="false">VLOOKUP(tblSalaries#this row;where do you work,tblCountriesactual:mapping,2,0)</f>
        <v>#VALUE!</v>
      </c>
      <c r="L1051" s="0" t="s">
        <v>118</v>
      </c>
      <c r="M1051" s="0" t="n">
        <v>9</v>
      </c>
      <c r="N1051" s="48" t="e">
        <f aca="false">VLOOKUP(K1051,tblCountries,3,0)</f>
        <v>#VALUE!</v>
      </c>
      <c r="O1051" s="48" t="e">
        <f aca="false">VLOOKUP(tblSalaries#this row;how many hours of a day you work on excel,tblHours,2,0)</f>
        <v>#VALUE!</v>
      </c>
      <c r="P1051" s="48" t="e">
        <f aca="false">VLOOKUP(tblSalaries#this row;clean country,tblCountries,5,0)</f>
        <v>#VALUE!</v>
      </c>
      <c r="Q1051" s="48" t="e">
        <f aca="false">IF($Q$1,tblSalaries#this row;ppp factor*tblSalaries#this row;salary in usd,tblSalaries#this row;salary in usd)</f>
        <v>#VALUE!</v>
      </c>
    </row>
    <row r="1052" customFormat="false" ht="15" hidden="false" customHeight="true" outlineLevel="0" collapsed="false">
      <c r="B1052" s="0" t="s">
        <v>2799</v>
      </c>
      <c r="C1052" s="54" t="n">
        <v>41057.6225347222</v>
      </c>
      <c r="D1052" s="55" t="n">
        <v>15600</v>
      </c>
      <c r="E1052" s="0" t="n">
        <v>15600</v>
      </c>
      <c r="F1052" s="0" t="s">
        <v>111</v>
      </c>
      <c r="G1052" s="0" t="e">
        <f aca="false">tblSalaries#this row;clean salary (in local currency)*VLOOKUP(tblSalaries#this row;currency,tblXrate,2,0)</f>
        <v>#VALUE!</v>
      </c>
      <c r="H1052" s="0" t="s">
        <v>2800</v>
      </c>
      <c r="I1052" s="0" t="s">
        <v>78</v>
      </c>
      <c r="J1052" s="0" t="s">
        <v>94</v>
      </c>
      <c r="K1052" s="0" t="e">
        <f aca="false">VLOOKUP(tblSalaries#this row;where do you work,tblCountriesactual:mapping,2,0)</f>
        <v>#VALUE!</v>
      </c>
      <c r="L1052" s="0" t="s">
        <v>118</v>
      </c>
      <c r="M1052" s="0" t="n">
        <v>0</v>
      </c>
      <c r="N1052" s="48" t="e">
        <f aca="false">VLOOKUP(K1052,tblCountries,3,0)</f>
        <v>#VALUE!</v>
      </c>
      <c r="O1052" s="48" t="e">
        <f aca="false">VLOOKUP(tblSalaries#this row;how many hours of a day you work on excel,tblHours,2,0)</f>
        <v>#VALUE!</v>
      </c>
      <c r="P1052" s="48" t="e">
        <f aca="false">VLOOKUP(tblSalaries#this row;clean country,tblCountries,5,0)</f>
        <v>#VALUE!</v>
      </c>
      <c r="Q1052" s="48" t="e">
        <f aca="false">IF($Q$1,tblSalaries#this row;ppp factor*tblSalaries#this row;salary in usd,tblSalaries#this row;salary in usd)</f>
        <v>#VALUE!</v>
      </c>
    </row>
    <row r="1053" customFormat="false" ht="15" hidden="false" customHeight="true" outlineLevel="0" collapsed="false">
      <c r="B1053" s="0" t="s">
        <v>2801</v>
      </c>
      <c r="C1053" s="54" t="n">
        <v>41057.6337731481</v>
      </c>
      <c r="D1053" s="55" t="n">
        <v>7000</v>
      </c>
      <c r="E1053" s="0" t="n">
        <v>7000</v>
      </c>
      <c r="F1053" s="0" t="s">
        <v>71</v>
      </c>
      <c r="G1053" s="0" t="e">
        <f aca="false">tblSalaries#this row;clean salary (in local currency)*VLOOKUP(tblSalaries#this row;currency,tblXrate,2,0)</f>
        <v>#VALUE!</v>
      </c>
      <c r="H1053" s="0" t="s">
        <v>1911</v>
      </c>
      <c r="I1053" s="0" t="s">
        <v>136</v>
      </c>
      <c r="J1053" s="0" t="s">
        <v>85</v>
      </c>
      <c r="K1053" s="0" t="e">
        <f aca="false">VLOOKUP(tblSalaries#this row;where do you work,tblCountriesactual:mapping,2,0)</f>
        <v>#VALUE!</v>
      </c>
      <c r="L1053" s="0" t="s">
        <v>118</v>
      </c>
      <c r="M1053" s="0" t="n">
        <v>5</v>
      </c>
      <c r="N1053" s="48" t="e">
        <f aca="false">VLOOKUP(K1053,tblCountries,3,0)</f>
        <v>#VALUE!</v>
      </c>
      <c r="O1053" s="48" t="e">
        <f aca="false">VLOOKUP(tblSalaries#this row;how many hours of a day you work on excel,tblHours,2,0)</f>
        <v>#VALUE!</v>
      </c>
      <c r="P1053" s="48" t="e">
        <f aca="false">VLOOKUP(tblSalaries#this row;clean country,tblCountries,5,0)</f>
        <v>#VALUE!</v>
      </c>
      <c r="Q1053" s="48" t="e">
        <f aca="false">IF($Q$1,tblSalaries#this row;ppp factor*tblSalaries#this row;salary in usd,tblSalaries#this row;salary in usd)</f>
        <v>#VALUE!</v>
      </c>
    </row>
    <row r="1054" customFormat="false" ht="15" hidden="false" customHeight="true" outlineLevel="0" collapsed="false">
      <c r="B1054" s="0" t="s">
        <v>2802</v>
      </c>
      <c r="C1054" s="54" t="n">
        <v>41057.6363425926</v>
      </c>
      <c r="D1054" s="55" t="s">
        <v>2803</v>
      </c>
      <c r="E1054" s="0" t="n">
        <v>438000</v>
      </c>
      <c r="F1054" s="0" t="s">
        <v>101</v>
      </c>
      <c r="G1054" s="0" t="e">
        <f aca="false">tblSalaries#this row;clean salary (in local currency)*VLOOKUP(tblSalaries#this row;currency,tblXrate,2,0)</f>
        <v>#VALUE!</v>
      </c>
      <c r="H1054" s="0" t="s">
        <v>2804</v>
      </c>
      <c r="I1054" s="0" t="s">
        <v>78</v>
      </c>
      <c r="J1054" s="0" t="s">
        <v>85</v>
      </c>
      <c r="K1054" s="0" t="e">
        <f aca="false">VLOOKUP(tblSalaries#this row;where do you work,tblCountriesactual:mapping,2,0)</f>
        <v>#VALUE!</v>
      </c>
      <c r="L1054" s="0" t="s">
        <v>90</v>
      </c>
      <c r="M1054" s="0" t="n">
        <v>10</v>
      </c>
      <c r="N1054" s="48" t="e">
        <f aca="false">VLOOKUP(K1054,tblCountries,3,0)</f>
        <v>#VALUE!</v>
      </c>
      <c r="O1054" s="48" t="e">
        <f aca="false">VLOOKUP(tblSalaries#this row;how many hours of a day you work on excel,tblHours,2,0)</f>
        <v>#VALUE!</v>
      </c>
      <c r="P1054" s="48" t="e">
        <f aca="false">VLOOKUP(tblSalaries#this row;clean country,tblCountries,5,0)</f>
        <v>#VALUE!</v>
      </c>
      <c r="Q1054" s="48" t="e">
        <f aca="false">IF($Q$1,tblSalaries#this row;ppp factor*tblSalaries#this row;salary in usd,tblSalaries#this row;salary in usd)</f>
        <v>#VALUE!</v>
      </c>
    </row>
    <row r="1055" customFormat="false" ht="15" hidden="false" customHeight="true" outlineLevel="0" collapsed="false">
      <c r="B1055" s="0" t="s">
        <v>2805</v>
      </c>
      <c r="C1055" s="54" t="n">
        <v>41057.6401736111</v>
      </c>
      <c r="D1055" s="55" t="s">
        <v>2806</v>
      </c>
      <c r="E1055" s="0" t="n">
        <v>50000</v>
      </c>
      <c r="F1055" s="0" t="s">
        <v>111</v>
      </c>
      <c r="G1055" s="0" t="e">
        <f aca="false">tblSalaries#this row;clean salary (in local currency)*VLOOKUP(tblSalaries#this row;currency,tblXrate,2,0)</f>
        <v>#VALUE!</v>
      </c>
      <c r="H1055" s="0" t="s">
        <v>2807</v>
      </c>
      <c r="I1055" s="0" t="s">
        <v>124</v>
      </c>
      <c r="J1055" s="0" t="s">
        <v>94</v>
      </c>
      <c r="K1055" s="0" t="e">
        <f aca="false">VLOOKUP(tblSalaries#this row;where do you work,tblCountriesactual:mapping,2,0)</f>
        <v>#VALUE!</v>
      </c>
      <c r="L1055" s="0" t="s">
        <v>100</v>
      </c>
      <c r="M1055" s="0" t="n">
        <v>12</v>
      </c>
      <c r="N1055" s="48" t="e">
        <f aca="false">VLOOKUP(K1055,tblCountries,3,0)</f>
        <v>#VALUE!</v>
      </c>
      <c r="O1055" s="48" t="e">
        <f aca="false">VLOOKUP(tblSalaries#this row;how many hours of a day you work on excel,tblHours,2,0)</f>
        <v>#VALUE!</v>
      </c>
      <c r="P1055" s="48" t="e">
        <f aca="false">VLOOKUP(tblSalaries#this row;clean country,tblCountries,5,0)</f>
        <v>#VALUE!</v>
      </c>
      <c r="Q1055" s="48" t="e">
        <f aca="false">IF($Q$1,tblSalaries#this row;ppp factor*tblSalaries#this row;salary in usd,tblSalaries#this row;salary in usd)</f>
        <v>#VALUE!</v>
      </c>
    </row>
    <row r="1056" customFormat="false" ht="15" hidden="false" customHeight="true" outlineLevel="0" collapsed="false">
      <c r="B1056" s="0" t="s">
        <v>2808</v>
      </c>
      <c r="C1056" s="54" t="n">
        <v>41057.6444328704</v>
      </c>
      <c r="D1056" s="55" t="n">
        <v>560</v>
      </c>
      <c r="E1056" s="0" t="n">
        <v>6720</v>
      </c>
      <c r="F1056" s="0" t="s">
        <v>71</v>
      </c>
      <c r="G1056" s="0" t="e">
        <f aca="false">tblSalaries#this row;clean salary (in local currency)*VLOOKUP(tblSalaries#this row;currency,tblXrate,2,0)</f>
        <v>#VALUE!</v>
      </c>
      <c r="H1056" s="0" t="s">
        <v>1911</v>
      </c>
      <c r="I1056" s="0" t="s">
        <v>136</v>
      </c>
      <c r="J1056" s="0" t="s">
        <v>85</v>
      </c>
      <c r="K1056" s="0" t="e">
        <f aca="false">VLOOKUP(tblSalaries#this row;where do you work,tblCountriesactual:mapping,2,0)</f>
        <v>#VALUE!</v>
      </c>
      <c r="L1056" s="0" t="s">
        <v>110</v>
      </c>
      <c r="M1056" s="0" t="n">
        <v>6</v>
      </c>
      <c r="N1056" s="48" t="e">
        <f aca="false">VLOOKUP(K1056,tblCountries,3,0)</f>
        <v>#VALUE!</v>
      </c>
      <c r="O1056" s="48" t="e">
        <f aca="false">VLOOKUP(tblSalaries#this row;how many hours of a day you work on excel,tblHours,2,0)</f>
        <v>#VALUE!</v>
      </c>
      <c r="P1056" s="48" t="e">
        <f aca="false">VLOOKUP(tblSalaries#this row;clean country,tblCountries,5,0)</f>
        <v>#VALUE!</v>
      </c>
      <c r="Q1056" s="48" t="e">
        <f aca="false">IF($Q$1,tblSalaries#this row;ppp factor*tblSalaries#this row;salary in usd,tblSalaries#this row;salary in usd)</f>
        <v>#VALUE!</v>
      </c>
    </row>
    <row r="1057" customFormat="false" ht="15" hidden="false" customHeight="true" outlineLevel="0" collapsed="false">
      <c r="B1057" s="0" t="s">
        <v>2809</v>
      </c>
      <c r="C1057" s="54" t="n">
        <v>41057.6454166667</v>
      </c>
      <c r="D1057" s="55" t="s">
        <v>2810</v>
      </c>
      <c r="E1057" s="0" t="n">
        <v>250000</v>
      </c>
      <c r="F1057" s="0" t="s">
        <v>101</v>
      </c>
      <c r="G1057" s="0" t="e">
        <f aca="false">tblSalaries#this row;clean salary (in local currency)*VLOOKUP(tblSalaries#this row;currency,tblXrate,2,0)</f>
        <v>#VALUE!</v>
      </c>
      <c r="H1057" s="0" t="s">
        <v>2811</v>
      </c>
      <c r="I1057" s="0" t="s">
        <v>136</v>
      </c>
      <c r="J1057" s="0" t="s">
        <v>85</v>
      </c>
      <c r="K1057" s="0" t="e">
        <f aca="false">VLOOKUP(tblSalaries#this row;where do you work,tblCountriesactual:mapping,2,0)</f>
        <v>#VALUE!</v>
      </c>
      <c r="L1057" s="0" t="s">
        <v>118</v>
      </c>
      <c r="M1057" s="0" t="n">
        <v>3.5</v>
      </c>
      <c r="N1057" s="48" t="e">
        <f aca="false">VLOOKUP(K1057,tblCountries,3,0)</f>
        <v>#VALUE!</v>
      </c>
      <c r="O1057" s="48" t="e">
        <f aca="false">VLOOKUP(tblSalaries#this row;how many hours of a day you work on excel,tblHours,2,0)</f>
        <v>#VALUE!</v>
      </c>
      <c r="P1057" s="48" t="e">
        <f aca="false">VLOOKUP(tblSalaries#this row;clean country,tblCountries,5,0)</f>
        <v>#VALUE!</v>
      </c>
      <c r="Q1057" s="48" t="e">
        <f aca="false">IF($Q$1,tblSalaries#this row;ppp factor*tblSalaries#this row;salary in usd,tblSalaries#this row;salary in usd)</f>
        <v>#VALUE!</v>
      </c>
    </row>
    <row r="1058" customFormat="false" ht="15" hidden="false" customHeight="true" outlineLevel="0" collapsed="false">
      <c r="B1058" s="0" t="s">
        <v>2812</v>
      </c>
      <c r="C1058" s="54" t="n">
        <v>41057.6457523148</v>
      </c>
      <c r="D1058" s="55" t="s">
        <v>850</v>
      </c>
      <c r="E1058" s="0" t="n">
        <v>30000</v>
      </c>
      <c r="F1058" s="0" t="s">
        <v>111</v>
      </c>
      <c r="G1058" s="0" t="e">
        <f aca="false">tblSalaries#this row;clean salary (in local currency)*VLOOKUP(tblSalaries#this row;currency,tblXrate,2,0)</f>
        <v>#VALUE!</v>
      </c>
      <c r="H1058" s="0" t="s">
        <v>877</v>
      </c>
      <c r="I1058" s="0" t="s">
        <v>78</v>
      </c>
      <c r="J1058" s="0" t="s">
        <v>94</v>
      </c>
      <c r="K1058" s="0" t="e">
        <f aca="false">VLOOKUP(tblSalaries#this row;where do you work,tblCountriesactual:mapping,2,0)</f>
        <v>#VALUE!</v>
      </c>
      <c r="L1058" s="0" t="s">
        <v>118</v>
      </c>
      <c r="M1058" s="0" t="n">
        <v>15</v>
      </c>
      <c r="N1058" s="48" t="e">
        <f aca="false">VLOOKUP(K1058,tblCountries,3,0)</f>
        <v>#VALUE!</v>
      </c>
      <c r="O1058" s="48" t="e">
        <f aca="false">VLOOKUP(tblSalaries#this row;how many hours of a day you work on excel,tblHours,2,0)</f>
        <v>#VALUE!</v>
      </c>
      <c r="P1058" s="48" t="e">
        <f aca="false">VLOOKUP(tblSalaries#this row;clean country,tblCountries,5,0)</f>
        <v>#VALUE!</v>
      </c>
      <c r="Q1058" s="48" t="e">
        <f aca="false">IF($Q$1,tblSalaries#this row;ppp factor*tblSalaries#this row;salary in usd,tblSalaries#this row;salary in usd)</f>
        <v>#VALUE!</v>
      </c>
    </row>
    <row r="1059" customFormat="false" ht="15" hidden="false" customHeight="true" outlineLevel="0" collapsed="false">
      <c r="B1059" s="0" t="s">
        <v>2813</v>
      </c>
      <c r="C1059" s="54" t="n">
        <v>41057.6481828704</v>
      </c>
      <c r="D1059" s="55" t="n">
        <v>600</v>
      </c>
      <c r="E1059" s="0" t="n">
        <v>7200</v>
      </c>
      <c r="F1059" s="0" t="s">
        <v>71</v>
      </c>
      <c r="G1059" s="0" t="e">
        <f aca="false">tblSalaries#this row;clean salary (in local currency)*VLOOKUP(tblSalaries#this row;currency,tblXrate,2,0)</f>
        <v>#VALUE!</v>
      </c>
      <c r="H1059" s="0" t="s">
        <v>2814</v>
      </c>
      <c r="I1059" s="0" t="s">
        <v>78</v>
      </c>
      <c r="J1059" s="0" t="s">
        <v>85</v>
      </c>
      <c r="K1059" s="0" t="e">
        <f aca="false">VLOOKUP(tblSalaries#this row;where do you work,tblCountriesactual:mapping,2,0)</f>
        <v>#VALUE!</v>
      </c>
      <c r="L1059" s="0" t="s">
        <v>118</v>
      </c>
      <c r="M1059" s="0" t="n">
        <v>10</v>
      </c>
      <c r="N1059" s="48" t="e">
        <f aca="false">VLOOKUP(K1059,tblCountries,3,0)</f>
        <v>#VALUE!</v>
      </c>
      <c r="O1059" s="48" t="e">
        <f aca="false">VLOOKUP(tblSalaries#this row;how many hours of a day you work on excel,tblHours,2,0)</f>
        <v>#VALUE!</v>
      </c>
      <c r="P1059" s="48" t="e">
        <f aca="false">VLOOKUP(tblSalaries#this row;clean country,tblCountries,5,0)</f>
        <v>#VALUE!</v>
      </c>
      <c r="Q1059" s="48" t="e">
        <f aca="false">IF($Q$1,tblSalaries#this row;ppp factor*tblSalaries#this row;salary in usd,tblSalaries#this row;salary in usd)</f>
        <v>#VALUE!</v>
      </c>
    </row>
    <row r="1060" customFormat="false" ht="15" hidden="false" customHeight="true" outlineLevel="0" collapsed="false">
      <c r="B1060" s="0" t="s">
        <v>2815</v>
      </c>
      <c r="C1060" s="54" t="n">
        <v>41057.6483449074</v>
      </c>
      <c r="D1060" s="55" t="s">
        <v>2816</v>
      </c>
      <c r="E1060" s="0" t="n">
        <v>2500000</v>
      </c>
      <c r="F1060" s="0" t="s">
        <v>101</v>
      </c>
      <c r="G1060" s="0" t="e">
        <f aca="false">tblSalaries#this row;clean salary (in local currency)*VLOOKUP(tblSalaries#this row;currency,tblXrate,2,0)</f>
        <v>#VALUE!</v>
      </c>
      <c r="H1060" s="0" t="s">
        <v>2817</v>
      </c>
      <c r="I1060" s="0" t="s">
        <v>107</v>
      </c>
      <c r="J1060" s="0" t="s">
        <v>85</v>
      </c>
      <c r="K1060" s="0" t="e">
        <f aca="false">VLOOKUP(tblSalaries#this row;where do you work,tblCountriesactual:mapping,2,0)</f>
        <v>#VALUE!</v>
      </c>
      <c r="L1060" s="0" t="s">
        <v>110</v>
      </c>
      <c r="M1060" s="0" t="n">
        <v>9</v>
      </c>
      <c r="N1060" s="48" t="e">
        <f aca="false">VLOOKUP(K1060,tblCountries,3,0)</f>
        <v>#VALUE!</v>
      </c>
      <c r="O1060" s="48" t="e">
        <f aca="false">VLOOKUP(tblSalaries#this row;how many hours of a day you work on excel,tblHours,2,0)</f>
        <v>#VALUE!</v>
      </c>
      <c r="P1060" s="48" t="e">
        <f aca="false">VLOOKUP(tblSalaries#this row;clean country,tblCountries,5,0)</f>
        <v>#VALUE!</v>
      </c>
      <c r="Q1060" s="48" t="e">
        <f aca="false">IF($Q$1,tblSalaries#this row;ppp factor*tblSalaries#this row;salary in usd,tblSalaries#this row;salary in usd)</f>
        <v>#VALUE!</v>
      </c>
    </row>
    <row r="1061" customFormat="false" ht="15" hidden="false" customHeight="true" outlineLevel="0" collapsed="false">
      <c r="B1061" s="0" t="s">
        <v>2818</v>
      </c>
      <c r="C1061" s="54" t="n">
        <v>41057.64875</v>
      </c>
      <c r="D1061" s="55" t="n">
        <v>140000</v>
      </c>
      <c r="E1061" s="0" t="n">
        <v>140000</v>
      </c>
      <c r="F1061" s="0" t="s">
        <v>101</v>
      </c>
      <c r="G1061" s="0" t="e">
        <f aca="false">tblSalaries#this row;clean salary (in local currency)*VLOOKUP(tblSalaries#this row;currency,tblXrate,2,0)</f>
        <v>#VALUE!</v>
      </c>
      <c r="H1061" s="0" t="s">
        <v>69</v>
      </c>
      <c r="I1061" s="0" t="s">
        <v>69</v>
      </c>
      <c r="J1061" s="0" t="s">
        <v>85</v>
      </c>
      <c r="K1061" s="0" t="e">
        <f aca="false">VLOOKUP(tblSalaries#this row;where do you work,tblCountriesactual:mapping,2,0)</f>
        <v>#VALUE!</v>
      </c>
      <c r="L1061" s="0" t="s">
        <v>110</v>
      </c>
      <c r="M1061" s="0" t="n">
        <v>4</v>
      </c>
      <c r="N1061" s="48" t="e">
        <f aca="false">VLOOKUP(K1061,tblCountries,3,0)</f>
        <v>#VALUE!</v>
      </c>
      <c r="O1061" s="48" t="e">
        <f aca="false">VLOOKUP(tblSalaries#this row;how many hours of a day you work on excel,tblHours,2,0)</f>
        <v>#VALUE!</v>
      </c>
      <c r="P1061" s="48" t="e">
        <f aca="false">VLOOKUP(tblSalaries#this row;clean country,tblCountries,5,0)</f>
        <v>#VALUE!</v>
      </c>
      <c r="Q1061" s="48" t="e">
        <f aca="false">IF($Q$1,tblSalaries#this row;ppp factor*tblSalaries#this row;salary in usd,tblSalaries#this row;salary in usd)</f>
        <v>#VALUE!</v>
      </c>
    </row>
    <row r="1062" customFormat="false" ht="15" hidden="false" customHeight="true" outlineLevel="0" collapsed="false">
      <c r="B1062" s="0" t="s">
        <v>2819</v>
      </c>
      <c r="C1062" s="54" t="n">
        <v>41057.6496759259</v>
      </c>
      <c r="D1062" s="55" t="n">
        <v>20000</v>
      </c>
      <c r="E1062" s="0" t="n">
        <v>20000</v>
      </c>
      <c r="F1062" s="0" t="s">
        <v>111</v>
      </c>
      <c r="G1062" s="0" t="e">
        <f aca="false">tblSalaries#this row;clean salary (in local currency)*VLOOKUP(tblSalaries#this row;currency,tblXrate,2,0)</f>
        <v>#VALUE!</v>
      </c>
      <c r="H1062" s="0" t="s">
        <v>2820</v>
      </c>
      <c r="I1062" s="0" t="s">
        <v>78</v>
      </c>
      <c r="J1062" s="0" t="s">
        <v>94</v>
      </c>
      <c r="K1062" s="0" t="e">
        <f aca="false">VLOOKUP(tblSalaries#this row;where do you work,tblCountriesactual:mapping,2,0)</f>
        <v>#VALUE!</v>
      </c>
      <c r="L1062" s="0" t="s">
        <v>110</v>
      </c>
      <c r="M1062" s="0" t="n">
        <v>1</v>
      </c>
      <c r="N1062" s="48" t="e">
        <f aca="false">VLOOKUP(K1062,tblCountries,3,0)</f>
        <v>#VALUE!</v>
      </c>
      <c r="O1062" s="48" t="e">
        <f aca="false">VLOOKUP(tblSalaries#this row;how many hours of a day you work on excel,tblHours,2,0)</f>
        <v>#VALUE!</v>
      </c>
      <c r="P1062" s="48" t="e">
        <f aca="false">VLOOKUP(tblSalaries#this row;clean country,tblCountries,5,0)</f>
        <v>#VALUE!</v>
      </c>
      <c r="Q1062" s="48" t="e">
        <f aca="false">IF($Q$1,tblSalaries#this row;ppp factor*tblSalaries#this row;salary in usd,tblSalaries#this row;salary in usd)</f>
        <v>#VALUE!</v>
      </c>
    </row>
    <row r="1063" customFormat="false" ht="15" hidden="false" customHeight="true" outlineLevel="0" collapsed="false">
      <c r="B1063" s="0" t="s">
        <v>2821</v>
      </c>
      <c r="C1063" s="54" t="n">
        <v>41057.6509606481</v>
      </c>
      <c r="D1063" s="55" t="n">
        <v>1200000</v>
      </c>
      <c r="E1063" s="0" t="n">
        <v>1200000</v>
      </c>
      <c r="F1063" s="0" t="s">
        <v>101</v>
      </c>
      <c r="G1063" s="0" t="e">
        <f aca="false">tblSalaries#this row;clean salary (in local currency)*VLOOKUP(tblSalaries#this row;currency,tblXrate,2,0)</f>
        <v>#VALUE!</v>
      </c>
      <c r="H1063" s="0" t="s">
        <v>2822</v>
      </c>
      <c r="I1063" s="0" t="s">
        <v>97</v>
      </c>
      <c r="J1063" s="0" t="s">
        <v>85</v>
      </c>
      <c r="K1063" s="0" t="e">
        <f aca="false">VLOOKUP(tblSalaries#this row;where do you work,tblCountriesactual:mapping,2,0)</f>
        <v>#VALUE!</v>
      </c>
      <c r="L1063" s="0" t="s">
        <v>110</v>
      </c>
      <c r="M1063" s="0" t="n">
        <v>8</v>
      </c>
      <c r="N1063" s="48" t="e">
        <f aca="false">VLOOKUP(K1063,tblCountries,3,0)</f>
        <v>#VALUE!</v>
      </c>
      <c r="O1063" s="48" t="e">
        <f aca="false">VLOOKUP(tblSalaries#this row;how many hours of a day you work on excel,tblHours,2,0)</f>
        <v>#VALUE!</v>
      </c>
      <c r="P1063" s="48" t="e">
        <f aca="false">VLOOKUP(tblSalaries#this row;clean country,tblCountries,5,0)</f>
        <v>#VALUE!</v>
      </c>
      <c r="Q1063" s="48" t="e">
        <f aca="false">IF($Q$1,tblSalaries#this row;ppp factor*tblSalaries#this row;salary in usd,tblSalaries#this row;salary in usd)</f>
        <v>#VALUE!</v>
      </c>
    </row>
    <row r="1064" customFormat="false" ht="15" hidden="false" customHeight="true" outlineLevel="0" collapsed="false">
      <c r="B1064" s="0" t="s">
        <v>2823</v>
      </c>
      <c r="C1064" s="54" t="n">
        <v>41057.654212963</v>
      </c>
      <c r="D1064" s="55" t="n">
        <v>80000</v>
      </c>
      <c r="E1064" s="0" t="n">
        <v>80000</v>
      </c>
      <c r="F1064" s="0" t="s">
        <v>111</v>
      </c>
      <c r="G1064" s="0" t="e">
        <f aca="false">tblSalaries#this row;clean salary (in local currency)*VLOOKUP(tblSalaries#this row;currency,tblXrate,2,0)</f>
        <v>#VALUE!</v>
      </c>
      <c r="H1064" s="0" t="s">
        <v>2824</v>
      </c>
      <c r="I1064" s="0" t="s">
        <v>87</v>
      </c>
      <c r="J1064" s="0" t="s">
        <v>94</v>
      </c>
      <c r="K1064" s="0" t="e">
        <f aca="false">VLOOKUP(tblSalaries#this row;where do you work,tblCountriesactual:mapping,2,0)</f>
        <v>#VALUE!</v>
      </c>
      <c r="L1064" s="0" t="s">
        <v>110</v>
      </c>
      <c r="M1064" s="0" t="n">
        <v>10</v>
      </c>
      <c r="N1064" s="48" t="e">
        <f aca="false">VLOOKUP(K1064,tblCountries,3,0)</f>
        <v>#VALUE!</v>
      </c>
      <c r="O1064" s="48" t="e">
        <f aca="false">VLOOKUP(tblSalaries#this row;how many hours of a day you work on excel,tblHours,2,0)</f>
        <v>#VALUE!</v>
      </c>
      <c r="P1064" s="48" t="e">
        <f aca="false">VLOOKUP(tblSalaries#this row;clean country,tblCountries,5,0)</f>
        <v>#VALUE!</v>
      </c>
      <c r="Q1064" s="48" t="e">
        <f aca="false">IF($Q$1,tblSalaries#this row;ppp factor*tblSalaries#this row;salary in usd,tblSalaries#this row;salary in usd)</f>
        <v>#VALUE!</v>
      </c>
    </row>
    <row r="1065" customFormat="false" ht="15" hidden="false" customHeight="true" outlineLevel="0" collapsed="false">
      <c r="B1065" s="0" t="s">
        <v>2825</v>
      </c>
      <c r="C1065" s="54" t="n">
        <v>41057.6556944444</v>
      </c>
      <c r="D1065" s="55" t="s">
        <v>2826</v>
      </c>
      <c r="E1065" s="0" t="n">
        <v>63000</v>
      </c>
      <c r="F1065" s="0" t="s">
        <v>111</v>
      </c>
      <c r="G1065" s="0" t="e">
        <f aca="false">tblSalaries#this row;clean salary (in local currency)*VLOOKUP(tblSalaries#this row;currency,tblXrate,2,0)</f>
        <v>#VALUE!</v>
      </c>
      <c r="H1065" s="0" t="s">
        <v>2827</v>
      </c>
      <c r="I1065" s="0" t="s">
        <v>143</v>
      </c>
      <c r="J1065" s="0" t="s">
        <v>94</v>
      </c>
      <c r="K1065" s="0" t="e">
        <f aca="false">VLOOKUP(tblSalaries#this row;where do you work,tblCountriesactual:mapping,2,0)</f>
        <v>#VALUE!</v>
      </c>
      <c r="L1065" s="0" t="s">
        <v>100</v>
      </c>
      <c r="M1065" s="0" t="n">
        <v>1</v>
      </c>
      <c r="N1065" s="48" t="e">
        <f aca="false">VLOOKUP(K1065,tblCountries,3,0)</f>
        <v>#VALUE!</v>
      </c>
      <c r="O1065" s="48" t="e">
        <f aca="false">VLOOKUP(tblSalaries#this row;how many hours of a day you work on excel,tblHours,2,0)</f>
        <v>#VALUE!</v>
      </c>
      <c r="P1065" s="48" t="e">
        <f aca="false">VLOOKUP(tblSalaries#this row;clean country,tblCountries,5,0)</f>
        <v>#VALUE!</v>
      </c>
      <c r="Q1065" s="48" t="e">
        <f aca="false">IF($Q$1,tblSalaries#this row;ppp factor*tblSalaries#this row;salary in usd,tblSalaries#this row;salary in usd)</f>
        <v>#VALUE!</v>
      </c>
    </row>
    <row r="1066" customFormat="false" ht="15" hidden="false" customHeight="true" outlineLevel="0" collapsed="false">
      <c r="B1066" s="0" t="s">
        <v>2828</v>
      </c>
      <c r="C1066" s="54" t="n">
        <v>41057.6581712963</v>
      </c>
      <c r="D1066" s="55" t="s">
        <v>2318</v>
      </c>
      <c r="E1066" s="0" t="n">
        <v>55000</v>
      </c>
      <c r="F1066" s="0" t="s">
        <v>111</v>
      </c>
      <c r="G1066" s="0" t="e">
        <f aca="false">tblSalaries#this row;clean salary (in local currency)*VLOOKUP(tblSalaries#this row;currency,tblXrate,2,0)</f>
        <v>#VALUE!</v>
      </c>
      <c r="H1066" s="0" t="s">
        <v>975</v>
      </c>
      <c r="I1066" s="0" t="s">
        <v>107</v>
      </c>
      <c r="J1066" s="0" t="s">
        <v>94</v>
      </c>
      <c r="K1066" s="0" t="e">
        <f aca="false">VLOOKUP(tblSalaries#this row;where do you work,tblCountriesactual:mapping,2,0)</f>
        <v>#VALUE!</v>
      </c>
      <c r="L1066" s="0" t="s">
        <v>100</v>
      </c>
      <c r="M1066" s="0" t="n">
        <v>22</v>
      </c>
      <c r="N1066" s="48" t="e">
        <f aca="false">VLOOKUP(K1066,tblCountries,3,0)</f>
        <v>#VALUE!</v>
      </c>
      <c r="O1066" s="48" t="e">
        <f aca="false">VLOOKUP(tblSalaries#this row;how many hours of a day you work on excel,tblHours,2,0)</f>
        <v>#VALUE!</v>
      </c>
      <c r="P1066" s="48" t="e">
        <f aca="false">VLOOKUP(tblSalaries#this row;clean country,tblCountries,5,0)</f>
        <v>#VALUE!</v>
      </c>
      <c r="Q1066" s="48" t="e">
        <f aca="false">IF($Q$1,tblSalaries#this row;ppp factor*tblSalaries#this row;salary in usd,tblSalaries#this row;salary in usd)</f>
        <v>#VALUE!</v>
      </c>
    </row>
    <row r="1067" customFormat="false" ht="15" hidden="false" customHeight="true" outlineLevel="0" collapsed="false">
      <c r="B1067" s="0" t="s">
        <v>2829</v>
      </c>
      <c r="C1067" s="54" t="n">
        <v>41057.658599537</v>
      </c>
      <c r="D1067" s="55" t="s">
        <v>2830</v>
      </c>
      <c r="E1067" s="0" t="n">
        <v>50000</v>
      </c>
      <c r="F1067" s="0" t="s">
        <v>71</v>
      </c>
      <c r="G1067" s="0" t="e">
        <f aca="false">tblSalaries#this row;clean salary (in local currency)*VLOOKUP(tblSalaries#this row;currency,tblXrate,2,0)</f>
        <v>#VALUE!</v>
      </c>
      <c r="H1067" s="0" t="s">
        <v>2831</v>
      </c>
      <c r="I1067" s="0" t="s">
        <v>124</v>
      </c>
      <c r="J1067" s="0" t="s">
        <v>85</v>
      </c>
      <c r="K1067" s="0" t="e">
        <f aca="false">VLOOKUP(tblSalaries#this row;where do you work,tblCountriesactual:mapping,2,0)</f>
        <v>#VALUE!</v>
      </c>
      <c r="L1067" s="0" t="s">
        <v>100</v>
      </c>
      <c r="M1067" s="0" t="n">
        <v>30</v>
      </c>
      <c r="N1067" s="48" t="e">
        <f aca="false">VLOOKUP(K1067,tblCountries,3,0)</f>
        <v>#VALUE!</v>
      </c>
      <c r="O1067" s="48" t="e">
        <f aca="false">VLOOKUP(tblSalaries#this row;how many hours of a day you work on excel,tblHours,2,0)</f>
        <v>#VALUE!</v>
      </c>
      <c r="P1067" s="48" t="e">
        <f aca="false">VLOOKUP(tblSalaries#this row;clean country,tblCountries,5,0)</f>
        <v>#VALUE!</v>
      </c>
      <c r="Q1067" s="48" t="e">
        <f aca="false">IF($Q$1,tblSalaries#this row;ppp factor*tblSalaries#this row;salary in usd,tblSalaries#this row;salary in usd)</f>
        <v>#VALUE!</v>
      </c>
    </row>
    <row r="1068" customFormat="false" ht="15" hidden="false" customHeight="true" outlineLevel="0" collapsed="false">
      <c r="B1068" s="0" t="s">
        <v>2832</v>
      </c>
      <c r="C1068" s="54" t="n">
        <v>41057.6592824074</v>
      </c>
      <c r="D1068" s="55" t="n">
        <v>240000</v>
      </c>
      <c r="E1068" s="0" t="n">
        <v>240000</v>
      </c>
      <c r="F1068" s="0" t="s">
        <v>101</v>
      </c>
      <c r="G1068" s="0" t="e">
        <f aca="false">tblSalaries#this row;clean salary (in local currency)*VLOOKUP(tblSalaries#this row;currency,tblXrate,2,0)</f>
        <v>#VALUE!</v>
      </c>
      <c r="H1068" s="0" t="s">
        <v>1965</v>
      </c>
      <c r="I1068" s="0" t="s">
        <v>78</v>
      </c>
      <c r="J1068" s="0" t="s">
        <v>85</v>
      </c>
      <c r="K1068" s="0" t="e">
        <f aca="false">VLOOKUP(tblSalaries#this row;where do you work,tblCountriesactual:mapping,2,0)</f>
        <v>#VALUE!</v>
      </c>
      <c r="L1068" s="0" t="s">
        <v>100</v>
      </c>
      <c r="M1068" s="0" t="n">
        <v>3</v>
      </c>
      <c r="N1068" s="48" t="e">
        <f aca="false">VLOOKUP(K1068,tblCountries,3,0)</f>
        <v>#VALUE!</v>
      </c>
      <c r="O1068" s="48" t="e">
        <f aca="false">VLOOKUP(tblSalaries#this row;how many hours of a day you work on excel,tblHours,2,0)</f>
        <v>#VALUE!</v>
      </c>
      <c r="P1068" s="48" t="e">
        <f aca="false">VLOOKUP(tblSalaries#this row;clean country,tblCountries,5,0)</f>
        <v>#VALUE!</v>
      </c>
      <c r="Q1068" s="48" t="e">
        <f aca="false">IF($Q$1,tblSalaries#this row;ppp factor*tblSalaries#this row;salary in usd,tblSalaries#this row;salary in usd)</f>
        <v>#VALUE!</v>
      </c>
    </row>
    <row r="1069" customFormat="false" ht="15" hidden="false" customHeight="true" outlineLevel="0" collapsed="false">
      <c r="B1069" s="0" t="s">
        <v>2833</v>
      </c>
      <c r="C1069" s="54" t="n">
        <v>41057.6596527778</v>
      </c>
      <c r="D1069" s="55" t="s">
        <v>2123</v>
      </c>
      <c r="E1069" s="0" t="n">
        <v>250000</v>
      </c>
      <c r="F1069" s="0" t="s">
        <v>101</v>
      </c>
      <c r="G1069" s="0" t="e">
        <f aca="false">tblSalaries#this row;clean salary (in local currency)*VLOOKUP(tblSalaries#this row;currency,tblXrate,2,0)</f>
        <v>#VALUE!</v>
      </c>
      <c r="H1069" s="0" t="s">
        <v>1911</v>
      </c>
      <c r="I1069" s="0" t="s">
        <v>136</v>
      </c>
      <c r="J1069" s="0" t="s">
        <v>85</v>
      </c>
      <c r="K1069" s="0" t="e">
        <f aca="false">VLOOKUP(tblSalaries#this row;where do you work,tblCountriesactual:mapping,2,0)</f>
        <v>#VALUE!</v>
      </c>
      <c r="L1069" s="0" t="s">
        <v>100</v>
      </c>
      <c r="M1069" s="0" t="n">
        <v>3</v>
      </c>
      <c r="N1069" s="48" t="e">
        <f aca="false">VLOOKUP(K1069,tblCountries,3,0)</f>
        <v>#VALUE!</v>
      </c>
      <c r="O1069" s="48" t="e">
        <f aca="false">VLOOKUP(tblSalaries#this row;how many hours of a day you work on excel,tblHours,2,0)</f>
        <v>#VALUE!</v>
      </c>
      <c r="P1069" s="48" t="e">
        <f aca="false">VLOOKUP(tblSalaries#this row;clean country,tblCountries,5,0)</f>
        <v>#VALUE!</v>
      </c>
      <c r="Q1069" s="48" t="e">
        <f aca="false">IF($Q$1,tblSalaries#this row;ppp factor*tblSalaries#this row;salary in usd,tblSalaries#this row;salary in usd)</f>
        <v>#VALUE!</v>
      </c>
    </row>
    <row r="1070" customFormat="false" ht="15" hidden="false" customHeight="true" outlineLevel="0" collapsed="false">
      <c r="B1070" s="0" t="s">
        <v>2834</v>
      </c>
      <c r="C1070" s="54" t="n">
        <v>41057.660787037</v>
      </c>
      <c r="D1070" s="55" t="s">
        <v>2835</v>
      </c>
      <c r="E1070" s="0" t="n">
        <v>600000</v>
      </c>
      <c r="F1070" s="0" t="s">
        <v>101</v>
      </c>
      <c r="G1070" s="0" t="e">
        <f aca="false">tblSalaries#this row;clean salary (in local currency)*VLOOKUP(tblSalaries#this row;currency,tblXrate,2,0)</f>
        <v>#VALUE!</v>
      </c>
      <c r="H1070" s="0" t="s">
        <v>2836</v>
      </c>
      <c r="I1070" s="0" t="s">
        <v>78</v>
      </c>
      <c r="J1070" s="0" t="s">
        <v>85</v>
      </c>
      <c r="K1070" s="0" t="e">
        <f aca="false">VLOOKUP(tblSalaries#this row;where do you work,tblCountriesactual:mapping,2,0)</f>
        <v>#VALUE!</v>
      </c>
      <c r="L1070" s="0" t="s">
        <v>110</v>
      </c>
      <c r="M1070" s="0" t="n">
        <v>10</v>
      </c>
      <c r="N1070" s="48" t="e">
        <f aca="false">VLOOKUP(K1070,tblCountries,3,0)</f>
        <v>#VALUE!</v>
      </c>
      <c r="O1070" s="48" t="e">
        <f aca="false">VLOOKUP(tblSalaries#this row;how many hours of a day you work on excel,tblHours,2,0)</f>
        <v>#VALUE!</v>
      </c>
      <c r="P1070" s="48" t="e">
        <f aca="false">VLOOKUP(tblSalaries#this row;clean country,tblCountries,5,0)</f>
        <v>#VALUE!</v>
      </c>
      <c r="Q1070" s="48" t="e">
        <f aca="false">IF($Q$1,tblSalaries#this row;ppp factor*tblSalaries#this row;salary in usd,tblSalaries#this row;salary in usd)</f>
        <v>#VALUE!</v>
      </c>
    </row>
    <row r="1071" customFormat="false" ht="15" hidden="false" customHeight="true" outlineLevel="0" collapsed="false">
      <c r="B1071" s="0" t="s">
        <v>2837</v>
      </c>
      <c r="C1071" s="54" t="n">
        <v>41057.6665046296</v>
      </c>
      <c r="D1071" s="55" t="n">
        <v>40500</v>
      </c>
      <c r="E1071" s="0" t="n">
        <v>40500</v>
      </c>
      <c r="F1071" s="0" t="s">
        <v>111</v>
      </c>
      <c r="G1071" s="0" t="e">
        <f aca="false">tblSalaries#this row;clean salary (in local currency)*VLOOKUP(tblSalaries#this row;currency,tblXrate,2,0)</f>
        <v>#VALUE!</v>
      </c>
      <c r="H1071" s="0" t="s">
        <v>2838</v>
      </c>
      <c r="I1071" s="0" t="s">
        <v>124</v>
      </c>
      <c r="J1071" s="0" t="s">
        <v>94</v>
      </c>
      <c r="K1071" s="0" t="e">
        <f aca="false">VLOOKUP(tblSalaries#this row;where do you work,tblCountriesactual:mapping,2,0)</f>
        <v>#VALUE!</v>
      </c>
      <c r="L1071" s="0" t="s">
        <v>100</v>
      </c>
      <c r="M1071" s="0" t="n">
        <v>25</v>
      </c>
      <c r="N1071" s="48" t="e">
        <f aca="false">VLOOKUP(K1071,tblCountries,3,0)</f>
        <v>#VALUE!</v>
      </c>
      <c r="O1071" s="48" t="e">
        <f aca="false">VLOOKUP(tblSalaries#this row;how many hours of a day you work on excel,tblHours,2,0)</f>
        <v>#VALUE!</v>
      </c>
      <c r="P1071" s="48" t="e">
        <f aca="false">VLOOKUP(tblSalaries#this row;clean country,tblCountries,5,0)</f>
        <v>#VALUE!</v>
      </c>
      <c r="Q1071" s="48" t="e">
        <f aca="false">IF($Q$1,tblSalaries#this row;ppp factor*tblSalaries#this row;salary in usd,tblSalaries#this row;salary in usd)</f>
        <v>#VALUE!</v>
      </c>
    </row>
    <row r="1072" customFormat="false" ht="15" hidden="false" customHeight="true" outlineLevel="0" collapsed="false">
      <c r="B1072" s="0" t="s">
        <v>2839</v>
      </c>
      <c r="C1072" s="54" t="n">
        <v>41057.6674189815</v>
      </c>
      <c r="D1072" s="55" t="s">
        <v>2840</v>
      </c>
      <c r="E1072" s="0" t="n">
        <v>23000</v>
      </c>
      <c r="F1072" s="0" t="s">
        <v>111</v>
      </c>
      <c r="G1072" s="0" t="e">
        <f aca="false">tblSalaries#this row;clean salary (in local currency)*VLOOKUP(tblSalaries#this row;currency,tblXrate,2,0)</f>
        <v>#VALUE!</v>
      </c>
      <c r="H1072" s="0" t="s">
        <v>877</v>
      </c>
      <c r="I1072" s="0" t="s">
        <v>78</v>
      </c>
      <c r="J1072" s="0" t="s">
        <v>94</v>
      </c>
      <c r="K1072" s="0" t="e">
        <f aca="false">VLOOKUP(tblSalaries#this row;where do you work,tblCountriesactual:mapping,2,0)</f>
        <v>#VALUE!</v>
      </c>
      <c r="L1072" s="0" t="s">
        <v>118</v>
      </c>
      <c r="M1072" s="0" t="n">
        <v>5</v>
      </c>
      <c r="N1072" s="48" t="e">
        <f aca="false">VLOOKUP(K1072,tblCountries,3,0)</f>
        <v>#VALUE!</v>
      </c>
      <c r="O1072" s="48" t="e">
        <f aca="false">VLOOKUP(tblSalaries#this row;how many hours of a day you work on excel,tblHours,2,0)</f>
        <v>#VALUE!</v>
      </c>
      <c r="P1072" s="48" t="e">
        <f aca="false">VLOOKUP(tblSalaries#this row;clean country,tblCountries,5,0)</f>
        <v>#VALUE!</v>
      </c>
      <c r="Q1072" s="48" t="e">
        <f aca="false">IF($Q$1,tblSalaries#this row;ppp factor*tblSalaries#this row;salary in usd,tblSalaries#this row;salary in usd)</f>
        <v>#VALUE!</v>
      </c>
    </row>
    <row r="1073" customFormat="false" ht="15" hidden="false" customHeight="true" outlineLevel="0" collapsed="false">
      <c r="B1073" s="0" t="s">
        <v>2841</v>
      </c>
      <c r="C1073" s="54" t="n">
        <v>41057.6689583333</v>
      </c>
      <c r="D1073" s="55" t="n">
        <v>7960</v>
      </c>
      <c r="E1073" s="0" t="n">
        <v>7960</v>
      </c>
      <c r="F1073" s="0" t="s">
        <v>71</v>
      </c>
      <c r="G1073" s="0" t="e">
        <f aca="false">tblSalaries#this row;clean salary (in local currency)*VLOOKUP(tblSalaries#this row;currency,tblXrate,2,0)</f>
        <v>#VALUE!</v>
      </c>
      <c r="H1073" s="0" t="s">
        <v>2038</v>
      </c>
      <c r="I1073" s="0" t="s">
        <v>124</v>
      </c>
      <c r="J1073" s="0" t="s">
        <v>85</v>
      </c>
      <c r="K1073" s="0" t="e">
        <f aca="false">VLOOKUP(tblSalaries#this row;where do you work,tblCountriesactual:mapping,2,0)</f>
        <v>#VALUE!</v>
      </c>
      <c r="L1073" s="0" t="s">
        <v>110</v>
      </c>
      <c r="M1073" s="0" t="n">
        <v>7</v>
      </c>
      <c r="N1073" s="48" t="e">
        <f aca="false">VLOOKUP(K1073,tblCountries,3,0)</f>
        <v>#VALUE!</v>
      </c>
      <c r="O1073" s="48" t="e">
        <f aca="false">VLOOKUP(tblSalaries#this row;how many hours of a day you work on excel,tblHours,2,0)</f>
        <v>#VALUE!</v>
      </c>
      <c r="P1073" s="48" t="e">
        <f aca="false">VLOOKUP(tblSalaries#this row;clean country,tblCountries,5,0)</f>
        <v>#VALUE!</v>
      </c>
      <c r="Q1073" s="48" t="e">
        <f aca="false">IF($Q$1,tblSalaries#this row;ppp factor*tblSalaries#this row;salary in usd,tblSalaries#this row;salary in usd)</f>
        <v>#VALUE!</v>
      </c>
    </row>
    <row r="1074" customFormat="false" ht="15" hidden="false" customHeight="true" outlineLevel="0" collapsed="false">
      <c r="B1074" s="0" t="s">
        <v>2842</v>
      </c>
      <c r="C1074" s="54" t="n">
        <v>41057.6692708333</v>
      </c>
      <c r="D1074" s="55" t="s">
        <v>2843</v>
      </c>
      <c r="E1074" s="0" t="n">
        <v>500000</v>
      </c>
      <c r="F1074" s="0" t="s">
        <v>101</v>
      </c>
      <c r="G1074" s="0" t="e">
        <f aca="false">tblSalaries#this row;clean salary (in local currency)*VLOOKUP(tblSalaries#this row;currency,tblXrate,2,0)</f>
        <v>#VALUE!</v>
      </c>
      <c r="H1074" s="0" t="s">
        <v>1965</v>
      </c>
      <c r="I1074" s="0" t="s">
        <v>78</v>
      </c>
      <c r="J1074" s="0" t="s">
        <v>85</v>
      </c>
      <c r="K1074" s="0" t="e">
        <f aca="false">VLOOKUP(tblSalaries#this row;where do you work,tblCountriesactual:mapping,2,0)</f>
        <v>#VALUE!</v>
      </c>
      <c r="L1074" s="0" t="s">
        <v>100</v>
      </c>
      <c r="M1074" s="0" t="n">
        <v>23</v>
      </c>
      <c r="N1074" s="48" t="e">
        <f aca="false">VLOOKUP(K1074,tblCountries,3,0)</f>
        <v>#VALUE!</v>
      </c>
      <c r="O1074" s="48" t="e">
        <f aca="false">VLOOKUP(tblSalaries#this row;how many hours of a day you work on excel,tblHours,2,0)</f>
        <v>#VALUE!</v>
      </c>
      <c r="P1074" s="48" t="e">
        <f aca="false">VLOOKUP(tblSalaries#this row;clean country,tblCountries,5,0)</f>
        <v>#VALUE!</v>
      </c>
      <c r="Q1074" s="48" t="e">
        <f aca="false">IF($Q$1,tblSalaries#this row;ppp factor*tblSalaries#this row;salary in usd,tblSalaries#this row;salary in usd)</f>
        <v>#VALUE!</v>
      </c>
    </row>
    <row r="1075" customFormat="false" ht="15" hidden="false" customHeight="true" outlineLevel="0" collapsed="false">
      <c r="B1075" s="0" t="s">
        <v>2844</v>
      </c>
      <c r="C1075" s="54" t="n">
        <v>41057.6706365741</v>
      </c>
      <c r="D1075" s="55" t="s">
        <v>2845</v>
      </c>
      <c r="E1075" s="0" t="n">
        <v>40000</v>
      </c>
      <c r="F1075" s="0" t="s">
        <v>82</v>
      </c>
      <c r="G1075" s="0" t="e">
        <f aca="false">tblSalaries#this row;clean salary (in local currency)*VLOOKUP(tblSalaries#this row;currency,tblXrate,2,0)</f>
        <v>#VALUE!</v>
      </c>
      <c r="H1075" s="0" t="s">
        <v>2846</v>
      </c>
      <c r="I1075" s="0" t="s">
        <v>78</v>
      </c>
      <c r="J1075" s="0" t="s">
        <v>155</v>
      </c>
      <c r="K1075" s="0" t="e">
        <f aca="false">VLOOKUP(tblSalaries#this row;where do you work,tblCountriesactual:mapping,2,0)</f>
        <v>#VALUE!</v>
      </c>
      <c r="L1075" s="0" t="s">
        <v>110</v>
      </c>
      <c r="M1075" s="0" t="n">
        <v>3</v>
      </c>
      <c r="N1075" s="48" t="e">
        <f aca="false">VLOOKUP(K1075,tblCountries,3,0)</f>
        <v>#VALUE!</v>
      </c>
      <c r="O1075" s="48" t="e">
        <f aca="false">VLOOKUP(tblSalaries#this row;how many hours of a day you work on excel,tblHours,2,0)</f>
        <v>#VALUE!</v>
      </c>
      <c r="P1075" s="48" t="e">
        <f aca="false">VLOOKUP(tblSalaries#this row;clean country,tblCountries,5,0)</f>
        <v>#VALUE!</v>
      </c>
      <c r="Q1075" s="48" t="e">
        <f aca="false">IF($Q$1,tblSalaries#this row;ppp factor*tblSalaries#this row;salary in usd,tblSalaries#this row;salary in usd)</f>
        <v>#VALUE!</v>
      </c>
    </row>
    <row r="1076" customFormat="false" ht="15" hidden="false" customHeight="true" outlineLevel="0" collapsed="false">
      <c r="B1076" s="0" t="s">
        <v>2847</v>
      </c>
      <c r="C1076" s="54" t="n">
        <v>41057.6721180556</v>
      </c>
      <c r="D1076" s="55" t="s">
        <v>850</v>
      </c>
      <c r="E1076" s="0" t="n">
        <v>30000</v>
      </c>
      <c r="F1076" s="0" t="s">
        <v>111</v>
      </c>
      <c r="G1076" s="0" t="e">
        <f aca="false">tblSalaries#this row;clean salary (in local currency)*VLOOKUP(tblSalaries#this row;currency,tblXrate,2,0)</f>
        <v>#VALUE!</v>
      </c>
      <c r="H1076" s="0" t="s">
        <v>1317</v>
      </c>
      <c r="I1076" s="0" t="s">
        <v>78</v>
      </c>
      <c r="J1076" s="0" t="s">
        <v>94</v>
      </c>
      <c r="K1076" s="0" t="e">
        <f aca="false">VLOOKUP(tblSalaries#this row;where do you work,tblCountriesactual:mapping,2,0)</f>
        <v>#VALUE!</v>
      </c>
      <c r="L1076" s="0" t="s">
        <v>110</v>
      </c>
      <c r="M1076" s="0" t="n">
        <v>4</v>
      </c>
      <c r="N1076" s="48" t="e">
        <f aca="false">VLOOKUP(K1076,tblCountries,3,0)</f>
        <v>#VALUE!</v>
      </c>
      <c r="O1076" s="48" t="e">
        <f aca="false">VLOOKUP(tblSalaries#this row;how many hours of a day you work on excel,tblHours,2,0)</f>
        <v>#VALUE!</v>
      </c>
      <c r="P1076" s="48" t="e">
        <f aca="false">VLOOKUP(tblSalaries#this row;clean country,tblCountries,5,0)</f>
        <v>#VALUE!</v>
      </c>
      <c r="Q1076" s="48" t="e">
        <f aca="false">IF($Q$1,tblSalaries#this row;ppp factor*tblSalaries#this row;salary in usd,tblSalaries#this row;salary in usd)</f>
        <v>#VALUE!</v>
      </c>
    </row>
    <row r="1077" customFormat="false" ht="15" hidden="false" customHeight="true" outlineLevel="0" collapsed="false">
      <c r="B1077" s="0" t="s">
        <v>2848</v>
      </c>
      <c r="C1077" s="54" t="n">
        <v>41057.6721180556</v>
      </c>
      <c r="D1077" s="55" t="n">
        <v>48000</v>
      </c>
      <c r="E1077" s="0" t="n">
        <v>48000</v>
      </c>
      <c r="F1077" s="0" t="s">
        <v>111</v>
      </c>
      <c r="G1077" s="0" t="e">
        <f aca="false">tblSalaries#this row;clean salary (in local currency)*VLOOKUP(tblSalaries#this row;currency,tblXrate,2,0)</f>
        <v>#VALUE!</v>
      </c>
      <c r="H1077" s="0" t="s">
        <v>2849</v>
      </c>
      <c r="I1077" s="0" t="s">
        <v>124</v>
      </c>
      <c r="J1077" s="0" t="s">
        <v>94</v>
      </c>
      <c r="K1077" s="0" t="e">
        <f aca="false">VLOOKUP(tblSalaries#this row;where do you work,tblCountriesactual:mapping,2,0)</f>
        <v>#VALUE!</v>
      </c>
      <c r="L1077" s="0" t="s">
        <v>100</v>
      </c>
      <c r="M1077" s="0" t="n">
        <v>10</v>
      </c>
      <c r="N1077" s="48" t="e">
        <f aca="false">VLOOKUP(K1077,tblCountries,3,0)</f>
        <v>#VALUE!</v>
      </c>
      <c r="O1077" s="48" t="e">
        <f aca="false">VLOOKUP(tblSalaries#this row;how many hours of a day you work on excel,tblHours,2,0)</f>
        <v>#VALUE!</v>
      </c>
      <c r="P1077" s="48" t="e">
        <f aca="false">VLOOKUP(tblSalaries#this row;clean country,tblCountries,5,0)</f>
        <v>#VALUE!</v>
      </c>
      <c r="Q1077" s="48" t="e">
        <f aca="false">IF($Q$1,tblSalaries#this row;ppp factor*tblSalaries#this row;salary in usd,tblSalaries#this row;salary in usd)</f>
        <v>#VALUE!</v>
      </c>
    </row>
    <row r="1078" customFormat="false" ht="15" hidden="false" customHeight="true" outlineLevel="0" collapsed="false">
      <c r="B1078" s="0" t="s">
        <v>2850</v>
      </c>
      <c r="C1078" s="54" t="n">
        <v>41057.674212963</v>
      </c>
      <c r="D1078" s="55" t="s">
        <v>1877</v>
      </c>
      <c r="E1078" s="0" t="n">
        <v>240000</v>
      </c>
      <c r="F1078" s="0" t="s">
        <v>101</v>
      </c>
      <c r="G1078" s="0" t="e">
        <f aca="false">tblSalaries#this row;clean salary (in local currency)*VLOOKUP(tblSalaries#this row;currency,tblXrate,2,0)</f>
        <v>#VALUE!</v>
      </c>
      <c r="H1078" s="0" t="s">
        <v>69</v>
      </c>
      <c r="I1078" s="0" t="s">
        <v>69</v>
      </c>
      <c r="J1078" s="0" t="s">
        <v>85</v>
      </c>
      <c r="K1078" s="0" t="e">
        <f aca="false">VLOOKUP(tblSalaries#this row;where do you work,tblCountriesactual:mapping,2,0)</f>
        <v>#VALUE!</v>
      </c>
      <c r="L1078" s="0" t="s">
        <v>118</v>
      </c>
      <c r="M1078" s="0" t="n">
        <v>20</v>
      </c>
      <c r="N1078" s="48" t="e">
        <f aca="false">VLOOKUP(K1078,tblCountries,3,0)</f>
        <v>#VALUE!</v>
      </c>
      <c r="O1078" s="48" t="e">
        <f aca="false">VLOOKUP(tblSalaries#this row;how many hours of a day you work on excel,tblHours,2,0)</f>
        <v>#VALUE!</v>
      </c>
      <c r="P1078" s="48" t="e">
        <f aca="false">VLOOKUP(tblSalaries#this row;clean country,tblCountries,5,0)</f>
        <v>#VALUE!</v>
      </c>
      <c r="Q1078" s="48" t="e">
        <f aca="false">IF($Q$1,tblSalaries#this row;ppp factor*tblSalaries#this row;salary in usd,tblSalaries#this row;salary in usd)</f>
        <v>#VALUE!</v>
      </c>
    </row>
    <row r="1079" customFormat="false" ht="15" hidden="false" customHeight="true" outlineLevel="0" collapsed="false">
      <c r="B1079" s="0" t="s">
        <v>2851</v>
      </c>
      <c r="C1079" s="54" t="n">
        <v>41057.6801041667</v>
      </c>
      <c r="D1079" s="55" t="n">
        <v>37000</v>
      </c>
      <c r="E1079" s="0" t="n">
        <v>37000</v>
      </c>
      <c r="F1079" s="0" t="s">
        <v>82</v>
      </c>
      <c r="G1079" s="0" t="e">
        <f aca="false">tblSalaries#this row;clean salary (in local currency)*VLOOKUP(tblSalaries#this row;currency,tblXrate,2,0)</f>
        <v>#VALUE!</v>
      </c>
      <c r="H1079" s="0" t="s">
        <v>2852</v>
      </c>
      <c r="I1079" s="0" t="s">
        <v>78</v>
      </c>
      <c r="J1079" s="0" t="s">
        <v>182</v>
      </c>
      <c r="K1079" s="0" t="e">
        <f aca="false">VLOOKUP(tblSalaries#this row;where do you work,tblCountriesactual:mapping,2,0)</f>
        <v>#VALUE!</v>
      </c>
      <c r="L1079" s="0" t="s">
        <v>110</v>
      </c>
      <c r="M1079" s="0" t="n">
        <v>11</v>
      </c>
      <c r="N1079" s="48" t="e">
        <f aca="false">VLOOKUP(K1079,tblCountries,3,0)</f>
        <v>#VALUE!</v>
      </c>
      <c r="O1079" s="48" t="e">
        <f aca="false">VLOOKUP(tblSalaries#this row;how many hours of a day you work on excel,tblHours,2,0)</f>
        <v>#VALUE!</v>
      </c>
      <c r="P1079" s="48" t="e">
        <f aca="false">VLOOKUP(tblSalaries#this row;clean country,tblCountries,5,0)</f>
        <v>#VALUE!</v>
      </c>
      <c r="Q1079" s="48" t="e">
        <f aca="false">IF($Q$1,tblSalaries#this row;ppp factor*tblSalaries#this row;salary in usd,tblSalaries#this row;salary in usd)</f>
        <v>#VALUE!</v>
      </c>
    </row>
    <row r="1080" customFormat="false" ht="15" hidden="false" customHeight="true" outlineLevel="0" collapsed="false">
      <c r="B1080" s="0" t="s">
        <v>2853</v>
      </c>
      <c r="C1080" s="54" t="n">
        <v>41057.6803356481</v>
      </c>
      <c r="D1080" s="55" t="s">
        <v>850</v>
      </c>
      <c r="E1080" s="0" t="n">
        <v>30000</v>
      </c>
      <c r="F1080" s="0" t="s">
        <v>111</v>
      </c>
      <c r="G1080" s="0" t="e">
        <f aca="false">tblSalaries#this row;clean salary (in local currency)*VLOOKUP(tblSalaries#this row;currency,tblXrate,2,0)</f>
        <v>#VALUE!</v>
      </c>
      <c r="H1080" s="0" t="s">
        <v>2854</v>
      </c>
      <c r="I1080" s="0" t="s">
        <v>78</v>
      </c>
      <c r="J1080" s="0" t="s">
        <v>94</v>
      </c>
      <c r="K1080" s="0" t="e">
        <f aca="false">VLOOKUP(tblSalaries#this row;where do you work,tblCountriesactual:mapping,2,0)</f>
        <v>#VALUE!</v>
      </c>
      <c r="L1080" s="0" t="s">
        <v>118</v>
      </c>
      <c r="M1080" s="0" t="n">
        <v>10</v>
      </c>
      <c r="N1080" s="48" t="e">
        <f aca="false">VLOOKUP(K1080,tblCountries,3,0)</f>
        <v>#VALUE!</v>
      </c>
      <c r="O1080" s="48" t="e">
        <f aca="false">VLOOKUP(tblSalaries#this row;how many hours of a day you work on excel,tblHours,2,0)</f>
        <v>#VALUE!</v>
      </c>
      <c r="P1080" s="48" t="e">
        <f aca="false">VLOOKUP(tblSalaries#this row;clean country,tblCountries,5,0)</f>
        <v>#VALUE!</v>
      </c>
      <c r="Q1080" s="48" t="e">
        <f aca="false">IF($Q$1,tblSalaries#this row;ppp factor*tblSalaries#this row;salary in usd,tblSalaries#this row;salary in usd)</f>
        <v>#VALUE!</v>
      </c>
    </row>
    <row r="1081" customFormat="false" ht="15" hidden="false" customHeight="true" outlineLevel="0" collapsed="false">
      <c r="B1081" s="0" t="s">
        <v>2855</v>
      </c>
      <c r="C1081" s="54" t="n">
        <v>41057.6811574074</v>
      </c>
      <c r="D1081" s="55" t="n">
        <v>58000</v>
      </c>
      <c r="E1081" s="0" t="n">
        <v>58000</v>
      </c>
      <c r="F1081" s="0" t="s">
        <v>111</v>
      </c>
      <c r="G1081" s="0" t="e">
        <f aca="false">tblSalaries#this row;clean salary (in local currency)*VLOOKUP(tblSalaries#this row;currency,tblXrate,2,0)</f>
        <v>#VALUE!</v>
      </c>
      <c r="H1081" s="0" t="s">
        <v>2856</v>
      </c>
      <c r="I1081" s="0" t="s">
        <v>78</v>
      </c>
      <c r="J1081" s="0" t="s">
        <v>94</v>
      </c>
      <c r="K1081" s="0" t="e">
        <f aca="false">VLOOKUP(tblSalaries#this row;where do you work,tblCountriesactual:mapping,2,0)</f>
        <v>#VALUE!</v>
      </c>
      <c r="L1081" s="0" t="s">
        <v>118</v>
      </c>
      <c r="M1081" s="0" t="n">
        <v>8</v>
      </c>
      <c r="N1081" s="48" t="e">
        <f aca="false">VLOOKUP(K1081,tblCountries,3,0)</f>
        <v>#VALUE!</v>
      </c>
      <c r="O1081" s="48" t="e">
        <f aca="false">VLOOKUP(tblSalaries#this row;how many hours of a day you work on excel,tblHours,2,0)</f>
        <v>#VALUE!</v>
      </c>
      <c r="P1081" s="48" t="e">
        <f aca="false">VLOOKUP(tblSalaries#this row;clean country,tblCountries,5,0)</f>
        <v>#VALUE!</v>
      </c>
      <c r="Q1081" s="48" t="e">
        <f aca="false">IF($Q$1,tblSalaries#this row;ppp factor*tblSalaries#this row;salary in usd,tblSalaries#this row;salary in usd)</f>
        <v>#VALUE!</v>
      </c>
    </row>
    <row r="1082" customFormat="false" ht="15" hidden="false" customHeight="true" outlineLevel="0" collapsed="false">
      <c r="B1082" s="0" t="s">
        <v>2857</v>
      </c>
      <c r="C1082" s="54" t="n">
        <v>41057.6815625</v>
      </c>
      <c r="D1082" s="55" t="n">
        <v>79000</v>
      </c>
      <c r="E1082" s="0" t="n">
        <v>79000</v>
      </c>
      <c r="F1082" s="0" t="s">
        <v>111</v>
      </c>
      <c r="G1082" s="0" t="e">
        <f aca="false">tblSalaries#this row;clean salary (in local currency)*VLOOKUP(tblSalaries#this row;currency,tblXrate,2,0)</f>
        <v>#VALUE!</v>
      </c>
      <c r="H1082" s="0" t="s">
        <v>927</v>
      </c>
      <c r="I1082" s="0" t="s">
        <v>78</v>
      </c>
      <c r="J1082" s="0" t="s">
        <v>94</v>
      </c>
      <c r="K1082" s="0" t="e">
        <f aca="false">VLOOKUP(tblSalaries#this row;where do you work,tblCountriesactual:mapping,2,0)</f>
        <v>#VALUE!</v>
      </c>
      <c r="L1082" s="0" t="s">
        <v>100</v>
      </c>
      <c r="M1082" s="0" t="n">
        <v>14</v>
      </c>
      <c r="N1082" s="48" t="e">
        <f aca="false">VLOOKUP(K1082,tblCountries,3,0)</f>
        <v>#VALUE!</v>
      </c>
      <c r="O1082" s="48" t="e">
        <f aca="false">VLOOKUP(tblSalaries#this row;how many hours of a day you work on excel,tblHours,2,0)</f>
        <v>#VALUE!</v>
      </c>
      <c r="P1082" s="48" t="e">
        <f aca="false">VLOOKUP(tblSalaries#this row;clean country,tblCountries,5,0)</f>
        <v>#VALUE!</v>
      </c>
      <c r="Q1082" s="48" t="e">
        <f aca="false">IF($Q$1,tblSalaries#this row;ppp factor*tblSalaries#this row;salary in usd,tblSalaries#this row;salary in usd)</f>
        <v>#VALUE!</v>
      </c>
    </row>
    <row r="1083" customFormat="false" ht="15" hidden="false" customHeight="true" outlineLevel="0" collapsed="false">
      <c r="B1083" s="0" t="s">
        <v>2858</v>
      </c>
      <c r="C1083" s="54" t="n">
        <v>41057.6848842593</v>
      </c>
      <c r="D1083" s="55" t="n">
        <v>43912.03</v>
      </c>
      <c r="E1083" s="0" t="n">
        <v>43912</v>
      </c>
      <c r="F1083" s="0" t="s">
        <v>111</v>
      </c>
      <c r="G1083" s="0" t="e">
        <f aca="false">tblSalaries#this row;clean salary (in local currency)*VLOOKUP(tblSalaries#this row;currency,tblXrate,2,0)</f>
        <v>#VALUE!</v>
      </c>
      <c r="H1083" s="0" t="s">
        <v>1379</v>
      </c>
      <c r="I1083" s="0" t="s">
        <v>78</v>
      </c>
      <c r="J1083" s="0" t="s">
        <v>94</v>
      </c>
      <c r="K1083" s="0" t="e">
        <f aca="false">VLOOKUP(tblSalaries#this row;where do you work,tblCountriesactual:mapping,2,0)</f>
        <v>#VALUE!</v>
      </c>
      <c r="L1083" s="0" t="s">
        <v>118</v>
      </c>
      <c r="M1083" s="0" t="n">
        <v>3</v>
      </c>
      <c r="N1083" s="48" t="e">
        <f aca="false">VLOOKUP(K1083,tblCountries,3,0)</f>
        <v>#VALUE!</v>
      </c>
      <c r="O1083" s="48" t="e">
        <f aca="false">VLOOKUP(tblSalaries#this row;how many hours of a day you work on excel,tblHours,2,0)</f>
        <v>#VALUE!</v>
      </c>
      <c r="P1083" s="48" t="e">
        <f aca="false">VLOOKUP(tblSalaries#this row;clean country,tblCountries,5,0)</f>
        <v>#VALUE!</v>
      </c>
      <c r="Q1083" s="48" t="e">
        <f aca="false">IF($Q$1,tblSalaries#this row;ppp factor*tblSalaries#this row;salary in usd,tblSalaries#this row;salary in usd)</f>
        <v>#VALUE!</v>
      </c>
    </row>
    <row r="1084" customFormat="false" ht="15" hidden="false" customHeight="true" outlineLevel="0" collapsed="false">
      <c r="B1084" s="0" t="s">
        <v>2859</v>
      </c>
      <c r="C1084" s="54" t="n">
        <v>41057.686400463</v>
      </c>
      <c r="D1084" s="55" t="n">
        <v>3500</v>
      </c>
      <c r="E1084" s="0" t="n">
        <v>3500</v>
      </c>
      <c r="F1084" s="0" t="s">
        <v>71</v>
      </c>
      <c r="G1084" s="0" t="e">
        <f aca="false">tblSalaries#this row;clean salary (in local currency)*VLOOKUP(tblSalaries#this row;currency,tblXrate,2,0)</f>
        <v>#VALUE!</v>
      </c>
      <c r="H1084" s="0" t="s">
        <v>2860</v>
      </c>
      <c r="I1084" s="0" t="s">
        <v>124</v>
      </c>
      <c r="J1084" s="0" t="s">
        <v>2861</v>
      </c>
      <c r="K1084" s="0" t="e">
        <f aca="false">VLOOKUP(tblSalaries#this row;where do you work,tblCountriesactual:mapping,2,0)</f>
        <v>#VALUE!</v>
      </c>
      <c r="L1084" s="0" t="s">
        <v>110</v>
      </c>
      <c r="M1084" s="0" t="n">
        <v>4</v>
      </c>
      <c r="N1084" s="48" t="e">
        <f aca="false">VLOOKUP(K1084,tblCountries,3,0)</f>
        <v>#VALUE!</v>
      </c>
      <c r="O1084" s="48" t="e">
        <f aca="false">VLOOKUP(tblSalaries#this row;how many hours of a day you work on excel,tblHours,2,0)</f>
        <v>#VALUE!</v>
      </c>
      <c r="P1084" s="48" t="e">
        <f aca="false">VLOOKUP(tblSalaries#this row;clean country,tblCountries,5,0)</f>
        <v>#VALUE!</v>
      </c>
      <c r="Q1084" s="48" t="e">
        <f aca="false">IF($Q$1,tblSalaries#this row;ppp factor*tblSalaries#this row;salary in usd,tblSalaries#this row;salary in usd)</f>
        <v>#VALUE!</v>
      </c>
    </row>
    <row r="1085" customFormat="false" ht="15" hidden="false" customHeight="true" outlineLevel="0" collapsed="false">
      <c r="B1085" s="0" t="s">
        <v>2862</v>
      </c>
      <c r="C1085" s="54" t="n">
        <v>41057.6908333333</v>
      </c>
      <c r="D1085" s="55" t="s">
        <v>2863</v>
      </c>
      <c r="E1085" s="0" t="n">
        <v>40000</v>
      </c>
      <c r="F1085" s="0" t="s">
        <v>111</v>
      </c>
      <c r="G1085" s="0" t="e">
        <f aca="false">tblSalaries#this row;clean salary (in local currency)*VLOOKUP(tblSalaries#this row;currency,tblXrate,2,0)</f>
        <v>#VALUE!</v>
      </c>
      <c r="H1085" s="0" t="s">
        <v>1108</v>
      </c>
      <c r="I1085" s="0" t="s">
        <v>124</v>
      </c>
      <c r="J1085" s="0" t="s">
        <v>94</v>
      </c>
      <c r="K1085" s="0" t="e">
        <f aca="false">VLOOKUP(tblSalaries#this row;where do you work,tblCountriesactual:mapping,2,0)</f>
        <v>#VALUE!</v>
      </c>
      <c r="L1085" s="0" t="s">
        <v>90</v>
      </c>
      <c r="M1085" s="0" t="n">
        <v>20</v>
      </c>
      <c r="N1085" s="48" t="e">
        <f aca="false">VLOOKUP(K1085,tblCountries,3,0)</f>
        <v>#VALUE!</v>
      </c>
      <c r="O1085" s="48" t="e">
        <f aca="false">VLOOKUP(tblSalaries#this row;how many hours of a day you work on excel,tblHours,2,0)</f>
        <v>#VALUE!</v>
      </c>
      <c r="P1085" s="48" t="e">
        <f aca="false">VLOOKUP(tblSalaries#this row;clean country,tblCountries,5,0)</f>
        <v>#VALUE!</v>
      </c>
      <c r="Q1085" s="48" t="e">
        <f aca="false">IF($Q$1,tblSalaries#this row;ppp factor*tblSalaries#this row;salary in usd,tblSalaries#this row;salary in usd)</f>
        <v>#VALUE!</v>
      </c>
    </row>
    <row r="1086" customFormat="false" ht="15" hidden="false" customHeight="true" outlineLevel="0" collapsed="false">
      <c r="B1086" s="0" t="s">
        <v>2864</v>
      </c>
      <c r="C1086" s="54" t="n">
        <v>41057.6911921296</v>
      </c>
      <c r="D1086" s="55" t="n">
        <v>57000</v>
      </c>
      <c r="E1086" s="0" t="n">
        <v>57000</v>
      </c>
      <c r="F1086" s="0" t="s">
        <v>82</v>
      </c>
      <c r="G1086" s="0" t="e">
        <f aca="false">tblSalaries#this row;clean salary (in local currency)*VLOOKUP(tblSalaries#this row;currency,tblXrate,2,0)</f>
        <v>#VALUE!</v>
      </c>
      <c r="H1086" s="0" t="s">
        <v>2865</v>
      </c>
      <c r="I1086" s="0" t="s">
        <v>124</v>
      </c>
      <c r="J1086" s="0" t="s">
        <v>216</v>
      </c>
      <c r="K1086" s="0" t="e">
        <f aca="false">VLOOKUP(tblSalaries#this row;where do you work,tblCountriesactual:mapping,2,0)</f>
        <v>#VALUE!</v>
      </c>
      <c r="L1086" s="0" t="s">
        <v>90</v>
      </c>
      <c r="M1086" s="0" t="n">
        <v>15</v>
      </c>
      <c r="N1086" s="48" t="e">
        <f aca="false">VLOOKUP(K1086,tblCountries,3,0)</f>
        <v>#VALUE!</v>
      </c>
      <c r="O1086" s="48" t="e">
        <f aca="false">VLOOKUP(tblSalaries#this row;how many hours of a day you work on excel,tblHours,2,0)</f>
        <v>#VALUE!</v>
      </c>
      <c r="P1086" s="48" t="e">
        <f aca="false">VLOOKUP(tblSalaries#this row;clean country,tblCountries,5,0)</f>
        <v>#VALUE!</v>
      </c>
      <c r="Q1086" s="48" t="e">
        <f aca="false">IF($Q$1,tblSalaries#this row;ppp factor*tblSalaries#this row;salary in usd,tblSalaries#this row;salary in usd)</f>
        <v>#VALUE!</v>
      </c>
    </row>
    <row r="1087" customFormat="false" ht="15" hidden="false" customHeight="true" outlineLevel="0" collapsed="false">
      <c r="B1087" s="0" t="s">
        <v>2866</v>
      </c>
      <c r="C1087" s="54" t="n">
        <v>41057.6954513889</v>
      </c>
      <c r="D1087" s="55" t="n">
        <v>40000</v>
      </c>
      <c r="E1087" s="0" t="n">
        <v>40000</v>
      </c>
      <c r="F1087" s="0" t="s">
        <v>82</v>
      </c>
      <c r="G1087" s="0" t="e">
        <f aca="false">tblSalaries#this row;clean salary (in local currency)*VLOOKUP(tblSalaries#this row;currency,tblXrate,2,0)</f>
        <v>#VALUE!</v>
      </c>
      <c r="H1087" s="0" t="s">
        <v>938</v>
      </c>
      <c r="I1087" s="0" t="s">
        <v>69</v>
      </c>
      <c r="J1087" s="0" t="s">
        <v>175</v>
      </c>
      <c r="K1087" s="0" t="e">
        <f aca="false">VLOOKUP(tblSalaries#this row;where do you work,tblCountriesactual:mapping,2,0)</f>
        <v>#VALUE!</v>
      </c>
      <c r="L1087" s="0" t="s">
        <v>100</v>
      </c>
      <c r="M1087" s="0" t="n">
        <v>10</v>
      </c>
      <c r="N1087" s="48" t="e">
        <f aca="false">VLOOKUP(K1087,tblCountries,3,0)</f>
        <v>#VALUE!</v>
      </c>
      <c r="O1087" s="48" t="e">
        <f aca="false">VLOOKUP(tblSalaries#this row;how many hours of a day you work on excel,tblHours,2,0)</f>
        <v>#VALUE!</v>
      </c>
      <c r="P1087" s="48" t="e">
        <f aca="false">VLOOKUP(tblSalaries#this row;clean country,tblCountries,5,0)</f>
        <v>#VALUE!</v>
      </c>
      <c r="Q1087" s="48" t="e">
        <f aca="false">IF($Q$1,tblSalaries#this row;ppp factor*tblSalaries#this row;salary in usd,tblSalaries#this row;salary in usd)</f>
        <v>#VALUE!</v>
      </c>
    </row>
    <row r="1088" customFormat="false" ht="15" hidden="false" customHeight="true" outlineLevel="0" collapsed="false">
      <c r="B1088" s="0" t="s">
        <v>2867</v>
      </c>
      <c r="C1088" s="54" t="n">
        <v>41057.6982407407</v>
      </c>
      <c r="D1088" s="55" t="n">
        <v>100000</v>
      </c>
      <c r="E1088" s="0" t="n">
        <v>1200000</v>
      </c>
      <c r="F1088" s="0" t="s">
        <v>101</v>
      </c>
      <c r="G1088" s="0" t="e">
        <f aca="false">tblSalaries#this row;clean salary (in local currency)*VLOOKUP(tblSalaries#this row;currency,tblXrate,2,0)</f>
        <v>#VALUE!</v>
      </c>
      <c r="H1088" s="0" t="s">
        <v>2868</v>
      </c>
      <c r="I1088" s="0" t="s">
        <v>124</v>
      </c>
      <c r="J1088" s="0" t="s">
        <v>85</v>
      </c>
      <c r="K1088" s="0" t="e">
        <f aca="false">VLOOKUP(tblSalaries#this row;where do you work,tblCountriesactual:mapping,2,0)</f>
        <v>#VALUE!</v>
      </c>
      <c r="L1088" s="0" t="s">
        <v>100</v>
      </c>
      <c r="M1088" s="0" t="n">
        <v>5</v>
      </c>
      <c r="N1088" s="48" t="e">
        <f aca="false">VLOOKUP(K1088,tblCountries,3,0)</f>
        <v>#VALUE!</v>
      </c>
      <c r="O1088" s="48" t="e">
        <f aca="false">VLOOKUP(tblSalaries#this row;how many hours of a day you work on excel,tblHours,2,0)</f>
        <v>#VALUE!</v>
      </c>
      <c r="P1088" s="48" t="e">
        <f aca="false">VLOOKUP(tblSalaries#this row;clean country,tblCountries,5,0)</f>
        <v>#VALUE!</v>
      </c>
      <c r="Q1088" s="48" t="e">
        <f aca="false">IF($Q$1,tblSalaries#this row;ppp factor*tblSalaries#this row;salary in usd,tblSalaries#this row;salary in usd)</f>
        <v>#VALUE!</v>
      </c>
    </row>
    <row r="1089" customFormat="false" ht="15" hidden="false" customHeight="true" outlineLevel="0" collapsed="false">
      <c r="B1089" s="0" t="s">
        <v>2869</v>
      </c>
      <c r="C1089" s="54" t="n">
        <v>41057.698287037</v>
      </c>
      <c r="D1089" s="55" t="s">
        <v>749</v>
      </c>
      <c r="E1089" s="0" t="n">
        <v>35000</v>
      </c>
      <c r="F1089" s="0" t="s">
        <v>111</v>
      </c>
      <c r="G1089" s="0" t="e">
        <f aca="false">tblSalaries#this row;clean salary (in local currency)*VLOOKUP(tblSalaries#this row;currency,tblXrate,2,0)</f>
        <v>#VALUE!</v>
      </c>
      <c r="H1089" s="0" t="s">
        <v>2870</v>
      </c>
      <c r="I1089" s="0" t="s">
        <v>78</v>
      </c>
      <c r="J1089" s="0" t="s">
        <v>94</v>
      </c>
      <c r="K1089" s="0" t="e">
        <f aca="false">VLOOKUP(tblSalaries#this row;where do you work,tblCountriesactual:mapping,2,0)</f>
        <v>#VALUE!</v>
      </c>
      <c r="L1089" s="0" t="s">
        <v>100</v>
      </c>
      <c r="M1089" s="0" t="n">
        <v>6</v>
      </c>
      <c r="N1089" s="48" t="e">
        <f aca="false">VLOOKUP(K1089,tblCountries,3,0)</f>
        <v>#VALUE!</v>
      </c>
      <c r="O1089" s="48" t="e">
        <f aca="false">VLOOKUP(tblSalaries#this row;how many hours of a day you work on excel,tblHours,2,0)</f>
        <v>#VALUE!</v>
      </c>
      <c r="P1089" s="48" t="e">
        <f aca="false">VLOOKUP(tblSalaries#this row;clean country,tblCountries,5,0)</f>
        <v>#VALUE!</v>
      </c>
      <c r="Q1089" s="48" t="e">
        <f aca="false">IF($Q$1,tblSalaries#this row;ppp factor*tblSalaries#this row;salary in usd,tblSalaries#this row;salary in usd)</f>
        <v>#VALUE!</v>
      </c>
    </row>
    <row r="1090" customFormat="false" ht="15" hidden="false" customHeight="true" outlineLevel="0" collapsed="false">
      <c r="B1090" s="0" t="s">
        <v>2871</v>
      </c>
      <c r="C1090" s="54" t="n">
        <v>41057.7036226852</v>
      </c>
      <c r="D1090" s="55" t="s">
        <v>2872</v>
      </c>
      <c r="E1090" s="0" t="n">
        <v>180000</v>
      </c>
      <c r="F1090" s="0" t="s">
        <v>101</v>
      </c>
      <c r="G1090" s="0" t="e">
        <f aca="false">tblSalaries#this row;clean salary (in local currency)*VLOOKUP(tblSalaries#this row;currency,tblXrate,2,0)</f>
        <v>#VALUE!</v>
      </c>
      <c r="H1090" s="0" t="s">
        <v>2873</v>
      </c>
      <c r="I1090" s="0" t="s">
        <v>78</v>
      </c>
      <c r="J1090" s="0" t="s">
        <v>85</v>
      </c>
      <c r="K1090" s="0" t="e">
        <f aca="false">VLOOKUP(tblSalaries#this row;where do you work,tblCountriesactual:mapping,2,0)</f>
        <v>#VALUE!</v>
      </c>
      <c r="L1090" s="0" t="s">
        <v>118</v>
      </c>
      <c r="M1090" s="0" t="n">
        <v>3</v>
      </c>
      <c r="N1090" s="48" t="e">
        <f aca="false">VLOOKUP(K1090,tblCountries,3,0)</f>
        <v>#VALUE!</v>
      </c>
      <c r="O1090" s="48" t="e">
        <f aca="false">VLOOKUP(tblSalaries#this row;how many hours of a day you work on excel,tblHours,2,0)</f>
        <v>#VALUE!</v>
      </c>
      <c r="P1090" s="48" t="e">
        <f aca="false">VLOOKUP(tblSalaries#this row;clean country,tblCountries,5,0)</f>
        <v>#VALUE!</v>
      </c>
      <c r="Q1090" s="48" t="e">
        <f aca="false">IF($Q$1,tblSalaries#this row;ppp factor*tblSalaries#this row;salary in usd,tblSalaries#this row;salary in usd)</f>
        <v>#VALUE!</v>
      </c>
    </row>
    <row r="1091" customFormat="false" ht="15" hidden="false" customHeight="true" outlineLevel="0" collapsed="false">
      <c r="B1091" s="0" t="s">
        <v>2874</v>
      </c>
      <c r="C1091" s="54" t="n">
        <v>41057.7069791667</v>
      </c>
      <c r="D1091" s="55" t="s">
        <v>2875</v>
      </c>
      <c r="E1091" s="0" t="n">
        <v>600000</v>
      </c>
      <c r="F1091" s="0" t="s">
        <v>101</v>
      </c>
      <c r="G1091" s="0" t="e">
        <f aca="false">tblSalaries#this row;clean salary (in local currency)*VLOOKUP(tblSalaries#this row;currency,tblXrate,2,0)</f>
        <v>#VALUE!</v>
      </c>
      <c r="H1091" s="0" t="s">
        <v>2876</v>
      </c>
      <c r="I1091" s="0" t="s">
        <v>69</v>
      </c>
      <c r="J1091" s="0" t="s">
        <v>85</v>
      </c>
      <c r="K1091" s="0" t="e">
        <f aca="false">VLOOKUP(tblSalaries#this row;where do you work,tblCountriesactual:mapping,2,0)</f>
        <v>#VALUE!</v>
      </c>
      <c r="L1091" s="0" t="s">
        <v>100</v>
      </c>
      <c r="M1091" s="0" t="n">
        <v>8</v>
      </c>
      <c r="N1091" s="48" t="e">
        <f aca="false">VLOOKUP(K1091,tblCountries,3,0)</f>
        <v>#VALUE!</v>
      </c>
      <c r="O1091" s="48" t="e">
        <f aca="false">VLOOKUP(tblSalaries#this row;how many hours of a day you work on excel,tblHours,2,0)</f>
        <v>#VALUE!</v>
      </c>
      <c r="P1091" s="48" t="e">
        <f aca="false">VLOOKUP(tblSalaries#this row;clean country,tblCountries,5,0)</f>
        <v>#VALUE!</v>
      </c>
      <c r="Q1091" s="48" t="e">
        <f aca="false">IF($Q$1,tblSalaries#this row;ppp factor*tblSalaries#this row;salary in usd,tblSalaries#this row;salary in usd)</f>
        <v>#VALUE!</v>
      </c>
    </row>
    <row r="1092" customFormat="false" ht="15" hidden="false" customHeight="true" outlineLevel="0" collapsed="false">
      <c r="B1092" s="0" t="s">
        <v>2877</v>
      </c>
      <c r="C1092" s="54" t="n">
        <v>41057.7081944444</v>
      </c>
      <c r="D1092" s="55" t="s">
        <v>2878</v>
      </c>
      <c r="E1092" s="0" t="n">
        <v>300000</v>
      </c>
      <c r="F1092" s="0" t="s">
        <v>101</v>
      </c>
      <c r="G1092" s="0" t="e">
        <f aca="false">tblSalaries#this row;clean salary (in local currency)*VLOOKUP(tblSalaries#this row;currency,tblXrate,2,0)</f>
        <v>#VALUE!</v>
      </c>
      <c r="H1092" s="0" t="s">
        <v>78</v>
      </c>
      <c r="I1092" s="0" t="s">
        <v>78</v>
      </c>
      <c r="J1092" s="0" t="s">
        <v>85</v>
      </c>
      <c r="K1092" s="0" t="e">
        <f aca="false">VLOOKUP(tblSalaries#this row;where do you work,tblCountriesactual:mapping,2,0)</f>
        <v>#VALUE!</v>
      </c>
      <c r="L1092" s="0" t="s">
        <v>110</v>
      </c>
      <c r="M1092" s="0" t="n">
        <v>5</v>
      </c>
      <c r="N1092" s="48" t="e">
        <f aca="false">VLOOKUP(K1092,tblCountries,3,0)</f>
        <v>#VALUE!</v>
      </c>
      <c r="O1092" s="48" t="e">
        <f aca="false">VLOOKUP(tblSalaries#this row;how many hours of a day you work on excel,tblHours,2,0)</f>
        <v>#VALUE!</v>
      </c>
      <c r="P1092" s="48" t="e">
        <f aca="false">VLOOKUP(tblSalaries#this row;clean country,tblCountries,5,0)</f>
        <v>#VALUE!</v>
      </c>
      <c r="Q1092" s="48" t="e">
        <f aca="false">IF($Q$1,tblSalaries#this row;ppp factor*tblSalaries#this row;salary in usd,tblSalaries#this row;salary in usd)</f>
        <v>#VALUE!</v>
      </c>
    </row>
    <row r="1093" customFormat="false" ht="15" hidden="false" customHeight="true" outlineLevel="0" collapsed="false">
      <c r="B1093" s="0" t="s">
        <v>2879</v>
      </c>
      <c r="C1093" s="54" t="n">
        <v>41057.7102199074</v>
      </c>
      <c r="D1093" s="55" t="n">
        <v>75000</v>
      </c>
      <c r="E1093" s="0" t="n">
        <v>75000</v>
      </c>
      <c r="F1093" s="0" t="s">
        <v>111</v>
      </c>
      <c r="G1093" s="0" t="e">
        <f aca="false">tblSalaries#this row;clean salary (in local currency)*VLOOKUP(tblSalaries#this row;currency,tblXrate,2,0)</f>
        <v>#VALUE!</v>
      </c>
      <c r="H1093" s="0" t="s">
        <v>1579</v>
      </c>
      <c r="I1093" s="0" t="s">
        <v>124</v>
      </c>
      <c r="J1093" s="0" t="s">
        <v>94</v>
      </c>
      <c r="K1093" s="0" t="e">
        <f aca="false">VLOOKUP(tblSalaries#this row;where do you work,tblCountriesactual:mapping,2,0)</f>
        <v>#VALUE!</v>
      </c>
      <c r="L1093" s="0" t="s">
        <v>100</v>
      </c>
      <c r="M1093" s="0" t="n">
        <v>10</v>
      </c>
      <c r="N1093" s="48" t="e">
        <f aca="false">VLOOKUP(K1093,tblCountries,3,0)</f>
        <v>#VALUE!</v>
      </c>
      <c r="O1093" s="48" t="e">
        <f aca="false">VLOOKUP(tblSalaries#this row;how many hours of a day you work on excel,tblHours,2,0)</f>
        <v>#VALUE!</v>
      </c>
      <c r="P1093" s="48" t="e">
        <f aca="false">VLOOKUP(tblSalaries#this row;clean country,tblCountries,5,0)</f>
        <v>#VALUE!</v>
      </c>
      <c r="Q1093" s="48" t="e">
        <f aca="false">IF($Q$1,tblSalaries#this row;ppp factor*tblSalaries#this row;salary in usd,tblSalaries#this row;salary in usd)</f>
        <v>#VALUE!</v>
      </c>
    </row>
    <row r="1094" customFormat="false" ht="15" hidden="false" customHeight="true" outlineLevel="0" collapsed="false">
      <c r="B1094" s="0" t="s">
        <v>2880</v>
      </c>
      <c r="C1094" s="54" t="n">
        <v>41057.7111574074</v>
      </c>
      <c r="D1094" s="55" t="s">
        <v>2881</v>
      </c>
      <c r="E1094" s="0" t="n">
        <v>100000</v>
      </c>
      <c r="F1094" s="0" t="s">
        <v>173</v>
      </c>
      <c r="G1094" s="0" t="e">
        <f aca="false">tblSalaries#this row;clean salary (in local currency)*VLOOKUP(tblSalaries#this row;currency,tblXrate,2,0)</f>
        <v>#VALUE!</v>
      </c>
      <c r="H1094" s="0" t="s">
        <v>2882</v>
      </c>
      <c r="I1094" s="0" t="s">
        <v>124</v>
      </c>
      <c r="J1094" s="0" t="s">
        <v>128</v>
      </c>
      <c r="K1094" s="0" t="e">
        <f aca="false">VLOOKUP(tblSalaries#this row;where do you work,tblCountriesactual:mapping,2,0)</f>
        <v>#VALUE!</v>
      </c>
      <c r="L1094" s="0" t="s">
        <v>118</v>
      </c>
      <c r="M1094" s="0" t="n">
        <v>15</v>
      </c>
      <c r="N1094" s="48" t="e">
        <f aca="false">VLOOKUP(K1094,tblCountries,3,0)</f>
        <v>#VALUE!</v>
      </c>
      <c r="O1094" s="48" t="e">
        <f aca="false">VLOOKUP(tblSalaries#this row;how many hours of a day you work on excel,tblHours,2,0)</f>
        <v>#VALUE!</v>
      </c>
      <c r="P1094" s="48" t="e">
        <f aca="false">VLOOKUP(tblSalaries#this row;clean country,tblCountries,5,0)</f>
        <v>#VALUE!</v>
      </c>
      <c r="Q1094" s="48" t="e">
        <f aca="false">IF($Q$1,tblSalaries#this row;ppp factor*tblSalaries#this row;salary in usd,tblSalaries#this row;salary in usd)</f>
        <v>#VALUE!</v>
      </c>
    </row>
    <row r="1095" customFormat="false" ht="15" hidden="false" customHeight="true" outlineLevel="0" collapsed="false">
      <c r="B1095" s="0" t="s">
        <v>2883</v>
      </c>
      <c r="C1095" s="54" t="n">
        <v>41057.7118865741</v>
      </c>
      <c r="D1095" s="55" t="s">
        <v>2884</v>
      </c>
      <c r="E1095" s="0" t="n">
        <v>45000</v>
      </c>
      <c r="F1095" s="0" t="s">
        <v>111</v>
      </c>
      <c r="G1095" s="0" t="e">
        <f aca="false">tblSalaries#this row;clean salary (in local currency)*VLOOKUP(tblSalaries#this row;currency,tblXrate,2,0)</f>
        <v>#VALUE!</v>
      </c>
      <c r="H1095" s="0" t="s">
        <v>2885</v>
      </c>
      <c r="I1095" s="0" t="s">
        <v>107</v>
      </c>
      <c r="J1095" s="0" t="s">
        <v>94</v>
      </c>
      <c r="K1095" s="0" t="e">
        <f aca="false">VLOOKUP(tblSalaries#this row;where do you work,tblCountriesactual:mapping,2,0)</f>
        <v>#VALUE!</v>
      </c>
      <c r="L1095" s="0" t="s">
        <v>110</v>
      </c>
      <c r="M1095" s="0" t="n">
        <v>8</v>
      </c>
      <c r="N1095" s="48" t="e">
        <f aca="false">VLOOKUP(K1095,tblCountries,3,0)</f>
        <v>#VALUE!</v>
      </c>
      <c r="O1095" s="48" t="e">
        <f aca="false">VLOOKUP(tblSalaries#this row;how many hours of a day you work on excel,tblHours,2,0)</f>
        <v>#VALUE!</v>
      </c>
      <c r="P1095" s="48" t="e">
        <f aca="false">VLOOKUP(tblSalaries#this row;clean country,tblCountries,5,0)</f>
        <v>#VALUE!</v>
      </c>
      <c r="Q1095" s="48" t="e">
        <f aca="false">IF($Q$1,tblSalaries#this row;ppp factor*tblSalaries#this row;salary in usd,tblSalaries#this row;salary in usd)</f>
        <v>#VALUE!</v>
      </c>
    </row>
    <row r="1096" customFormat="false" ht="15" hidden="false" customHeight="true" outlineLevel="0" collapsed="false">
      <c r="B1096" s="0" t="s">
        <v>2886</v>
      </c>
      <c r="C1096" s="54" t="n">
        <v>41057.7150462963</v>
      </c>
      <c r="D1096" s="55" t="s">
        <v>2887</v>
      </c>
      <c r="E1096" s="0" t="n">
        <v>25000</v>
      </c>
      <c r="F1096" s="0" t="s">
        <v>111</v>
      </c>
      <c r="G1096" s="0" t="e">
        <f aca="false">tblSalaries#this row;clean salary (in local currency)*VLOOKUP(tblSalaries#this row;currency,tblXrate,2,0)</f>
        <v>#VALUE!</v>
      </c>
      <c r="H1096" s="0" t="s">
        <v>2888</v>
      </c>
      <c r="I1096" s="0" t="s">
        <v>78</v>
      </c>
      <c r="J1096" s="0" t="s">
        <v>94</v>
      </c>
      <c r="K1096" s="0" t="e">
        <f aca="false">VLOOKUP(tblSalaries#this row;where do you work,tblCountriesactual:mapping,2,0)</f>
        <v>#VALUE!</v>
      </c>
      <c r="L1096" s="0" t="s">
        <v>110</v>
      </c>
      <c r="M1096" s="0" t="n">
        <v>3</v>
      </c>
      <c r="N1096" s="48" t="e">
        <f aca="false">VLOOKUP(K1096,tblCountries,3,0)</f>
        <v>#VALUE!</v>
      </c>
      <c r="O1096" s="48" t="e">
        <f aca="false">VLOOKUP(tblSalaries#this row;how many hours of a day you work on excel,tblHours,2,0)</f>
        <v>#VALUE!</v>
      </c>
      <c r="P1096" s="48" t="e">
        <f aca="false">VLOOKUP(tblSalaries#this row;clean country,tblCountries,5,0)</f>
        <v>#VALUE!</v>
      </c>
      <c r="Q1096" s="48" t="e">
        <f aca="false">IF($Q$1,tblSalaries#this row;ppp factor*tblSalaries#this row;salary in usd,tblSalaries#this row;salary in usd)</f>
        <v>#VALUE!</v>
      </c>
    </row>
    <row r="1097" customFormat="false" ht="15" hidden="false" customHeight="true" outlineLevel="0" collapsed="false">
      <c r="B1097" s="0" t="s">
        <v>2889</v>
      </c>
      <c r="C1097" s="54" t="n">
        <v>41057.7172106482</v>
      </c>
      <c r="D1097" s="55" t="n">
        <v>18987</v>
      </c>
      <c r="E1097" s="0" t="n">
        <v>18987</v>
      </c>
      <c r="F1097" s="0" t="s">
        <v>71</v>
      </c>
      <c r="G1097" s="0" t="e">
        <f aca="false">tblSalaries#this row;clean salary (in local currency)*VLOOKUP(tblSalaries#this row;currency,tblXrate,2,0)</f>
        <v>#VALUE!</v>
      </c>
      <c r="H1097" s="0" t="s">
        <v>966</v>
      </c>
      <c r="I1097" s="0" t="s">
        <v>78</v>
      </c>
      <c r="J1097" s="0" t="s">
        <v>327</v>
      </c>
      <c r="K1097" s="0" t="e">
        <f aca="false">VLOOKUP(tblSalaries#this row;where do you work,tblCountriesactual:mapping,2,0)</f>
        <v>#VALUE!</v>
      </c>
      <c r="L1097" s="0" t="s">
        <v>118</v>
      </c>
      <c r="M1097" s="0" t="n">
        <v>7</v>
      </c>
      <c r="N1097" s="48" t="e">
        <f aca="false">VLOOKUP(K1097,tblCountries,3,0)</f>
        <v>#VALUE!</v>
      </c>
      <c r="O1097" s="48" t="e">
        <f aca="false">VLOOKUP(tblSalaries#this row;how many hours of a day you work on excel,tblHours,2,0)</f>
        <v>#VALUE!</v>
      </c>
      <c r="P1097" s="48" t="e">
        <f aca="false">VLOOKUP(tblSalaries#this row;clean country,tblCountries,5,0)</f>
        <v>#VALUE!</v>
      </c>
      <c r="Q1097" s="48" t="e">
        <f aca="false">IF($Q$1,tblSalaries#this row;ppp factor*tblSalaries#this row;salary in usd,tblSalaries#this row;salary in usd)</f>
        <v>#VALUE!</v>
      </c>
    </row>
    <row r="1098" customFormat="false" ht="15" hidden="false" customHeight="true" outlineLevel="0" collapsed="false">
      <c r="B1098" s="0" t="s">
        <v>2890</v>
      </c>
      <c r="C1098" s="54" t="n">
        <v>41057.7190856481</v>
      </c>
      <c r="D1098" s="55" t="s">
        <v>1636</v>
      </c>
      <c r="E1098" s="0" t="n">
        <v>28500</v>
      </c>
      <c r="F1098" s="0" t="s">
        <v>111</v>
      </c>
      <c r="G1098" s="0" t="e">
        <f aca="false">tblSalaries#this row;clean salary (in local currency)*VLOOKUP(tblSalaries#this row;currency,tblXrate,2,0)</f>
        <v>#VALUE!</v>
      </c>
      <c r="H1098" s="0" t="s">
        <v>2891</v>
      </c>
      <c r="I1098" s="0" t="s">
        <v>124</v>
      </c>
      <c r="J1098" s="0" t="s">
        <v>94</v>
      </c>
      <c r="K1098" s="0" t="e">
        <f aca="false">VLOOKUP(tblSalaries#this row;where do you work,tblCountriesactual:mapping,2,0)</f>
        <v>#VALUE!</v>
      </c>
      <c r="L1098" s="0" t="s">
        <v>90</v>
      </c>
      <c r="M1098" s="0" t="n">
        <v>15</v>
      </c>
      <c r="N1098" s="48" t="e">
        <f aca="false">VLOOKUP(K1098,tblCountries,3,0)</f>
        <v>#VALUE!</v>
      </c>
      <c r="O1098" s="48" t="e">
        <f aca="false">VLOOKUP(tblSalaries#this row;how many hours of a day you work on excel,tblHours,2,0)</f>
        <v>#VALUE!</v>
      </c>
      <c r="P1098" s="48" t="e">
        <f aca="false">VLOOKUP(tblSalaries#this row;clean country,tblCountries,5,0)</f>
        <v>#VALUE!</v>
      </c>
      <c r="Q1098" s="48" t="e">
        <f aca="false">IF($Q$1,tblSalaries#this row;ppp factor*tblSalaries#this row;salary in usd,tblSalaries#this row;salary in usd)</f>
        <v>#VALUE!</v>
      </c>
    </row>
    <row r="1099" customFormat="false" ht="15" hidden="false" customHeight="true" outlineLevel="0" collapsed="false">
      <c r="B1099" s="0" t="s">
        <v>2892</v>
      </c>
      <c r="C1099" s="54" t="n">
        <v>41057.7205902778</v>
      </c>
      <c r="D1099" s="55" t="n">
        <v>60000</v>
      </c>
      <c r="E1099" s="0" t="n">
        <v>60000</v>
      </c>
      <c r="F1099" s="0" t="s">
        <v>71</v>
      </c>
      <c r="G1099" s="0" t="e">
        <f aca="false">tblSalaries#this row;clean salary (in local currency)*VLOOKUP(tblSalaries#this row;currency,tblXrate,2,0)</f>
        <v>#VALUE!</v>
      </c>
      <c r="H1099" s="0" t="s">
        <v>1754</v>
      </c>
      <c r="I1099" s="0" t="s">
        <v>124</v>
      </c>
      <c r="J1099" s="0" t="s">
        <v>85</v>
      </c>
      <c r="K1099" s="0" t="e">
        <f aca="false">VLOOKUP(tblSalaries#this row;where do you work,tblCountriesactual:mapping,2,0)</f>
        <v>#VALUE!</v>
      </c>
      <c r="L1099" s="0" t="s">
        <v>118</v>
      </c>
      <c r="M1099" s="0" t="n">
        <v>14</v>
      </c>
      <c r="N1099" s="48" t="e">
        <f aca="false">VLOOKUP(K1099,tblCountries,3,0)</f>
        <v>#VALUE!</v>
      </c>
      <c r="O1099" s="48" t="e">
        <f aca="false">VLOOKUP(tblSalaries#this row;how many hours of a day you work on excel,tblHours,2,0)</f>
        <v>#VALUE!</v>
      </c>
      <c r="P1099" s="48" t="e">
        <f aca="false">VLOOKUP(tblSalaries#this row;clean country,tblCountries,5,0)</f>
        <v>#VALUE!</v>
      </c>
      <c r="Q1099" s="48" t="e">
        <f aca="false">IF($Q$1,tblSalaries#this row;ppp factor*tblSalaries#this row;salary in usd,tblSalaries#this row;salary in usd)</f>
        <v>#VALUE!</v>
      </c>
    </row>
    <row r="1100" customFormat="false" ht="15" hidden="false" customHeight="true" outlineLevel="0" collapsed="false">
      <c r="B1100" s="0" t="s">
        <v>2893</v>
      </c>
      <c r="C1100" s="54" t="n">
        <v>41057.7213773148</v>
      </c>
      <c r="D1100" s="55" t="s">
        <v>2894</v>
      </c>
      <c r="E1100" s="0" t="n">
        <v>45200</v>
      </c>
      <c r="F1100" s="0" t="s">
        <v>111</v>
      </c>
      <c r="G1100" s="0" t="e">
        <f aca="false">tblSalaries#this row;clean salary (in local currency)*VLOOKUP(tblSalaries#this row;currency,tblXrate,2,0)</f>
        <v>#VALUE!</v>
      </c>
      <c r="H1100" s="0" t="s">
        <v>2895</v>
      </c>
      <c r="I1100" s="0" t="s">
        <v>124</v>
      </c>
      <c r="J1100" s="0" t="s">
        <v>94</v>
      </c>
      <c r="K1100" s="0" t="e">
        <f aca="false">VLOOKUP(tblSalaries#this row;where do you work,tblCountriesactual:mapping,2,0)</f>
        <v>#VALUE!</v>
      </c>
      <c r="L1100" s="0" t="s">
        <v>100</v>
      </c>
      <c r="M1100" s="0" t="n">
        <v>5</v>
      </c>
      <c r="N1100" s="48" t="e">
        <f aca="false">VLOOKUP(K1100,tblCountries,3,0)</f>
        <v>#VALUE!</v>
      </c>
      <c r="O1100" s="48" t="e">
        <f aca="false">VLOOKUP(tblSalaries#this row;how many hours of a day you work on excel,tblHours,2,0)</f>
        <v>#VALUE!</v>
      </c>
      <c r="P1100" s="48" t="e">
        <f aca="false">VLOOKUP(tblSalaries#this row;clean country,tblCountries,5,0)</f>
        <v>#VALUE!</v>
      </c>
      <c r="Q1100" s="48" t="e">
        <f aca="false">IF($Q$1,tblSalaries#this row;ppp factor*tblSalaries#this row;salary in usd,tblSalaries#this row;salary in usd)</f>
        <v>#VALUE!</v>
      </c>
    </row>
    <row r="1101" customFormat="false" ht="15" hidden="false" customHeight="true" outlineLevel="0" collapsed="false">
      <c r="B1101" s="0" t="s">
        <v>2896</v>
      </c>
      <c r="C1101" s="54" t="n">
        <v>41057.7238310185</v>
      </c>
      <c r="D1101" s="55" t="s">
        <v>2897</v>
      </c>
      <c r="E1101" s="0" t="n">
        <v>252000</v>
      </c>
      <c r="F1101" s="0" t="s">
        <v>101</v>
      </c>
      <c r="G1101" s="0" t="e">
        <f aca="false">tblSalaries#this row;clean salary (in local currency)*VLOOKUP(tblSalaries#this row;currency,tblXrate,2,0)</f>
        <v>#VALUE!</v>
      </c>
      <c r="H1101" s="0" t="s">
        <v>2898</v>
      </c>
      <c r="I1101" s="0" t="s">
        <v>124</v>
      </c>
      <c r="J1101" s="0" t="s">
        <v>85</v>
      </c>
      <c r="K1101" s="0" t="e">
        <f aca="false">VLOOKUP(tblSalaries#this row;where do you work,tblCountriesactual:mapping,2,0)</f>
        <v>#VALUE!</v>
      </c>
      <c r="L1101" s="0" t="s">
        <v>90</v>
      </c>
      <c r="M1101" s="0" t="n">
        <v>16</v>
      </c>
      <c r="N1101" s="48" t="e">
        <f aca="false">VLOOKUP(K1101,tblCountries,3,0)</f>
        <v>#VALUE!</v>
      </c>
      <c r="O1101" s="48" t="e">
        <f aca="false">VLOOKUP(tblSalaries#this row;how many hours of a day you work on excel,tblHours,2,0)</f>
        <v>#VALUE!</v>
      </c>
      <c r="P1101" s="48" t="e">
        <f aca="false">VLOOKUP(tblSalaries#this row;clean country,tblCountries,5,0)</f>
        <v>#VALUE!</v>
      </c>
      <c r="Q1101" s="48" t="e">
        <f aca="false">IF($Q$1,tblSalaries#this row;ppp factor*tblSalaries#this row;salary in usd,tblSalaries#this row;salary in usd)</f>
        <v>#VALUE!</v>
      </c>
    </row>
    <row r="1102" customFormat="false" ht="15" hidden="false" customHeight="true" outlineLevel="0" collapsed="false">
      <c r="B1102" s="0" t="s">
        <v>2899</v>
      </c>
      <c r="C1102" s="54" t="n">
        <v>41057.7321296296</v>
      </c>
      <c r="D1102" s="55" t="n">
        <v>242304</v>
      </c>
      <c r="E1102" s="0" t="n">
        <v>242304</v>
      </c>
      <c r="F1102" s="0" t="s">
        <v>101</v>
      </c>
      <c r="G1102" s="0" t="e">
        <f aca="false">tblSalaries#this row;clean salary (in local currency)*VLOOKUP(tblSalaries#this row;currency,tblXrate,2,0)</f>
        <v>#VALUE!</v>
      </c>
      <c r="H1102" s="0" t="s">
        <v>2299</v>
      </c>
      <c r="I1102" s="0" t="s">
        <v>69</v>
      </c>
      <c r="J1102" s="0" t="s">
        <v>85</v>
      </c>
      <c r="K1102" s="0" t="e">
        <f aca="false">VLOOKUP(tblSalaries#this row;where do you work,tblCountriesactual:mapping,2,0)</f>
        <v>#VALUE!</v>
      </c>
      <c r="L1102" s="0" t="s">
        <v>110</v>
      </c>
      <c r="M1102" s="0" t="n">
        <v>7</v>
      </c>
      <c r="N1102" s="48" t="e">
        <f aca="false">VLOOKUP(K1102,tblCountries,3,0)</f>
        <v>#VALUE!</v>
      </c>
      <c r="O1102" s="48" t="e">
        <f aca="false">VLOOKUP(tblSalaries#this row;how many hours of a day you work on excel,tblHours,2,0)</f>
        <v>#VALUE!</v>
      </c>
      <c r="P1102" s="48" t="e">
        <f aca="false">VLOOKUP(tblSalaries#this row;clean country,tblCountries,5,0)</f>
        <v>#VALUE!</v>
      </c>
      <c r="Q1102" s="48" t="e">
        <f aca="false">IF($Q$1,tblSalaries#this row;ppp factor*tblSalaries#this row;salary in usd,tblSalaries#this row;salary in usd)</f>
        <v>#VALUE!</v>
      </c>
    </row>
    <row r="1103" customFormat="false" ht="15" hidden="false" customHeight="true" outlineLevel="0" collapsed="false">
      <c r="B1103" s="0" t="s">
        <v>2900</v>
      </c>
      <c r="C1103" s="54" t="n">
        <v>41057.7352546296</v>
      </c>
      <c r="D1103" s="55" t="n">
        <v>210000</v>
      </c>
      <c r="E1103" s="0" t="n">
        <v>210000</v>
      </c>
      <c r="F1103" s="0" t="s">
        <v>101</v>
      </c>
      <c r="G1103" s="0" t="e">
        <f aca="false">tblSalaries#this row;clean salary (in local currency)*VLOOKUP(tblSalaries#this row;currency,tblXrate,2,0)</f>
        <v>#VALUE!</v>
      </c>
      <c r="H1103" s="0" t="s">
        <v>2901</v>
      </c>
      <c r="I1103" s="0" t="s">
        <v>78</v>
      </c>
      <c r="J1103" s="0" t="s">
        <v>85</v>
      </c>
      <c r="K1103" s="0" t="e">
        <f aca="false">VLOOKUP(tblSalaries#this row;where do you work,tblCountriesactual:mapping,2,0)</f>
        <v>#VALUE!</v>
      </c>
      <c r="L1103" s="0" t="s">
        <v>118</v>
      </c>
      <c r="M1103" s="0" t="n">
        <v>1</v>
      </c>
      <c r="N1103" s="48" t="e">
        <f aca="false">VLOOKUP(K1103,tblCountries,3,0)</f>
        <v>#VALUE!</v>
      </c>
      <c r="O1103" s="48" t="e">
        <f aca="false">VLOOKUP(tblSalaries#this row;how many hours of a day you work on excel,tblHours,2,0)</f>
        <v>#VALUE!</v>
      </c>
      <c r="P1103" s="48" t="e">
        <f aca="false">VLOOKUP(tblSalaries#this row;clean country,tblCountries,5,0)</f>
        <v>#VALUE!</v>
      </c>
      <c r="Q1103" s="48" t="e">
        <f aca="false">IF($Q$1,tblSalaries#this row;ppp factor*tblSalaries#this row;salary in usd,tblSalaries#this row;salary in usd)</f>
        <v>#VALUE!</v>
      </c>
    </row>
    <row r="1104" customFormat="false" ht="15" hidden="false" customHeight="true" outlineLevel="0" collapsed="false">
      <c r="B1104" s="0" t="s">
        <v>2902</v>
      </c>
      <c r="C1104" s="54" t="n">
        <v>41057.7376273148</v>
      </c>
      <c r="D1104" s="55" t="n">
        <v>5000</v>
      </c>
      <c r="E1104" s="0" t="n">
        <v>60000</v>
      </c>
      <c r="F1104" s="0" t="s">
        <v>82</v>
      </c>
      <c r="G1104" s="0" t="e">
        <f aca="false">tblSalaries#this row;clean salary (in local currency)*VLOOKUP(tblSalaries#this row;currency,tblXrate,2,0)</f>
        <v>#VALUE!</v>
      </c>
      <c r="H1104" s="0" t="s">
        <v>2903</v>
      </c>
      <c r="I1104" s="0" t="s">
        <v>124</v>
      </c>
      <c r="J1104" s="0" t="s">
        <v>290</v>
      </c>
      <c r="K1104" s="0" t="e">
        <f aca="false">VLOOKUP(tblSalaries#this row;where do you work,tblCountriesactual:mapping,2,0)</f>
        <v>#VALUE!</v>
      </c>
      <c r="L1104" s="0" t="s">
        <v>90</v>
      </c>
      <c r="M1104" s="0" t="n">
        <v>4</v>
      </c>
      <c r="N1104" s="48" t="e">
        <f aca="false">VLOOKUP(K1104,tblCountries,3,0)</f>
        <v>#VALUE!</v>
      </c>
      <c r="O1104" s="48" t="e">
        <f aca="false">VLOOKUP(tblSalaries#this row;how many hours of a day you work on excel,tblHours,2,0)</f>
        <v>#VALUE!</v>
      </c>
      <c r="P1104" s="48" t="e">
        <f aca="false">VLOOKUP(tblSalaries#this row;clean country,tblCountries,5,0)</f>
        <v>#VALUE!</v>
      </c>
      <c r="Q1104" s="48" t="e">
        <f aca="false">IF($Q$1,tblSalaries#this row;ppp factor*tblSalaries#this row;salary in usd,tblSalaries#this row;salary in usd)</f>
        <v>#VALUE!</v>
      </c>
    </row>
    <row r="1105" customFormat="false" ht="15" hidden="false" customHeight="true" outlineLevel="0" collapsed="false">
      <c r="B1105" s="0" t="s">
        <v>2904</v>
      </c>
      <c r="C1105" s="54" t="n">
        <v>41057.7377546296</v>
      </c>
      <c r="D1105" s="55" t="s">
        <v>2905</v>
      </c>
      <c r="E1105" s="0" t="n">
        <v>120000</v>
      </c>
      <c r="F1105" s="0" t="s">
        <v>138</v>
      </c>
      <c r="G1105" s="0" t="e">
        <f aca="false">tblSalaries#this row;clean salary (in local currency)*VLOOKUP(tblSalaries#this row;currency,tblXrate,2,0)</f>
        <v>#VALUE!</v>
      </c>
      <c r="H1105" s="0" t="s">
        <v>1762</v>
      </c>
      <c r="I1105" s="0" t="s">
        <v>124</v>
      </c>
      <c r="J1105" s="0" t="s">
        <v>141</v>
      </c>
      <c r="K1105" s="0" t="e">
        <f aca="false">VLOOKUP(tblSalaries#this row;where do you work,tblCountriesactual:mapping,2,0)</f>
        <v>#VALUE!</v>
      </c>
      <c r="L1105" s="0" t="s">
        <v>100</v>
      </c>
      <c r="M1105" s="0" t="n">
        <v>12</v>
      </c>
      <c r="N1105" s="48" t="e">
        <f aca="false">VLOOKUP(K1105,tblCountries,3,0)</f>
        <v>#VALUE!</v>
      </c>
      <c r="O1105" s="48" t="e">
        <f aca="false">VLOOKUP(tblSalaries#this row;how many hours of a day you work on excel,tblHours,2,0)</f>
        <v>#VALUE!</v>
      </c>
      <c r="P1105" s="48" t="e">
        <f aca="false">VLOOKUP(tblSalaries#this row;clean country,tblCountries,5,0)</f>
        <v>#VALUE!</v>
      </c>
      <c r="Q1105" s="48" t="e">
        <f aca="false">IF($Q$1,tblSalaries#this row;ppp factor*tblSalaries#this row;salary in usd,tblSalaries#this row;salary in usd)</f>
        <v>#VALUE!</v>
      </c>
    </row>
    <row r="1106" customFormat="false" ht="15" hidden="false" customHeight="true" outlineLevel="0" collapsed="false">
      <c r="B1106" s="0" t="s">
        <v>2906</v>
      </c>
      <c r="C1106" s="54" t="n">
        <v>41057.7380902778</v>
      </c>
      <c r="D1106" s="55" t="n">
        <v>19000</v>
      </c>
      <c r="E1106" s="0" t="n">
        <v>19000</v>
      </c>
      <c r="F1106" s="0" t="s">
        <v>71</v>
      </c>
      <c r="G1106" s="0" t="e">
        <f aca="false">tblSalaries#this row;clean salary (in local currency)*VLOOKUP(tblSalaries#this row;currency,tblXrate,2,0)</f>
        <v>#VALUE!</v>
      </c>
      <c r="H1106" s="0" t="s">
        <v>2907</v>
      </c>
      <c r="I1106" s="0" t="s">
        <v>136</v>
      </c>
      <c r="J1106" s="0" t="s">
        <v>94</v>
      </c>
      <c r="K1106" s="0" t="e">
        <f aca="false">VLOOKUP(tblSalaries#this row;where do you work,tblCountriesactual:mapping,2,0)</f>
        <v>#VALUE!</v>
      </c>
      <c r="L1106" s="0" t="s">
        <v>118</v>
      </c>
      <c r="M1106" s="0" t="n">
        <v>8</v>
      </c>
      <c r="N1106" s="48" t="e">
        <f aca="false">VLOOKUP(K1106,tblCountries,3,0)</f>
        <v>#VALUE!</v>
      </c>
      <c r="O1106" s="48" t="e">
        <f aca="false">VLOOKUP(tblSalaries#this row;how many hours of a day you work on excel,tblHours,2,0)</f>
        <v>#VALUE!</v>
      </c>
      <c r="P1106" s="48" t="e">
        <f aca="false">VLOOKUP(tblSalaries#this row;clean country,tblCountries,5,0)</f>
        <v>#VALUE!</v>
      </c>
      <c r="Q1106" s="48" t="e">
        <f aca="false">IF($Q$1,tblSalaries#this row;ppp factor*tblSalaries#this row;salary in usd,tblSalaries#this row;salary in usd)</f>
        <v>#VALUE!</v>
      </c>
    </row>
    <row r="1107" customFormat="false" ht="15" hidden="false" customHeight="true" outlineLevel="0" collapsed="false">
      <c r="B1107" s="0" t="s">
        <v>2908</v>
      </c>
      <c r="C1107" s="54" t="n">
        <v>41057.7381597222</v>
      </c>
      <c r="D1107" s="55" t="n">
        <v>50000</v>
      </c>
      <c r="E1107" s="0" t="n">
        <v>50000</v>
      </c>
      <c r="F1107" s="0" t="s">
        <v>82</v>
      </c>
      <c r="G1107" s="0" t="e">
        <f aca="false">tblSalaries#this row;clean salary (in local currency)*VLOOKUP(tblSalaries#this row;currency,tblXrate,2,0)</f>
        <v>#VALUE!</v>
      </c>
      <c r="H1107" s="0" t="s">
        <v>2909</v>
      </c>
      <c r="I1107" s="0" t="s">
        <v>116</v>
      </c>
      <c r="J1107" s="0" t="s">
        <v>175</v>
      </c>
      <c r="K1107" s="0" t="e">
        <f aca="false">VLOOKUP(tblSalaries#this row;where do you work,tblCountriesactual:mapping,2,0)</f>
        <v>#VALUE!</v>
      </c>
      <c r="L1107" s="0" t="s">
        <v>100</v>
      </c>
      <c r="M1107" s="0" t="n">
        <v>14</v>
      </c>
      <c r="N1107" s="48" t="e">
        <f aca="false">VLOOKUP(K1107,tblCountries,3,0)</f>
        <v>#VALUE!</v>
      </c>
      <c r="O1107" s="48" t="e">
        <f aca="false">VLOOKUP(tblSalaries#this row;how many hours of a day you work on excel,tblHours,2,0)</f>
        <v>#VALUE!</v>
      </c>
      <c r="P1107" s="48" t="e">
        <f aca="false">VLOOKUP(tblSalaries#this row;clean country,tblCountries,5,0)</f>
        <v>#VALUE!</v>
      </c>
      <c r="Q1107" s="48" t="e">
        <f aca="false">IF($Q$1,tblSalaries#this row;ppp factor*tblSalaries#this row;salary in usd,tblSalaries#this row;salary in usd)</f>
        <v>#VALUE!</v>
      </c>
    </row>
    <row r="1108" customFormat="false" ht="15" hidden="false" customHeight="true" outlineLevel="0" collapsed="false">
      <c r="B1108" s="0" t="s">
        <v>2910</v>
      </c>
      <c r="C1108" s="54" t="n">
        <v>41057.7456365741</v>
      </c>
      <c r="D1108" s="55" t="s">
        <v>2911</v>
      </c>
      <c r="E1108" s="0" t="n">
        <v>900000</v>
      </c>
      <c r="F1108" s="0" t="s">
        <v>101</v>
      </c>
      <c r="G1108" s="0" t="e">
        <f aca="false">tblSalaries#this row;clean salary (in local currency)*VLOOKUP(tblSalaries#this row;currency,tblXrate,2,0)</f>
        <v>#VALUE!</v>
      </c>
      <c r="H1108" s="0" t="s">
        <v>2912</v>
      </c>
      <c r="I1108" s="0" t="s">
        <v>124</v>
      </c>
      <c r="J1108" s="0" t="s">
        <v>85</v>
      </c>
      <c r="K1108" s="0" t="e">
        <f aca="false">VLOOKUP(tblSalaries#this row;where do you work,tblCountriesactual:mapping,2,0)</f>
        <v>#VALUE!</v>
      </c>
      <c r="L1108" s="0" t="s">
        <v>110</v>
      </c>
      <c r="M1108" s="0" t="n">
        <v>22</v>
      </c>
      <c r="N1108" s="48" t="e">
        <f aca="false">VLOOKUP(K1108,tblCountries,3,0)</f>
        <v>#VALUE!</v>
      </c>
      <c r="O1108" s="48" t="e">
        <f aca="false">VLOOKUP(tblSalaries#this row;how many hours of a day you work on excel,tblHours,2,0)</f>
        <v>#VALUE!</v>
      </c>
      <c r="P1108" s="48" t="e">
        <f aca="false">VLOOKUP(tblSalaries#this row;clean country,tblCountries,5,0)</f>
        <v>#VALUE!</v>
      </c>
      <c r="Q1108" s="48" t="e">
        <f aca="false">IF($Q$1,tblSalaries#this row;ppp factor*tblSalaries#this row;salary in usd,tblSalaries#this row;salary in usd)</f>
        <v>#VALUE!</v>
      </c>
    </row>
    <row r="1109" customFormat="false" ht="15" hidden="false" customHeight="true" outlineLevel="0" collapsed="false">
      <c r="B1109" s="0" t="s">
        <v>2913</v>
      </c>
      <c r="C1109" s="54" t="n">
        <v>41057.7518981482</v>
      </c>
      <c r="D1109" s="55" t="s">
        <v>1865</v>
      </c>
      <c r="E1109" s="0" t="n">
        <v>400000</v>
      </c>
      <c r="F1109" s="0" t="s">
        <v>101</v>
      </c>
      <c r="G1109" s="0" t="e">
        <f aca="false">tblSalaries#this row;clean salary (in local currency)*VLOOKUP(tblSalaries#this row;currency,tblXrate,2,0)</f>
        <v>#VALUE!</v>
      </c>
      <c r="H1109" s="0" t="s">
        <v>2914</v>
      </c>
      <c r="I1109" s="0" t="s">
        <v>136</v>
      </c>
      <c r="J1109" s="0" t="s">
        <v>85</v>
      </c>
      <c r="K1109" s="0" t="e">
        <f aca="false">VLOOKUP(tblSalaries#this row;where do you work,tblCountriesactual:mapping,2,0)</f>
        <v>#VALUE!</v>
      </c>
      <c r="L1109" s="0" t="s">
        <v>110</v>
      </c>
      <c r="M1109" s="0" t="n">
        <v>9</v>
      </c>
      <c r="N1109" s="48" t="e">
        <f aca="false">VLOOKUP(K1109,tblCountries,3,0)</f>
        <v>#VALUE!</v>
      </c>
      <c r="O1109" s="48" t="e">
        <f aca="false">VLOOKUP(tblSalaries#this row;how many hours of a day you work on excel,tblHours,2,0)</f>
        <v>#VALUE!</v>
      </c>
      <c r="P1109" s="48" t="e">
        <f aca="false">VLOOKUP(tblSalaries#this row;clean country,tblCountries,5,0)</f>
        <v>#VALUE!</v>
      </c>
      <c r="Q1109" s="48" t="e">
        <f aca="false">IF($Q$1,tblSalaries#this row;ppp factor*tblSalaries#this row;salary in usd,tblSalaries#this row;salary in usd)</f>
        <v>#VALUE!</v>
      </c>
    </row>
    <row r="1110" customFormat="false" ht="15" hidden="false" customHeight="true" outlineLevel="0" collapsed="false">
      <c r="B1110" s="0" t="s">
        <v>2915</v>
      </c>
      <c r="C1110" s="54" t="n">
        <v>41057.7536226852</v>
      </c>
      <c r="D1110" s="55" t="n">
        <v>150252</v>
      </c>
      <c r="E1110" s="0" t="n">
        <v>150252</v>
      </c>
      <c r="F1110" s="0" t="s">
        <v>101</v>
      </c>
      <c r="G1110" s="0" t="e">
        <f aca="false">tblSalaries#this row;clean salary (in local currency)*VLOOKUP(tblSalaries#this row;currency,tblXrate,2,0)</f>
        <v>#VALUE!</v>
      </c>
      <c r="H1110" s="0" t="s">
        <v>2916</v>
      </c>
      <c r="I1110" s="0" t="s">
        <v>124</v>
      </c>
      <c r="J1110" s="0" t="s">
        <v>85</v>
      </c>
      <c r="K1110" s="0" t="e">
        <f aca="false">VLOOKUP(tblSalaries#this row;where do you work,tblCountriesactual:mapping,2,0)</f>
        <v>#VALUE!</v>
      </c>
      <c r="L1110" s="0" t="s">
        <v>100</v>
      </c>
      <c r="M1110" s="0" t="n">
        <v>5</v>
      </c>
      <c r="N1110" s="48" t="e">
        <f aca="false">VLOOKUP(K1110,tblCountries,3,0)</f>
        <v>#VALUE!</v>
      </c>
      <c r="O1110" s="48" t="e">
        <f aca="false">VLOOKUP(tblSalaries#this row;how many hours of a day you work on excel,tblHours,2,0)</f>
        <v>#VALUE!</v>
      </c>
      <c r="P1110" s="48" t="e">
        <f aca="false">VLOOKUP(tblSalaries#this row;clean country,tblCountries,5,0)</f>
        <v>#VALUE!</v>
      </c>
      <c r="Q1110" s="48" t="e">
        <f aca="false">IF($Q$1,tblSalaries#this row;ppp factor*tblSalaries#this row;salary in usd,tblSalaries#this row;salary in usd)</f>
        <v>#VALUE!</v>
      </c>
    </row>
    <row r="1111" customFormat="false" ht="15" hidden="false" customHeight="true" outlineLevel="0" collapsed="false">
      <c r="B1111" s="0" t="s">
        <v>2917</v>
      </c>
      <c r="C1111" s="54" t="n">
        <v>41057.7536574074</v>
      </c>
      <c r="D1111" s="55" t="s">
        <v>2918</v>
      </c>
      <c r="E1111" s="0" t="n">
        <v>15000</v>
      </c>
      <c r="F1111" s="0" t="s">
        <v>111</v>
      </c>
      <c r="G1111" s="0" t="e">
        <f aca="false">tblSalaries#this row;clean salary (in local currency)*VLOOKUP(tblSalaries#this row;currency,tblXrate,2,0)</f>
        <v>#VALUE!</v>
      </c>
      <c r="H1111" s="0" t="s">
        <v>2907</v>
      </c>
      <c r="I1111" s="0" t="s">
        <v>136</v>
      </c>
      <c r="J1111" s="0" t="s">
        <v>94</v>
      </c>
      <c r="K1111" s="0" t="e">
        <f aca="false">VLOOKUP(tblSalaries#this row;where do you work,tblCountriesactual:mapping,2,0)</f>
        <v>#VALUE!</v>
      </c>
      <c r="L1111" s="0" t="s">
        <v>118</v>
      </c>
      <c r="M1111" s="0" t="n">
        <v>2</v>
      </c>
      <c r="N1111" s="48" t="e">
        <f aca="false">VLOOKUP(K1111,tblCountries,3,0)</f>
        <v>#VALUE!</v>
      </c>
      <c r="O1111" s="48" t="e">
        <f aca="false">VLOOKUP(tblSalaries#this row;how many hours of a day you work on excel,tblHours,2,0)</f>
        <v>#VALUE!</v>
      </c>
      <c r="P1111" s="48" t="e">
        <f aca="false">VLOOKUP(tblSalaries#this row;clean country,tblCountries,5,0)</f>
        <v>#VALUE!</v>
      </c>
      <c r="Q1111" s="48" t="e">
        <f aca="false">IF($Q$1,tblSalaries#this row;ppp factor*tblSalaries#this row;salary in usd,tblSalaries#this row;salary in usd)</f>
        <v>#VALUE!</v>
      </c>
    </row>
    <row r="1112" customFormat="false" ht="15" hidden="false" customHeight="true" outlineLevel="0" collapsed="false">
      <c r="B1112" s="0" t="s">
        <v>2919</v>
      </c>
      <c r="C1112" s="54" t="n">
        <v>41057.7580555556</v>
      </c>
      <c r="D1112" s="55" t="s">
        <v>2920</v>
      </c>
      <c r="E1112" s="0" t="n">
        <v>45000</v>
      </c>
      <c r="F1112" s="0" t="s">
        <v>82</v>
      </c>
      <c r="G1112" s="0" t="e">
        <f aca="false">tblSalaries#this row;clean salary (in local currency)*VLOOKUP(tblSalaries#this row;currency,tblXrate,2,0)</f>
        <v>#VALUE!</v>
      </c>
      <c r="H1112" s="0" t="s">
        <v>2921</v>
      </c>
      <c r="I1112" s="0" t="s">
        <v>124</v>
      </c>
      <c r="J1112" s="0" t="s">
        <v>182</v>
      </c>
      <c r="K1112" s="0" t="e">
        <f aca="false">VLOOKUP(tblSalaries#this row;where do you work,tblCountriesactual:mapping,2,0)</f>
        <v>#VALUE!</v>
      </c>
      <c r="L1112" s="0" t="s">
        <v>110</v>
      </c>
      <c r="M1112" s="0" t="n">
        <v>14</v>
      </c>
      <c r="N1112" s="48" t="e">
        <f aca="false">VLOOKUP(K1112,tblCountries,3,0)</f>
        <v>#VALUE!</v>
      </c>
      <c r="O1112" s="48" t="e">
        <f aca="false">VLOOKUP(tblSalaries#this row;how many hours of a day you work on excel,tblHours,2,0)</f>
        <v>#VALUE!</v>
      </c>
      <c r="P1112" s="48" t="e">
        <f aca="false">VLOOKUP(tblSalaries#this row;clean country,tblCountries,5,0)</f>
        <v>#VALUE!</v>
      </c>
      <c r="Q1112" s="48" t="e">
        <f aca="false">IF($Q$1,tblSalaries#this row;ppp factor*tblSalaries#this row;salary in usd,tblSalaries#this row;salary in usd)</f>
        <v>#VALUE!</v>
      </c>
    </row>
    <row r="1113" customFormat="false" ht="15" hidden="false" customHeight="true" outlineLevel="0" collapsed="false">
      <c r="B1113" s="0" t="s">
        <v>2922</v>
      </c>
      <c r="C1113" s="54" t="n">
        <v>41057.7714236111</v>
      </c>
      <c r="D1113" s="55" t="s">
        <v>2923</v>
      </c>
      <c r="E1113" s="0" t="n">
        <v>2400000</v>
      </c>
      <c r="F1113" s="0" t="s">
        <v>101</v>
      </c>
      <c r="G1113" s="0" t="e">
        <f aca="false">tblSalaries#this row;clean salary (in local currency)*VLOOKUP(tblSalaries#this row;currency,tblXrate,2,0)</f>
        <v>#VALUE!</v>
      </c>
      <c r="H1113" s="0" t="s">
        <v>2924</v>
      </c>
      <c r="I1113" s="0" t="s">
        <v>124</v>
      </c>
      <c r="J1113" s="0" t="s">
        <v>85</v>
      </c>
      <c r="K1113" s="0" t="e">
        <f aca="false">VLOOKUP(tblSalaries#this row;where do you work,tblCountriesactual:mapping,2,0)</f>
        <v>#VALUE!</v>
      </c>
      <c r="L1113" s="0" t="s">
        <v>118</v>
      </c>
      <c r="M1113" s="0" t="n">
        <v>10</v>
      </c>
      <c r="N1113" s="48" t="e">
        <f aca="false">VLOOKUP(K1113,tblCountries,3,0)</f>
        <v>#VALUE!</v>
      </c>
      <c r="O1113" s="48" t="e">
        <f aca="false">VLOOKUP(tblSalaries#this row;how many hours of a day you work on excel,tblHours,2,0)</f>
        <v>#VALUE!</v>
      </c>
      <c r="P1113" s="48" t="e">
        <f aca="false">VLOOKUP(tblSalaries#this row;clean country,tblCountries,5,0)</f>
        <v>#VALUE!</v>
      </c>
      <c r="Q1113" s="48" t="e">
        <f aca="false">IF($Q$1,tblSalaries#this row;ppp factor*tblSalaries#this row;salary in usd,tblSalaries#this row;salary in usd)</f>
        <v>#VALUE!</v>
      </c>
    </row>
    <row r="1114" customFormat="false" ht="15" hidden="false" customHeight="true" outlineLevel="0" collapsed="false">
      <c r="B1114" s="0" t="s">
        <v>2925</v>
      </c>
      <c r="C1114" s="54" t="n">
        <v>41057.77375</v>
      </c>
      <c r="D1114" s="55" t="s">
        <v>2926</v>
      </c>
      <c r="E1114" s="0" t="n">
        <v>216000</v>
      </c>
      <c r="F1114" s="0" t="s">
        <v>132</v>
      </c>
      <c r="G1114" s="0" t="e">
        <f aca="false">tblSalaries#this row;clean salary (in local currency)*VLOOKUP(tblSalaries#this row;currency,tblXrate,2,0)</f>
        <v>#VALUE!</v>
      </c>
      <c r="H1114" s="0" t="s">
        <v>1550</v>
      </c>
      <c r="I1114" s="0" t="s">
        <v>124</v>
      </c>
      <c r="J1114" s="0" t="s">
        <v>169</v>
      </c>
      <c r="K1114" s="0" t="e">
        <f aca="false">VLOOKUP(tblSalaries#this row;where do you work,tblCountriesactual:mapping,2,0)</f>
        <v>#VALUE!</v>
      </c>
      <c r="L1114" s="0" t="s">
        <v>110</v>
      </c>
      <c r="M1114" s="0" t="n">
        <v>2</v>
      </c>
      <c r="N1114" s="48" t="e">
        <f aca="false">VLOOKUP(K1114,tblCountries,3,0)</f>
        <v>#VALUE!</v>
      </c>
      <c r="O1114" s="48" t="e">
        <f aca="false">VLOOKUP(tblSalaries#this row;how many hours of a day you work on excel,tblHours,2,0)</f>
        <v>#VALUE!</v>
      </c>
      <c r="P1114" s="48" t="e">
        <f aca="false">VLOOKUP(tblSalaries#this row;clean country,tblCountries,5,0)</f>
        <v>#VALUE!</v>
      </c>
      <c r="Q1114" s="48" t="e">
        <f aca="false">IF($Q$1,tblSalaries#this row;ppp factor*tblSalaries#this row;salary in usd,tblSalaries#this row;salary in usd)</f>
        <v>#VALUE!</v>
      </c>
    </row>
    <row r="1115" customFormat="false" ht="15" hidden="false" customHeight="true" outlineLevel="0" collapsed="false">
      <c r="B1115" s="0" t="s">
        <v>2927</v>
      </c>
      <c r="C1115" s="54" t="n">
        <v>41057.7764583333</v>
      </c>
      <c r="D1115" s="55" t="n">
        <v>100000</v>
      </c>
      <c r="E1115" s="0" t="n">
        <v>100000</v>
      </c>
      <c r="F1115" s="0" t="s">
        <v>82</v>
      </c>
      <c r="G1115" s="0" t="e">
        <f aca="false">tblSalaries#this row;clean salary (in local currency)*VLOOKUP(tblSalaries#this row;currency,tblXrate,2,0)</f>
        <v>#VALUE!</v>
      </c>
      <c r="H1115" s="0" t="s">
        <v>975</v>
      </c>
      <c r="I1115" s="0" t="s">
        <v>107</v>
      </c>
      <c r="J1115" s="0" t="s">
        <v>182</v>
      </c>
      <c r="K1115" s="0" t="e">
        <f aca="false">VLOOKUP(tblSalaries#this row;where do you work,tblCountriesactual:mapping,2,0)</f>
        <v>#VALUE!</v>
      </c>
      <c r="L1115" s="0" t="s">
        <v>90</v>
      </c>
      <c r="M1115" s="0" t="n">
        <v>20</v>
      </c>
      <c r="N1115" s="48" t="e">
        <f aca="false">VLOOKUP(K1115,tblCountries,3,0)</f>
        <v>#VALUE!</v>
      </c>
      <c r="O1115" s="48" t="e">
        <f aca="false">VLOOKUP(tblSalaries#this row;how many hours of a day you work on excel,tblHours,2,0)</f>
        <v>#VALUE!</v>
      </c>
      <c r="P1115" s="48" t="e">
        <f aca="false">VLOOKUP(tblSalaries#this row;clean country,tblCountries,5,0)</f>
        <v>#VALUE!</v>
      </c>
      <c r="Q1115" s="48" t="e">
        <f aca="false">IF($Q$1,tblSalaries#this row;ppp factor*tblSalaries#this row;salary in usd,tblSalaries#this row;salary in usd)</f>
        <v>#VALUE!</v>
      </c>
    </row>
    <row r="1116" customFormat="false" ht="15" hidden="false" customHeight="true" outlineLevel="0" collapsed="false">
      <c r="B1116" s="0" t="s">
        <v>2928</v>
      </c>
      <c r="C1116" s="54" t="n">
        <v>41057.7773032407</v>
      </c>
      <c r="D1116" s="55" t="n">
        <v>90000</v>
      </c>
      <c r="E1116" s="0" t="n">
        <v>90000</v>
      </c>
      <c r="F1116" s="0" t="s">
        <v>71</v>
      </c>
      <c r="G1116" s="0" t="e">
        <f aca="false">tblSalaries#this row;clean salary (in local currency)*VLOOKUP(tblSalaries#this row;currency,tblXrate,2,0)</f>
        <v>#VALUE!</v>
      </c>
      <c r="H1116" s="0" t="s">
        <v>2929</v>
      </c>
      <c r="I1116" s="0" t="s">
        <v>124</v>
      </c>
      <c r="J1116" s="0" t="s">
        <v>74</v>
      </c>
      <c r="K1116" s="0" t="e">
        <f aca="false">VLOOKUP(tblSalaries#this row;where do you work,tblCountriesactual:mapping,2,0)</f>
        <v>#VALUE!</v>
      </c>
      <c r="L1116" s="0" t="s">
        <v>110</v>
      </c>
      <c r="M1116" s="0" t="n">
        <v>5</v>
      </c>
      <c r="N1116" s="48" t="e">
        <f aca="false">VLOOKUP(K1116,tblCountries,3,0)</f>
        <v>#VALUE!</v>
      </c>
      <c r="O1116" s="48" t="e">
        <f aca="false">VLOOKUP(tblSalaries#this row;how many hours of a day you work on excel,tblHours,2,0)</f>
        <v>#VALUE!</v>
      </c>
      <c r="P1116" s="48" t="e">
        <f aca="false">VLOOKUP(tblSalaries#this row;clean country,tblCountries,5,0)</f>
        <v>#VALUE!</v>
      </c>
      <c r="Q1116" s="48" t="e">
        <f aca="false">IF($Q$1,tblSalaries#this row;ppp factor*tblSalaries#this row;salary in usd,tblSalaries#this row;salary in usd)</f>
        <v>#VALUE!</v>
      </c>
    </row>
    <row r="1117" customFormat="false" ht="15" hidden="false" customHeight="true" outlineLevel="0" collapsed="false">
      <c r="B1117" s="0" t="s">
        <v>2930</v>
      </c>
      <c r="C1117" s="54" t="n">
        <v>41057.7778703704</v>
      </c>
      <c r="D1117" s="55" t="n">
        <v>400000</v>
      </c>
      <c r="E1117" s="0" t="n">
        <v>400000</v>
      </c>
      <c r="F1117" s="0" t="s">
        <v>101</v>
      </c>
      <c r="G1117" s="0" t="e">
        <f aca="false">tblSalaries#this row;clean salary (in local currency)*VLOOKUP(tblSalaries#this row;currency,tblXrate,2,0)</f>
        <v>#VALUE!</v>
      </c>
      <c r="H1117" s="0" t="s">
        <v>2931</v>
      </c>
      <c r="I1117" s="0" t="s">
        <v>116</v>
      </c>
      <c r="J1117" s="0" t="s">
        <v>85</v>
      </c>
      <c r="K1117" s="0" t="e">
        <f aca="false">VLOOKUP(tblSalaries#this row;where do you work,tblCountriesactual:mapping,2,0)</f>
        <v>#VALUE!</v>
      </c>
      <c r="L1117" s="0" t="s">
        <v>90</v>
      </c>
      <c r="M1117" s="0" t="n">
        <v>2</v>
      </c>
      <c r="N1117" s="48" t="e">
        <f aca="false">VLOOKUP(K1117,tblCountries,3,0)</f>
        <v>#VALUE!</v>
      </c>
      <c r="O1117" s="48" t="e">
        <f aca="false">VLOOKUP(tblSalaries#this row;how many hours of a day you work on excel,tblHours,2,0)</f>
        <v>#VALUE!</v>
      </c>
      <c r="P1117" s="48" t="e">
        <f aca="false">VLOOKUP(tblSalaries#this row;clean country,tblCountries,5,0)</f>
        <v>#VALUE!</v>
      </c>
      <c r="Q1117" s="48" t="e">
        <f aca="false">IF($Q$1,tblSalaries#this row;ppp factor*tblSalaries#this row;salary in usd,tblSalaries#this row;salary in usd)</f>
        <v>#VALUE!</v>
      </c>
    </row>
    <row r="1118" customFormat="false" ht="15" hidden="false" customHeight="true" outlineLevel="0" collapsed="false">
      <c r="B1118" s="0" t="s">
        <v>2932</v>
      </c>
      <c r="C1118" s="54" t="n">
        <v>41057.78125</v>
      </c>
      <c r="D1118" s="55" t="n">
        <v>10000</v>
      </c>
      <c r="E1118" s="0" t="n">
        <v>10000</v>
      </c>
      <c r="F1118" s="0" t="s">
        <v>71</v>
      </c>
      <c r="G1118" s="0" t="e">
        <f aca="false">tblSalaries#this row;clean salary (in local currency)*VLOOKUP(tblSalaries#this row;currency,tblXrate,2,0)</f>
        <v>#VALUE!</v>
      </c>
      <c r="H1118" s="0" t="s">
        <v>1770</v>
      </c>
      <c r="I1118" s="0" t="s">
        <v>78</v>
      </c>
      <c r="J1118" s="0" t="s">
        <v>85</v>
      </c>
      <c r="K1118" s="0" t="e">
        <f aca="false">VLOOKUP(tblSalaries#this row;where do you work,tblCountriesactual:mapping,2,0)</f>
        <v>#VALUE!</v>
      </c>
      <c r="L1118" s="0" t="s">
        <v>100</v>
      </c>
      <c r="M1118" s="0" t="n">
        <v>5</v>
      </c>
      <c r="N1118" s="48" t="e">
        <f aca="false">VLOOKUP(K1118,tblCountries,3,0)</f>
        <v>#VALUE!</v>
      </c>
      <c r="O1118" s="48" t="e">
        <f aca="false">VLOOKUP(tblSalaries#this row;how many hours of a day you work on excel,tblHours,2,0)</f>
        <v>#VALUE!</v>
      </c>
      <c r="P1118" s="48" t="e">
        <f aca="false">VLOOKUP(tblSalaries#this row;clean country,tblCountries,5,0)</f>
        <v>#VALUE!</v>
      </c>
      <c r="Q1118" s="48" t="e">
        <f aca="false">IF($Q$1,tblSalaries#this row;ppp factor*tblSalaries#this row;salary in usd,tblSalaries#this row;salary in usd)</f>
        <v>#VALUE!</v>
      </c>
    </row>
    <row r="1119" customFormat="false" ht="15" hidden="false" customHeight="true" outlineLevel="0" collapsed="false">
      <c r="B1119" s="0" t="s">
        <v>2933</v>
      </c>
      <c r="C1119" s="54" t="n">
        <v>41057.7851273148</v>
      </c>
      <c r="D1119" s="55" t="n">
        <v>29000</v>
      </c>
      <c r="E1119" s="0" t="n">
        <v>29000</v>
      </c>
      <c r="F1119" s="0" t="s">
        <v>111</v>
      </c>
      <c r="G1119" s="0" t="e">
        <f aca="false">tblSalaries#this row;clean salary (in local currency)*VLOOKUP(tblSalaries#this row;currency,tblXrate,2,0)</f>
        <v>#VALUE!</v>
      </c>
      <c r="H1119" s="0" t="s">
        <v>687</v>
      </c>
      <c r="I1119" s="0" t="s">
        <v>78</v>
      </c>
      <c r="J1119" s="0" t="s">
        <v>94</v>
      </c>
      <c r="K1119" s="0" t="e">
        <f aca="false">VLOOKUP(tblSalaries#this row;where do you work,tblCountriesactual:mapping,2,0)</f>
        <v>#VALUE!</v>
      </c>
      <c r="L1119" s="0" t="s">
        <v>110</v>
      </c>
      <c r="M1119" s="0" t="n">
        <v>14</v>
      </c>
      <c r="N1119" s="48" t="e">
        <f aca="false">VLOOKUP(K1119,tblCountries,3,0)</f>
        <v>#VALUE!</v>
      </c>
      <c r="O1119" s="48" t="e">
        <f aca="false">VLOOKUP(tblSalaries#this row;how many hours of a day you work on excel,tblHours,2,0)</f>
        <v>#VALUE!</v>
      </c>
      <c r="P1119" s="48" t="e">
        <f aca="false">VLOOKUP(tblSalaries#this row;clean country,tblCountries,5,0)</f>
        <v>#VALUE!</v>
      </c>
      <c r="Q1119" s="48" t="e">
        <f aca="false">IF($Q$1,tblSalaries#this row;ppp factor*tblSalaries#this row;salary in usd,tblSalaries#this row;salary in usd)</f>
        <v>#VALUE!</v>
      </c>
    </row>
    <row r="1120" customFormat="false" ht="15" hidden="false" customHeight="true" outlineLevel="0" collapsed="false">
      <c r="B1120" s="0" t="s">
        <v>2934</v>
      </c>
      <c r="C1120" s="54" t="n">
        <v>41057.7953935185</v>
      </c>
      <c r="D1120" s="55" t="s">
        <v>2935</v>
      </c>
      <c r="E1120" s="0" t="n">
        <v>200000</v>
      </c>
      <c r="F1120" s="0" t="s">
        <v>101</v>
      </c>
      <c r="G1120" s="0" t="e">
        <f aca="false">tblSalaries#this row;clean salary (in local currency)*VLOOKUP(tblSalaries#this row;currency,tblXrate,2,0)</f>
        <v>#VALUE!</v>
      </c>
      <c r="H1120" s="0" t="s">
        <v>2936</v>
      </c>
      <c r="I1120" s="0" t="s">
        <v>136</v>
      </c>
      <c r="J1120" s="0" t="s">
        <v>85</v>
      </c>
      <c r="K1120" s="0" t="e">
        <f aca="false">VLOOKUP(tblSalaries#this row;where do you work,tblCountriesactual:mapping,2,0)</f>
        <v>#VALUE!</v>
      </c>
      <c r="L1120" s="0" t="s">
        <v>118</v>
      </c>
      <c r="M1120" s="0" t="n">
        <v>5</v>
      </c>
      <c r="N1120" s="48" t="e">
        <f aca="false">VLOOKUP(K1120,tblCountries,3,0)</f>
        <v>#VALUE!</v>
      </c>
      <c r="O1120" s="48" t="e">
        <f aca="false">VLOOKUP(tblSalaries#this row;how many hours of a day you work on excel,tblHours,2,0)</f>
        <v>#VALUE!</v>
      </c>
      <c r="P1120" s="48" t="e">
        <f aca="false">VLOOKUP(tblSalaries#this row;clean country,tblCountries,5,0)</f>
        <v>#VALUE!</v>
      </c>
      <c r="Q1120" s="48" t="e">
        <f aca="false">IF($Q$1,tblSalaries#this row;ppp factor*tblSalaries#this row;salary in usd,tblSalaries#this row;salary in usd)</f>
        <v>#VALUE!</v>
      </c>
    </row>
    <row r="1121" customFormat="false" ht="15" hidden="false" customHeight="true" outlineLevel="0" collapsed="false">
      <c r="B1121" s="0" t="s">
        <v>2937</v>
      </c>
      <c r="C1121" s="54" t="n">
        <v>41057.7983449074</v>
      </c>
      <c r="D1121" s="55" t="n">
        <v>30000</v>
      </c>
      <c r="E1121" s="0" t="n">
        <v>30000</v>
      </c>
      <c r="F1121" s="0" t="s">
        <v>82</v>
      </c>
      <c r="G1121" s="0" t="e">
        <f aca="false">tblSalaries#this row;clean salary (in local currency)*VLOOKUP(tblSalaries#this row;currency,tblXrate,2,0)</f>
        <v>#VALUE!</v>
      </c>
      <c r="H1121" s="0" t="s">
        <v>2938</v>
      </c>
      <c r="I1121" s="0" t="s">
        <v>78</v>
      </c>
      <c r="J1121" s="0" t="s">
        <v>157</v>
      </c>
      <c r="K1121" s="0" t="e">
        <f aca="false">VLOOKUP(tblSalaries#this row;where do you work,tblCountriesactual:mapping,2,0)</f>
        <v>#VALUE!</v>
      </c>
      <c r="L1121" s="0" t="s">
        <v>90</v>
      </c>
      <c r="M1121" s="0" t="n">
        <v>15</v>
      </c>
      <c r="N1121" s="48" t="e">
        <f aca="false">VLOOKUP(K1121,tblCountries,3,0)</f>
        <v>#VALUE!</v>
      </c>
      <c r="O1121" s="48" t="e">
        <f aca="false">VLOOKUP(tblSalaries#this row;how many hours of a day you work on excel,tblHours,2,0)</f>
        <v>#VALUE!</v>
      </c>
      <c r="P1121" s="48" t="e">
        <f aca="false">VLOOKUP(tblSalaries#this row;clean country,tblCountries,5,0)</f>
        <v>#VALUE!</v>
      </c>
      <c r="Q1121" s="48" t="e">
        <f aca="false">IF($Q$1,tblSalaries#this row;ppp factor*tblSalaries#this row;salary in usd,tblSalaries#this row;salary in usd)</f>
        <v>#VALUE!</v>
      </c>
    </row>
    <row r="1122" customFormat="false" ht="15" hidden="false" customHeight="true" outlineLevel="0" collapsed="false">
      <c r="B1122" s="0" t="s">
        <v>2939</v>
      </c>
      <c r="C1122" s="54" t="n">
        <v>41057.8054513889</v>
      </c>
      <c r="D1122" s="55" t="n">
        <v>5000</v>
      </c>
      <c r="E1122" s="0" t="n">
        <v>60000</v>
      </c>
      <c r="F1122" s="0" t="s">
        <v>71</v>
      </c>
      <c r="G1122" s="0" t="e">
        <f aca="false">tblSalaries#this row;clean salary (in local currency)*VLOOKUP(tblSalaries#this row;currency,tblXrate,2,0)</f>
        <v>#VALUE!</v>
      </c>
      <c r="H1122" s="0" t="s">
        <v>2940</v>
      </c>
      <c r="I1122" s="0" t="s">
        <v>78</v>
      </c>
      <c r="J1122" s="0" t="s">
        <v>74</v>
      </c>
      <c r="K1122" s="0" t="e">
        <f aca="false">VLOOKUP(tblSalaries#this row;where do you work,tblCountriesactual:mapping,2,0)</f>
        <v>#VALUE!</v>
      </c>
      <c r="L1122" s="0" t="s">
        <v>100</v>
      </c>
      <c r="M1122" s="0" t="n">
        <v>4</v>
      </c>
      <c r="N1122" s="48" t="e">
        <f aca="false">VLOOKUP(K1122,tblCountries,3,0)</f>
        <v>#VALUE!</v>
      </c>
      <c r="O1122" s="48" t="e">
        <f aca="false">VLOOKUP(tblSalaries#this row;how many hours of a day you work on excel,tblHours,2,0)</f>
        <v>#VALUE!</v>
      </c>
      <c r="P1122" s="48" t="e">
        <f aca="false">VLOOKUP(tblSalaries#this row;clean country,tblCountries,5,0)</f>
        <v>#VALUE!</v>
      </c>
      <c r="Q1122" s="48" t="e">
        <f aca="false">IF($Q$1,tblSalaries#this row;ppp factor*tblSalaries#this row;salary in usd,tblSalaries#this row;salary in usd)</f>
        <v>#VALUE!</v>
      </c>
    </row>
    <row r="1123" customFormat="false" ht="15" hidden="false" customHeight="true" outlineLevel="0" collapsed="false">
      <c r="B1123" s="0" t="s">
        <v>2941</v>
      </c>
      <c r="C1123" s="54" t="n">
        <v>41057.807974537</v>
      </c>
      <c r="D1123" s="55" t="n">
        <v>40000</v>
      </c>
      <c r="E1123" s="0" t="n">
        <v>40000</v>
      </c>
      <c r="F1123" s="0" t="s">
        <v>71</v>
      </c>
      <c r="G1123" s="0" t="e">
        <f aca="false">tblSalaries#this row;clean salary (in local currency)*VLOOKUP(tblSalaries#this row;currency,tblXrate,2,0)</f>
        <v>#VALUE!</v>
      </c>
      <c r="H1123" s="0" t="s">
        <v>116</v>
      </c>
      <c r="I1123" s="0" t="s">
        <v>116</v>
      </c>
      <c r="J1123" s="0" t="s">
        <v>85</v>
      </c>
      <c r="K1123" s="0" t="e">
        <f aca="false">VLOOKUP(tblSalaries#this row;where do you work,tblCountriesactual:mapping,2,0)</f>
        <v>#VALUE!</v>
      </c>
      <c r="L1123" s="0" t="s">
        <v>100</v>
      </c>
      <c r="M1123" s="0" t="n">
        <v>2</v>
      </c>
      <c r="N1123" s="48" t="e">
        <f aca="false">VLOOKUP(K1123,tblCountries,3,0)</f>
        <v>#VALUE!</v>
      </c>
      <c r="O1123" s="48" t="e">
        <f aca="false">VLOOKUP(tblSalaries#this row;how many hours of a day you work on excel,tblHours,2,0)</f>
        <v>#VALUE!</v>
      </c>
      <c r="P1123" s="48" t="e">
        <f aca="false">VLOOKUP(tblSalaries#this row;clean country,tblCountries,5,0)</f>
        <v>#VALUE!</v>
      </c>
      <c r="Q1123" s="48" t="e">
        <f aca="false">IF($Q$1,tblSalaries#this row;ppp factor*tblSalaries#this row;salary in usd,tblSalaries#this row;salary in usd)</f>
        <v>#VALUE!</v>
      </c>
    </row>
    <row r="1124" customFormat="false" ht="15" hidden="false" customHeight="true" outlineLevel="0" collapsed="false">
      <c r="B1124" s="0" t="s">
        <v>2942</v>
      </c>
      <c r="C1124" s="54" t="n">
        <v>41057.8090740741</v>
      </c>
      <c r="D1124" s="55" t="s">
        <v>2943</v>
      </c>
      <c r="E1124" s="0" t="n">
        <v>853000</v>
      </c>
      <c r="F1124" s="0" t="s">
        <v>101</v>
      </c>
      <c r="G1124" s="0" t="e">
        <f aca="false">tblSalaries#this row;clean salary (in local currency)*VLOOKUP(tblSalaries#this row;currency,tblXrate,2,0)</f>
        <v>#VALUE!</v>
      </c>
      <c r="H1124" s="0" t="s">
        <v>2944</v>
      </c>
      <c r="I1124" s="0" t="s">
        <v>78</v>
      </c>
      <c r="J1124" s="0" t="s">
        <v>85</v>
      </c>
      <c r="K1124" s="0" t="e">
        <f aca="false">VLOOKUP(tblSalaries#this row;where do you work,tblCountriesactual:mapping,2,0)</f>
        <v>#VALUE!</v>
      </c>
      <c r="L1124" s="0" t="s">
        <v>100</v>
      </c>
      <c r="M1124" s="0" t="n">
        <v>6</v>
      </c>
      <c r="N1124" s="48" t="e">
        <f aca="false">VLOOKUP(K1124,tblCountries,3,0)</f>
        <v>#VALUE!</v>
      </c>
      <c r="O1124" s="48" t="e">
        <f aca="false">VLOOKUP(tblSalaries#this row;how many hours of a day you work on excel,tblHours,2,0)</f>
        <v>#VALUE!</v>
      </c>
      <c r="P1124" s="48" t="e">
        <f aca="false">VLOOKUP(tblSalaries#this row;clean country,tblCountries,5,0)</f>
        <v>#VALUE!</v>
      </c>
      <c r="Q1124" s="48" t="e">
        <f aca="false">IF($Q$1,tblSalaries#this row;ppp factor*tblSalaries#this row;salary in usd,tblSalaries#this row;salary in usd)</f>
        <v>#VALUE!</v>
      </c>
    </row>
    <row r="1125" customFormat="false" ht="15" hidden="false" customHeight="true" outlineLevel="0" collapsed="false">
      <c r="B1125" s="0" t="s">
        <v>2945</v>
      </c>
      <c r="C1125" s="54" t="n">
        <v>41057.8094328704</v>
      </c>
      <c r="D1125" s="55" t="n">
        <v>90000</v>
      </c>
      <c r="E1125" s="0" t="n">
        <v>90000</v>
      </c>
      <c r="F1125" s="0" t="s">
        <v>82</v>
      </c>
      <c r="G1125" s="0" t="e">
        <f aca="false">tblSalaries#this row;clean salary (in local currency)*VLOOKUP(tblSalaries#this row;currency,tblXrate,2,0)</f>
        <v>#VALUE!</v>
      </c>
      <c r="H1125" s="0" t="s">
        <v>2946</v>
      </c>
      <c r="I1125" s="0" t="s">
        <v>124</v>
      </c>
      <c r="J1125" s="0" t="s">
        <v>477</v>
      </c>
      <c r="K1125" s="0" t="e">
        <f aca="false">VLOOKUP(tblSalaries#this row;where do you work,tblCountriesactual:mapping,2,0)</f>
        <v>#VALUE!</v>
      </c>
      <c r="L1125" s="0" t="s">
        <v>100</v>
      </c>
      <c r="M1125" s="0" t="n">
        <v>20</v>
      </c>
      <c r="N1125" s="48" t="e">
        <f aca="false">VLOOKUP(K1125,tblCountries,3,0)</f>
        <v>#VALUE!</v>
      </c>
      <c r="O1125" s="48" t="e">
        <f aca="false">VLOOKUP(tblSalaries#this row;how many hours of a day you work on excel,tblHours,2,0)</f>
        <v>#VALUE!</v>
      </c>
      <c r="P1125" s="48" t="e">
        <f aca="false">VLOOKUP(tblSalaries#this row;clean country,tblCountries,5,0)</f>
        <v>#VALUE!</v>
      </c>
      <c r="Q1125" s="48" t="e">
        <f aca="false">IF($Q$1,tblSalaries#this row;ppp factor*tblSalaries#this row;salary in usd,tblSalaries#this row;salary in usd)</f>
        <v>#VALUE!</v>
      </c>
    </row>
    <row r="1126" customFormat="false" ht="15" hidden="false" customHeight="true" outlineLevel="0" collapsed="false">
      <c r="B1126" s="0" t="s">
        <v>2947</v>
      </c>
      <c r="C1126" s="54" t="n">
        <v>41057.8140625</v>
      </c>
      <c r="D1126" s="55" t="s">
        <v>2840</v>
      </c>
      <c r="E1126" s="0" t="n">
        <v>23000</v>
      </c>
      <c r="F1126" s="0" t="s">
        <v>111</v>
      </c>
      <c r="G1126" s="0" t="e">
        <f aca="false">tblSalaries#this row;clean salary (in local currency)*VLOOKUP(tblSalaries#this row;currency,tblXrate,2,0)</f>
        <v>#VALUE!</v>
      </c>
      <c r="H1126" s="0" t="s">
        <v>2948</v>
      </c>
      <c r="I1126" s="0" t="s">
        <v>124</v>
      </c>
      <c r="J1126" s="0" t="s">
        <v>94</v>
      </c>
      <c r="K1126" s="0" t="e">
        <f aca="false">VLOOKUP(tblSalaries#this row;where do you work,tblCountriesactual:mapping,2,0)</f>
        <v>#VALUE!</v>
      </c>
      <c r="L1126" s="0" t="s">
        <v>110</v>
      </c>
      <c r="M1126" s="0" t="n">
        <v>10</v>
      </c>
      <c r="N1126" s="48" t="e">
        <f aca="false">VLOOKUP(K1126,tblCountries,3,0)</f>
        <v>#VALUE!</v>
      </c>
      <c r="O1126" s="48" t="e">
        <f aca="false">VLOOKUP(tblSalaries#this row;how many hours of a day you work on excel,tblHours,2,0)</f>
        <v>#VALUE!</v>
      </c>
      <c r="P1126" s="48" t="e">
        <f aca="false">VLOOKUP(tblSalaries#this row;clean country,tblCountries,5,0)</f>
        <v>#VALUE!</v>
      </c>
      <c r="Q1126" s="48" t="e">
        <f aca="false">IF($Q$1,tblSalaries#this row;ppp factor*tblSalaries#this row;salary in usd,tblSalaries#this row;salary in usd)</f>
        <v>#VALUE!</v>
      </c>
    </row>
    <row r="1127" customFormat="false" ht="15" hidden="false" customHeight="true" outlineLevel="0" collapsed="false">
      <c r="B1127" s="0" t="s">
        <v>2949</v>
      </c>
      <c r="C1127" s="54" t="n">
        <v>41057.8286342593</v>
      </c>
      <c r="D1127" s="55" t="s">
        <v>850</v>
      </c>
      <c r="E1127" s="0" t="n">
        <v>30000</v>
      </c>
      <c r="F1127" s="0" t="s">
        <v>111</v>
      </c>
      <c r="G1127" s="0" t="e">
        <f aca="false">tblSalaries#this row;clean salary (in local currency)*VLOOKUP(tblSalaries#this row;currency,tblXrate,2,0)</f>
        <v>#VALUE!</v>
      </c>
      <c r="H1127" s="0" t="s">
        <v>2950</v>
      </c>
      <c r="I1127" s="0" t="s">
        <v>69</v>
      </c>
      <c r="J1127" s="0" t="s">
        <v>94</v>
      </c>
      <c r="K1127" s="0" t="e">
        <f aca="false">VLOOKUP(tblSalaries#this row;where do you work,tblCountriesactual:mapping,2,0)</f>
        <v>#VALUE!</v>
      </c>
      <c r="L1127" s="0" t="s">
        <v>100</v>
      </c>
      <c r="M1127" s="0" t="n">
        <v>5</v>
      </c>
      <c r="N1127" s="48" t="e">
        <f aca="false">VLOOKUP(K1127,tblCountries,3,0)</f>
        <v>#VALUE!</v>
      </c>
      <c r="O1127" s="48" t="e">
        <f aca="false">VLOOKUP(tblSalaries#this row;how many hours of a day you work on excel,tblHours,2,0)</f>
        <v>#VALUE!</v>
      </c>
      <c r="P1127" s="48" t="e">
        <f aca="false">VLOOKUP(tblSalaries#this row;clean country,tblCountries,5,0)</f>
        <v>#VALUE!</v>
      </c>
      <c r="Q1127" s="48" t="e">
        <f aca="false">IF($Q$1,tblSalaries#this row;ppp factor*tblSalaries#this row;salary in usd,tblSalaries#this row;salary in usd)</f>
        <v>#VALUE!</v>
      </c>
    </row>
    <row r="1128" customFormat="false" ht="15" hidden="false" customHeight="true" outlineLevel="0" collapsed="false">
      <c r="B1128" s="0" t="s">
        <v>2951</v>
      </c>
      <c r="C1128" s="54" t="n">
        <v>41057.837037037</v>
      </c>
      <c r="D1128" s="55" t="s">
        <v>2952</v>
      </c>
      <c r="E1128" s="0" t="n">
        <v>70000</v>
      </c>
      <c r="F1128" s="0" t="s">
        <v>82</v>
      </c>
      <c r="G1128" s="0" t="e">
        <f aca="false">tblSalaries#this row;clean salary (in local currency)*VLOOKUP(tblSalaries#this row;currency,tblXrate,2,0)</f>
        <v>#VALUE!</v>
      </c>
      <c r="H1128" s="0" t="s">
        <v>2953</v>
      </c>
      <c r="I1128" s="0" t="s">
        <v>87</v>
      </c>
      <c r="J1128" s="0" t="s">
        <v>267</v>
      </c>
      <c r="K1128" s="0" t="e">
        <f aca="false">VLOOKUP(tblSalaries#this row;where do you work,tblCountriesactual:mapping,2,0)</f>
        <v>#VALUE!</v>
      </c>
      <c r="L1128" s="0" t="s">
        <v>100</v>
      </c>
      <c r="M1128" s="0" t="n">
        <v>20</v>
      </c>
      <c r="N1128" s="48" t="e">
        <f aca="false">VLOOKUP(K1128,tblCountries,3,0)</f>
        <v>#VALUE!</v>
      </c>
      <c r="O1128" s="48" t="e">
        <f aca="false">VLOOKUP(tblSalaries#this row;how many hours of a day you work on excel,tblHours,2,0)</f>
        <v>#VALUE!</v>
      </c>
      <c r="P1128" s="48" t="e">
        <f aca="false">VLOOKUP(tblSalaries#this row;clean country,tblCountries,5,0)</f>
        <v>#VALUE!</v>
      </c>
      <c r="Q1128" s="48" t="e">
        <f aca="false">IF($Q$1,tblSalaries#this row;ppp factor*tblSalaries#this row;salary in usd,tblSalaries#this row;salary in usd)</f>
        <v>#VALUE!</v>
      </c>
    </row>
    <row r="1129" customFormat="false" ht="15" hidden="false" customHeight="true" outlineLevel="0" collapsed="false">
      <c r="B1129" s="0" t="s">
        <v>2954</v>
      </c>
      <c r="C1129" s="54" t="n">
        <v>41057.8471875</v>
      </c>
      <c r="D1129" s="55" t="n">
        <v>6000</v>
      </c>
      <c r="E1129" s="0" t="n">
        <v>6000</v>
      </c>
      <c r="F1129" s="0" t="s">
        <v>71</v>
      </c>
      <c r="G1129" s="0" t="e">
        <f aca="false">tblSalaries#this row;clean salary (in local currency)*VLOOKUP(tblSalaries#this row;currency,tblXrate,2,0)</f>
        <v>#VALUE!</v>
      </c>
      <c r="H1129" s="0" t="s">
        <v>2955</v>
      </c>
      <c r="I1129" s="0" t="s">
        <v>69</v>
      </c>
      <c r="J1129" s="0" t="s">
        <v>398</v>
      </c>
      <c r="K1129" s="0" t="e">
        <f aca="false">VLOOKUP(tblSalaries#this row;where do you work,tblCountriesactual:mapping,2,0)</f>
        <v>#VALUE!</v>
      </c>
      <c r="L1129" s="0" t="s">
        <v>118</v>
      </c>
      <c r="M1129" s="0" t="n">
        <v>5</v>
      </c>
      <c r="N1129" s="48" t="e">
        <f aca="false">VLOOKUP(K1129,tblCountries,3,0)</f>
        <v>#VALUE!</v>
      </c>
      <c r="O1129" s="48" t="e">
        <f aca="false">VLOOKUP(tblSalaries#this row;how many hours of a day you work on excel,tblHours,2,0)</f>
        <v>#VALUE!</v>
      </c>
      <c r="P1129" s="48" t="e">
        <f aca="false">VLOOKUP(tblSalaries#this row;clean country,tblCountries,5,0)</f>
        <v>#VALUE!</v>
      </c>
      <c r="Q1129" s="48" t="e">
        <f aca="false">IF($Q$1,tblSalaries#this row;ppp factor*tblSalaries#this row;salary in usd,tblSalaries#this row;salary in usd)</f>
        <v>#VALUE!</v>
      </c>
    </row>
    <row r="1130" customFormat="false" ht="15" hidden="false" customHeight="true" outlineLevel="0" collapsed="false">
      <c r="B1130" s="0" t="s">
        <v>2956</v>
      </c>
      <c r="C1130" s="54" t="n">
        <v>41057.8478472222</v>
      </c>
      <c r="D1130" s="55" t="n">
        <v>35000</v>
      </c>
      <c r="E1130" s="0" t="n">
        <v>35000</v>
      </c>
      <c r="F1130" s="0" t="s">
        <v>71</v>
      </c>
      <c r="G1130" s="0" t="e">
        <f aca="false">tblSalaries#this row;clean salary (in local currency)*VLOOKUP(tblSalaries#this row;currency,tblXrate,2,0)</f>
        <v>#VALUE!</v>
      </c>
      <c r="H1130" s="0" t="s">
        <v>2957</v>
      </c>
      <c r="I1130" s="0" t="s">
        <v>78</v>
      </c>
      <c r="J1130" s="0" t="s">
        <v>74</v>
      </c>
      <c r="K1130" s="0" t="e">
        <f aca="false">VLOOKUP(tblSalaries#this row;where do you work,tblCountriesactual:mapping,2,0)</f>
        <v>#VALUE!</v>
      </c>
      <c r="L1130" s="0" t="s">
        <v>118</v>
      </c>
      <c r="M1130" s="0" t="n">
        <v>20</v>
      </c>
      <c r="N1130" s="48" t="e">
        <f aca="false">VLOOKUP(K1130,tblCountries,3,0)</f>
        <v>#VALUE!</v>
      </c>
      <c r="O1130" s="48" t="e">
        <f aca="false">VLOOKUP(tblSalaries#this row;how many hours of a day you work on excel,tblHours,2,0)</f>
        <v>#VALUE!</v>
      </c>
      <c r="P1130" s="48" t="e">
        <f aca="false">VLOOKUP(tblSalaries#this row;clean country,tblCountries,5,0)</f>
        <v>#VALUE!</v>
      </c>
      <c r="Q1130" s="48" t="e">
        <f aca="false">IF($Q$1,tblSalaries#this row;ppp factor*tblSalaries#this row;salary in usd,tblSalaries#this row;salary in usd)</f>
        <v>#VALUE!</v>
      </c>
    </row>
    <row r="1131" customFormat="false" ht="15" hidden="false" customHeight="true" outlineLevel="0" collapsed="false">
      <c r="B1131" s="0" t="s">
        <v>2958</v>
      </c>
      <c r="C1131" s="54" t="n">
        <v>41057.8579861111</v>
      </c>
      <c r="D1131" s="55" t="s">
        <v>749</v>
      </c>
      <c r="E1131" s="0" t="n">
        <v>35000</v>
      </c>
      <c r="F1131" s="0" t="s">
        <v>111</v>
      </c>
      <c r="G1131" s="0" t="e">
        <f aca="false">tblSalaries#this row;clean salary (in local currency)*VLOOKUP(tblSalaries#this row;currency,tblXrate,2,0)</f>
        <v>#VALUE!</v>
      </c>
      <c r="H1131" s="0" t="s">
        <v>2959</v>
      </c>
      <c r="I1131" s="0" t="s">
        <v>78</v>
      </c>
      <c r="J1131" s="0" t="s">
        <v>94</v>
      </c>
      <c r="K1131" s="0" t="e">
        <f aca="false">VLOOKUP(tblSalaries#this row;where do you work,tblCountriesactual:mapping,2,0)</f>
        <v>#VALUE!</v>
      </c>
      <c r="L1131" s="0" t="s">
        <v>110</v>
      </c>
      <c r="M1131" s="0" t="n">
        <v>10</v>
      </c>
      <c r="N1131" s="48" t="e">
        <f aca="false">VLOOKUP(K1131,tblCountries,3,0)</f>
        <v>#VALUE!</v>
      </c>
      <c r="O1131" s="48" t="e">
        <f aca="false">VLOOKUP(tblSalaries#this row;how many hours of a day you work on excel,tblHours,2,0)</f>
        <v>#VALUE!</v>
      </c>
      <c r="P1131" s="48" t="e">
        <f aca="false">VLOOKUP(tblSalaries#this row;clean country,tblCountries,5,0)</f>
        <v>#VALUE!</v>
      </c>
      <c r="Q1131" s="48" t="e">
        <f aca="false">IF($Q$1,tblSalaries#this row;ppp factor*tblSalaries#this row;salary in usd,tblSalaries#this row;salary in usd)</f>
        <v>#VALUE!</v>
      </c>
    </row>
    <row r="1132" customFormat="false" ht="15" hidden="false" customHeight="true" outlineLevel="0" collapsed="false">
      <c r="B1132" s="0" t="s">
        <v>2960</v>
      </c>
      <c r="C1132" s="54" t="n">
        <v>41057.8635532407</v>
      </c>
      <c r="D1132" s="55" t="n">
        <v>168000</v>
      </c>
      <c r="E1132" s="0" t="n">
        <v>168000</v>
      </c>
      <c r="F1132" s="0" t="s">
        <v>91</v>
      </c>
      <c r="G1132" s="0" t="e">
        <f aca="false">tblSalaries#this row;clean salary (in local currency)*VLOOKUP(tblSalaries#this row;currency,tblXrate,2,0)</f>
        <v>#VALUE!</v>
      </c>
      <c r="H1132" s="0" t="s">
        <v>2961</v>
      </c>
      <c r="I1132" s="0" t="s">
        <v>69</v>
      </c>
      <c r="J1132" s="0" t="s">
        <v>121</v>
      </c>
      <c r="K1132" s="0" t="e">
        <f aca="false">VLOOKUP(tblSalaries#this row;where do you work,tblCountriesactual:mapping,2,0)</f>
        <v>#VALUE!</v>
      </c>
      <c r="L1132" s="0" t="s">
        <v>110</v>
      </c>
      <c r="M1132" s="0" t="n">
        <v>10</v>
      </c>
      <c r="N1132" s="48" t="e">
        <f aca="false">VLOOKUP(K1132,tblCountries,3,0)</f>
        <v>#VALUE!</v>
      </c>
      <c r="O1132" s="48" t="e">
        <f aca="false">VLOOKUP(tblSalaries#this row;how many hours of a day you work on excel,tblHours,2,0)</f>
        <v>#VALUE!</v>
      </c>
      <c r="P1132" s="48" t="e">
        <f aca="false">VLOOKUP(tblSalaries#this row;clean country,tblCountries,5,0)</f>
        <v>#VALUE!</v>
      </c>
      <c r="Q1132" s="48" t="e">
        <f aca="false">IF($Q$1,tblSalaries#this row;ppp factor*tblSalaries#this row;salary in usd,tblSalaries#this row;salary in usd)</f>
        <v>#VALUE!</v>
      </c>
    </row>
    <row r="1133" customFormat="false" ht="15" hidden="false" customHeight="true" outlineLevel="0" collapsed="false">
      <c r="B1133" s="0" t="s">
        <v>2962</v>
      </c>
      <c r="C1133" s="54" t="n">
        <v>41057.8649884259</v>
      </c>
      <c r="D1133" s="55" t="n">
        <v>13.5</v>
      </c>
      <c r="E1133" s="0" t="n">
        <v>13500</v>
      </c>
      <c r="F1133" s="0" t="s">
        <v>71</v>
      </c>
      <c r="G1133" s="0" t="e">
        <f aca="false">tblSalaries#this row;clean salary (in local currency)*VLOOKUP(tblSalaries#this row;currency,tblXrate,2,0)</f>
        <v>#VALUE!</v>
      </c>
      <c r="H1133" s="0" t="s">
        <v>905</v>
      </c>
      <c r="I1133" s="0" t="s">
        <v>124</v>
      </c>
      <c r="J1133" s="0" t="s">
        <v>413</v>
      </c>
      <c r="K1133" s="0" t="e">
        <f aca="false">VLOOKUP(tblSalaries#this row;where do you work,tblCountriesactual:mapping,2,0)</f>
        <v>#VALUE!</v>
      </c>
      <c r="L1133" s="0" t="s">
        <v>110</v>
      </c>
      <c r="M1133" s="0" t="n">
        <v>13</v>
      </c>
      <c r="N1133" s="48" t="e">
        <f aca="false">VLOOKUP(K1133,tblCountries,3,0)</f>
        <v>#VALUE!</v>
      </c>
      <c r="O1133" s="48" t="e">
        <f aca="false">VLOOKUP(tblSalaries#this row;how many hours of a day you work on excel,tblHours,2,0)</f>
        <v>#VALUE!</v>
      </c>
      <c r="P1133" s="48" t="e">
        <f aca="false">VLOOKUP(tblSalaries#this row;clean country,tblCountries,5,0)</f>
        <v>#VALUE!</v>
      </c>
      <c r="Q1133" s="48" t="e">
        <f aca="false">IF($Q$1,tblSalaries#this row;ppp factor*tblSalaries#this row;salary in usd,tblSalaries#this row;salary in usd)</f>
        <v>#VALUE!</v>
      </c>
    </row>
    <row r="1134" customFormat="false" ht="15" hidden="false" customHeight="true" outlineLevel="0" collapsed="false">
      <c r="B1134" s="0" t="s">
        <v>2963</v>
      </c>
      <c r="C1134" s="54" t="n">
        <v>41057.8691782407</v>
      </c>
      <c r="D1134" s="55" t="s">
        <v>2964</v>
      </c>
      <c r="E1134" s="0" t="n">
        <v>37500</v>
      </c>
      <c r="F1134" s="0" t="s">
        <v>111</v>
      </c>
      <c r="G1134" s="0" t="e">
        <f aca="false">tblSalaries#this row;clean salary (in local currency)*VLOOKUP(tblSalaries#this row;currency,tblXrate,2,0)</f>
        <v>#VALUE!</v>
      </c>
      <c r="H1134" s="0" t="s">
        <v>2965</v>
      </c>
      <c r="I1134" s="0" t="s">
        <v>69</v>
      </c>
      <c r="J1134" s="0" t="s">
        <v>94</v>
      </c>
      <c r="K1134" s="0" t="e">
        <f aca="false">VLOOKUP(tblSalaries#this row;where do you work,tblCountriesactual:mapping,2,0)</f>
        <v>#VALUE!</v>
      </c>
      <c r="L1134" s="0" t="s">
        <v>100</v>
      </c>
      <c r="M1134" s="0" t="n">
        <v>5</v>
      </c>
      <c r="N1134" s="48" t="e">
        <f aca="false">VLOOKUP(K1134,tblCountries,3,0)</f>
        <v>#VALUE!</v>
      </c>
      <c r="O1134" s="48" t="e">
        <f aca="false">VLOOKUP(tblSalaries#this row;how many hours of a day you work on excel,tblHours,2,0)</f>
        <v>#VALUE!</v>
      </c>
      <c r="P1134" s="48" t="e">
        <f aca="false">VLOOKUP(tblSalaries#this row;clean country,tblCountries,5,0)</f>
        <v>#VALUE!</v>
      </c>
      <c r="Q1134" s="48" t="e">
        <f aca="false">IF($Q$1,tblSalaries#this row;ppp factor*tblSalaries#this row;salary in usd,tblSalaries#this row;salary in usd)</f>
        <v>#VALUE!</v>
      </c>
    </row>
    <row r="1135" customFormat="false" ht="15" hidden="false" customHeight="true" outlineLevel="0" collapsed="false">
      <c r="B1135" s="0" t="s">
        <v>2966</v>
      </c>
      <c r="C1135" s="54" t="n">
        <v>41057.8711689815</v>
      </c>
      <c r="D1135" s="55" t="s">
        <v>2967</v>
      </c>
      <c r="E1135" s="0" t="n">
        <v>708000</v>
      </c>
      <c r="F1135" s="0" t="s">
        <v>101</v>
      </c>
      <c r="G1135" s="0" t="e">
        <f aca="false">tblSalaries#this row;clean salary (in local currency)*VLOOKUP(tblSalaries#this row;currency,tblXrate,2,0)</f>
        <v>#VALUE!</v>
      </c>
      <c r="H1135" s="0" t="s">
        <v>2968</v>
      </c>
      <c r="I1135" s="0" t="s">
        <v>124</v>
      </c>
      <c r="J1135" s="0" t="s">
        <v>85</v>
      </c>
      <c r="K1135" s="0" t="e">
        <f aca="false">VLOOKUP(tblSalaries#this row;where do you work,tblCountriesactual:mapping,2,0)</f>
        <v>#VALUE!</v>
      </c>
      <c r="L1135" s="0" t="s">
        <v>110</v>
      </c>
      <c r="M1135" s="0" t="n">
        <v>5</v>
      </c>
      <c r="N1135" s="48" t="e">
        <f aca="false">VLOOKUP(K1135,tblCountries,3,0)</f>
        <v>#VALUE!</v>
      </c>
      <c r="O1135" s="48" t="e">
        <f aca="false">VLOOKUP(tblSalaries#this row;how many hours of a day you work on excel,tblHours,2,0)</f>
        <v>#VALUE!</v>
      </c>
      <c r="P1135" s="48" t="e">
        <f aca="false">VLOOKUP(tblSalaries#this row;clean country,tblCountries,5,0)</f>
        <v>#VALUE!</v>
      </c>
      <c r="Q1135" s="48" t="e">
        <f aca="false">IF($Q$1,tblSalaries#this row;ppp factor*tblSalaries#this row;salary in usd,tblSalaries#this row;salary in usd)</f>
        <v>#VALUE!</v>
      </c>
    </row>
    <row r="1136" customFormat="false" ht="15" hidden="false" customHeight="true" outlineLevel="0" collapsed="false">
      <c r="B1136" s="0" t="s">
        <v>2969</v>
      </c>
      <c r="C1136" s="54" t="n">
        <v>41057.8850115741</v>
      </c>
      <c r="D1136" s="55" t="s">
        <v>2970</v>
      </c>
      <c r="E1136" s="0" t="n">
        <v>366252</v>
      </c>
      <c r="F1136" s="0" t="s">
        <v>173</v>
      </c>
      <c r="G1136" s="0" t="e">
        <f aca="false">tblSalaries#this row;clean salary (in local currency)*VLOOKUP(tblSalaries#this row;currency,tblXrate,2,0)</f>
        <v>#VALUE!</v>
      </c>
      <c r="H1136" s="0" t="s">
        <v>69</v>
      </c>
      <c r="I1136" s="0" t="s">
        <v>69</v>
      </c>
      <c r="J1136" s="0" t="s">
        <v>128</v>
      </c>
      <c r="K1136" s="0" t="e">
        <f aca="false">VLOOKUP(tblSalaries#this row;where do you work,tblCountriesactual:mapping,2,0)</f>
        <v>#VALUE!</v>
      </c>
      <c r="L1136" s="0" t="s">
        <v>118</v>
      </c>
      <c r="M1136" s="0" t="n">
        <v>15</v>
      </c>
      <c r="N1136" s="48" t="e">
        <f aca="false">VLOOKUP(K1136,tblCountries,3,0)</f>
        <v>#VALUE!</v>
      </c>
      <c r="O1136" s="48" t="e">
        <f aca="false">VLOOKUP(tblSalaries#this row;how many hours of a day you work on excel,tblHours,2,0)</f>
        <v>#VALUE!</v>
      </c>
      <c r="P1136" s="48" t="e">
        <f aca="false">VLOOKUP(tblSalaries#this row;clean country,tblCountries,5,0)</f>
        <v>#VALUE!</v>
      </c>
      <c r="Q1136" s="48" t="e">
        <f aca="false">IF($Q$1,tblSalaries#this row;ppp factor*tblSalaries#this row;salary in usd,tblSalaries#this row;salary in usd)</f>
        <v>#VALUE!</v>
      </c>
    </row>
    <row r="1137" customFormat="false" ht="15" hidden="false" customHeight="true" outlineLevel="0" collapsed="false">
      <c r="B1137" s="0" t="s">
        <v>2971</v>
      </c>
      <c r="C1137" s="54" t="n">
        <v>41057.8868518519</v>
      </c>
      <c r="D1137" s="55" t="n">
        <v>69000</v>
      </c>
      <c r="E1137" s="0" t="n">
        <v>69000</v>
      </c>
      <c r="F1137" s="0" t="s">
        <v>71</v>
      </c>
      <c r="G1137" s="0" t="e">
        <f aca="false">tblSalaries#this row;clean salary (in local currency)*VLOOKUP(tblSalaries#this row;currency,tblXrate,2,0)</f>
        <v>#VALUE!</v>
      </c>
      <c r="H1137" s="0" t="s">
        <v>2972</v>
      </c>
      <c r="I1137" s="0" t="s">
        <v>78</v>
      </c>
      <c r="J1137" s="0" t="s">
        <v>74</v>
      </c>
      <c r="K1137" s="0" t="e">
        <f aca="false">VLOOKUP(tblSalaries#this row;where do you work,tblCountriesactual:mapping,2,0)</f>
        <v>#VALUE!</v>
      </c>
      <c r="L1137" s="0" t="s">
        <v>100</v>
      </c>
      <c r="M1137" s="0" t="n">
        <v>20</v>
      </c>
      <c r="N1137" s="48" t="e">
        <f aca="false">VLOOKUP(K1137,tblCountries,3,0)</f>
        <v>#VALUE!</v>
      </c>
      <c r="O1137" s="48" t="e">
        <f aca="false">VLOOKUP(tblSalaries#this row;how many hours of a day you work on excel,tblHours,2,0)</f>
        <v>#VALUE!</v>
      </c>
      <c r="P1137" s="48" t="e">
        <f aca="false">VLOOKUP(tblSalaries#this row;clean country,tblCountries,5,0)</f>
        <v>#VALUE!</v>
      </c>
      <c r="Q1137" s="48" t="e">
        <f aca="false">IF($Q$1,tblSalaries#this row;ppp factor*tblSalaries#this row;salary in usd,tblSalaries#this row;salary in usd)</f>
        <v>#VALUE!</v>
      </c>
    </row>
    <row r="1138" customFormat="false" ht="15" hidden="false" customHeight="true" outlineLevel="0" collapsed="false">
      <c r="B1138" s="0" t="s">
        <v>2973</v>
      </c>
      <c r="C1138" s="54" t="n">
        <v>41057.9134837963</v>
      </c>
      <c r="D1138" s="55" t="n">
        <v>500</v>
      </c>
      <c r="E1138" s="0" t="n">
        <v>6000</v>
      </c>
      <c r="F1138" s="0" t="s">
        <v>71</v>
      </c>
      <c r="G1138" s="0" t="e">
        <f aca="false">tblSalaries#this row;clean salary (in local currency)*VLOOKUP(tblSalaries#this row;currency,tblXrate,2,0)</f>
        <v>#VALUE!</v>
      </c>
      <c r="H1138" s="0" t="s">
        <v>2974</v>
      </c>
      <c r="I1138" s="0" t="s">
        <v>124</v>
      </c>
      <c r="J1138" s="0" t="s">
        <v>85</v>
      </c>
      <c r="K1138" s="0" t="e">
        <f aca="false">VLOOKUP(tblSalaries#this row;where do you work,tblCountriesactual:mapping,2,0)</f>
        <v>#VALUE!</v>
      </c>
      <c r="L1138" s="0" t="s">
        <v>110</v>
      </c>
      <c r="M1138" s="0" t="n">
        <v>6</v>
      </c>
      <c r="N1138" s="48" t="e">
        <f aca="false">VLOOKUP(K1138,tblCountries,3,0)</f>
        <v>#VALUE!</v>
      </c>
      <c r="O1138" s="48" t="e">
        <f aca="false">VLOOKUP(tblSalaries#this row;how many hours of a day you work on excel,tblHours,2,0)</f>
        <v>#VALUE!</v>
      </c>
      <c r="P1138" s="48" t="e">
        <f aca="false">VLOOKUP(tblSalaries#this row;clean country,tblCountries,5,0)</f>
        <v>#VALUE!</v>
      </c>
      <c r="Q1138" s="48" t="e">
        <f aca="false">IF($Q$1,tblSalaries#this row;ppp factor*tblSalaries#this row;salary in usd,tblSalaries#this row;salary in usd)</f>
        <v>#VALUE!</v>
      </c>
    </row>
    <row r="1139" customFormat="false" ht="15" hidden="false" customHeight="true" outlineLevel="0" collapsed="false">
      <c r="B1139" s="0" t="s">
        <v>2975</v>
      </c>
      <c r="C1139" s="54" t="n">
        <v>41057.9223611111</v>
      </c>
      <c r="D1139" s="55" t="s">
        <v>2976</v>
      </c>
      <c r="E1139" s="0" t="n">
        <v>500000</v>
      </c>
      <c r="F1139" s="0" t="s">
        <v>101</v>
      </c>
      <c r="G1139" s="0" t="e">
        <f aca="false">tblSalaries#this row;clean salary (in local currency)*VLOOKUP(tblSalaries#this row;currency,tblXrate,2,0)</f>
        <v>#VALUE!</v>
      </c>
      <c r="H1139" s="0" t="s">
        <v>2308</v>
      </c>
      <c r="I1139" s="0" t="s">
        <v>124</v>
      </c>
      <c r="J1139" s="0" t="s">
        <v>85</v>
      </c>
      <c r="K1139" s="0" t="e">
        <f aca="false">VLOOKUP(tblSalaries#this row;where do you work,tblCountriesactual:mapping,2,0)</f>
        <v>#VALUE!</v>
      </c>
      <c r="L1139" s="0" t="s">
        <v>90</v>
      </c>
      <c r="M1139" s="0" t="n">
        <v>25</v>
      </c>
      <c r="N1139" s="48" t="e">
        <f aca="false">VLOOKUP(K1139,tblCountries,3,0)</f>
        <v>#VALUE!</v>
      </c>
      <c r="O1139" s="48" t="e">
        <f aca="false">VLOOKUP(tblSalaries#this row;how many hours of a day you work on excel,tblHours,2,0)</f>
        <v>#VALUE!</v>
      </c>
      <c r="P1139" s="48" t="e">
        <f aca="false">VLOOKUP(tblSalaries#this row;clean country,tblCountries,5,0)</f>
        <v>#VALUE!</v>
      </c>
      <c r="Q1139" s="48" t="e">
        <f aca="false">IF($Q$1,tblSalaries#this row;ppp factor*tblSalaries#this row;salary in usd,tblSalaries#this row;salary in usd)</f>
        <v>#VALUE!</v>
      </c>
    </row>
    <row r="1140" customFormat="false" ht="15" hidden="false" customHeight="true" outlineLevel="0" collapsed="false">
      <c r="B1140" s="0" t="s">
        <v>2977</v>
      </c>
      <c r="C1140" s="54" t="n">
        <v>41057.92375</v>
      </c>
      <c r="D1140" s="55" t="n">
        <v>30000</v>
      </c>
      <c r="E1140" s="0" t="n">
        <v>30000</v>
      </c>
      <c r="F1140" s="0" t="s">
        <v>71</v>
      </c>
      <c r="G1140" s="0" t="e">
        <f aca="false">tblSalaries#this row;clean salary (in local currency)*VLOOKUP(tblSalaries#this row;currency,tblXrate,2,0)</f>
        <v>#VALUE!</v>
      </c>
      <c r="H1140" s="0" t="s">
        <v>2978</v>
      </c>
      <c r="I1140" s="0" t="s">
        <v>124</v>
      </c>
      <c r="J1140" s="0" t="s">
        <v>2979</v>
      </c>
      <c r="K1140" s="0" t="e">
        <f aca="false">VLOOKUP(tblSalaries#this row;where do you work,tblCountriesactual:mapping,2,0)</f>
        <v>#VALUE!</v>
      </c>
      <c r="L1140" s="0" t="s">
        <v>118</v>
      </c>
      <c r="M1140" s="0" t="n">
        <v>17</v>
      </c>
      <c r="N1140" s="48" t="e">
        <f aca="false">VLOOKUP(K1140,tblCountries,3,0)</f>
        <v>#VALUE!</v>
      </c>
      <c r="O1140" s="48" t="e">
        <f aca="false">VLOOKUP(tblSalaries#this row;how many hours of a day you work on excel,tblHours,2,0)</f>
        <v>#VALUE!</v>
      </c>
      <c r="P1140" s="48" t="e">
        <f aca="false">VLOOKUP(tblSalaries#this row;clean country,tblCountries,5,0)</f>
        <v>#VALUE!</v>
      </c>
      <c r="Q1140" s="48" t="e">
        <f aca="false">IF($Q$1,tblSalaries#this row;ppp factor*tblSalaries#this row;salary in usd,tblSalaries#this row;salary in usd)</f>
        <v>#VALUE!</v>
      </c>
    </row>
    <row r="1141" customFormat="false" ht="15" hidden="false" customHeight="true" outlineLevel="0" collapsed="false">
      <c r="B1141" s="0" t="s">
        <v>2980</v>
      </c>
      <c r="C1141" s="54" t="n">
        <v>41057.9259722222</v>
      </c>
      <c r="D1141" s="55" t="n">
        <v>8600</v>
      </c>
      <c r="E1141" s="0" t="n">
        <v>8600</v>
      </c>
      <c r="F1141" s="0" t="s">
        <v>71</v>
      </c>
      <c r="G1141" s="0" t="e">
        <f aca="false">tblSalaries#this row;clean salary (in local currency)*VLOOKUP(tblSalaries#this row;currency,tblXrate,2,0)</f>
        <v>#VALUE!</v>
      </c>
      <c r="H1141" s="0" t="s">
        <v>2981</v>
      </c>
      <c r="I1141" s="0" t="s">
        <v>78</v>
      </c>
      <c r="J1141" s="0" t="s">
        <v>85</v>
      </c>
      <c r="K1141" s="0" t="e">
        <f aca="false">VLOOKUP(tblSalaries#this row;where do you work,tblCountriesactual:mapping,2,0)</f>
        <v>#VALUE!</v>
      </c>
      <c r="L1141" s="0" t="s">
        <v>110</v>
      </c>
      <c r="M1141" s="0" t="n">
        <v>2</v>
      </c>
      <c r="N1141" s="48" t="e">
        <f aca="false">VLOOKUP(K1141,tblCountries,3,0)</f>
        <v>#VALUE!</v>
      </c>
      <c r="O1141" s="48" t="e">
        <f aca="false">VLOOKUP(tblSalaries#this row;how many hours of a day you work on excel,tblHours,2,0)</f>
        <v>#VALUE!</v>
      </c>
      <c r="P1141" s="48" t="e">
        <f aca="false">VLOOKUP(tblSalaries#this row;clean country,tblCountries,5,0)</f>
        <v>#VALUE!</v>
      </c>
      <c r="Q1141" s="48" t="e">
        <f aca="false">IF($Q$1,tblSalaries#this row;ppp factor*tblSalaries#this row;salary in usd,tblSalaries#this row;salary in usd)</f>
        <v>#VALUE!</v>
      </c>
    </row>
    <row r="1142" customFormat="false" ht="15" hidden="false" customHeight="true" outlineLevel="0" collapsed="false">
      <c r="B1142" s="0" t="s">
        <v>2982</v>
      </c>
      <c r="C1142" s="54" t="n">
        <v>41057.9340740741</v>
      </c>
      <c r="D1142" s="55" t="s">
        <v>2983</v>
      </c>
      <c r="E1142" s="0" t="n">
        <v>81600</v>
      </c>
      <c r="F1142" s="0" t="s">
        <v>71</v>
      </c>
      <c r="G1142" s="0" t="e">
        <f aca="false">tblSalaries#this row;clean salary (in local currency)*VLOOKUP(tblSalaries#this row;currency,tblXrate,2,0)</f>
        <v>#VALUE!</v>
      </c>
      <c r="H1142" s="0" t="s">
        <v>2984</v>
      </c>
      <c r="I1142" s="0" t="s">
        <v>78</v>
      </c>
      <c r="J1142" s="0" t="s">
        <v>94</v>
      </c>
      <c r="K1142" s="0" t="e">
        <f aca="false">VLOOKUP(tblSalaries#this row;where do you work,tblCountriesactual:mapping,2,0)</f>
        <v>#VALUE!</v>
      </c>
      <c r="L1142" s="0" t="s">
        <v>110</v>
      </c>
      <c r="M1142" s="0" t="n">
        <v>4</v>
      </c>
      <c r="N1142" s="48" t="e">
        <f aca="false">VLOOKUP(K1142,tblCountries,3,0)</f>
        <v>#VALUE!</v>
      </c>
      <c r="O1142" s="48" t="e">
        <f aca="false">VLOOKUP(tblSalaries#this row;how many hours of a day you work on excel,tblHours,2,0)</f>
        <v>#VALUE!</v>
      </c>
      <c r="P1142" s="48" t="e">
        <f aca="false">VLOOKUP(tblSalaries#this row;clean country,tblCountries,5,0)</f>
        <v>#VALUE!</v>
      </c>
      <c r="Q1142" s="48" t="e">
        <f aca="false">IF($Q$1,tblSalaries#this row;ppp factor*tblSalaries#this row;salary in usd,tblSalaries#this row;salary in usd)</f>
        <v>#VALUE!</v>
      </c>
    </row>
    <row r="1143" customFormat="false" ht="15" hidden="false" customHeight="true" outlineLevel="0" collapsed="false">
      <c r="B1143" s="0" t="s">
        <v>2985</v>
      </c>
      <c r="C1143" s="54" t="n">
        <v>41057.9399189815</v>
      </c>
      <c r="D1143" s="55" t="n">
        <v>600000</v>
      </c>
      <c r="E1143" s="0" t="n">
        <v>600000</v>
      </c>
      <c r="F1143" s="0" t="s">
        <v>251</v>
      </c>
      <c r="G1143" s="0" t="e">
        <f aca="false">tblSalaries#this row;clean salary (in local currency)*VLOOKUP(tblSalaries#this row;currency,tblXrate,2,0)</f>
        <v>#VALUE!</v>
      </c>
      <c r="H1143" s="0" t="s">
        <v>2986</v>
      </c>
      <c r="I1143" s="0" t="s">
        <v>78</v>
      </c>
      <c r="J1143" s="0" t="s">
        <v>429</v>
      </c>
      <c r="K1143" s="0" t="e">
        <f aca="false">VLOOKUP(tblSalaries#this row;where do you work,tblCountriesactual:mapping,2,0)</f>
        <v>#VALUE!</v>
      </c>
      <c r="L1143" s="0" t="s">
        <v>118</v>
      </c>
      <c r="M1143" s="0" t="n">
        <v>3</v>
      </c>
      <c r="N1143" s="48" t="e">
        <f aca="false">VLOOKUP(K1143,tblCountries,3,0)</f>
        <v>#VALUE!</v>
      </c>
      <c r="O1143" s="48" t="e">
        <f aca="false">VLOOKUP(tblSalaries#this row;how many hours of a day you work on excel,tblHours,2,0)</f>
        <v>#VALUE!</v>
      </c>
      <c r="P1143" s="48" t="e">
        <f aca="false">VLOOKUP(tblSalaries#this row;clean country,tblCountries,5,0)</f>
        <v>#VALUE!</v>
      </c>
      <c r="Q1143" s="48" t="e">
        <f aca="false">IF($Q$1,tblSalaries#this row;ppp factor*tblSalaries#this row;salary in usd,tblSalaries#this row;salary in usd)</f>
        <v>#VALUE!</v>
      </c>
    </row>
    <row r="1144" customFormat="false" ht="15" hidden="false" customHeight="true" outlineLevel="0" collapsed="false">
      <c r="B1144" s="0" t="s">
        <v>2987</v>
      </c>
      <c r="C1144" s="54" t="n">
        <v>41057.9416203704</v>
      </c>
      <c r="D1144" s="55" t="s">
        <v>2988</v>
      </c>
      <c r="E1144" s="0" t="n">
        <v>65000</v>
      </c>
      <c r="F1144" s="0" t="s">
        <v>125</v>
      </c>
      <c r="G1144" s="0" t="e">
        <f aca="false">tblSalaries#this row;clean salary (in local currency)*VLOOKUP(tblSalaries#this row;currency,tblXrate,2,0)</f>
        <v>#VALUE!</v>
      </c>
      <c r="H1144" s="0" t="s">
        <v>2989</v>
      </c>
      <c r="I1144" s="0" t="s">
        <v>78</v>
      </c>
      <c r="J1144" s="0" t="s">
        <v>113</v>
      </c>
      <c r="K1144" s="0" t="e">
        <f aca="false">VLOOKUP(tblSalaries#this row;where do you work,tblCountriesactual:mapping,2,0)</f>
        <v>#VALUE!</v>
      </c>
      <c r="L1144" s="0" t="s">
        <v>110</v>
      </c>
      <c r="M1144" s="0" t="n">
        <v>20</v>
      </c>
      <c r="N1144" s="48" t="e">
        <f aca="false">VLOOKUP(K1144,tblCountries,3,0)</f>
        <v>#VALUE!</v>
      </c>
      <c r="O1144" s="48" t="e">
        <f aca="false">VLOOKUP(tblSalaries#this row;how many hours of a day you work on excel,tblHours,2,0)</f>
        <v>#VALUE!</v>
      </c>
      <c r="P1144" s="48" t="e">
        <f aca="false">VLOOKUP(tblSalaries#this row;clean country,tblCountries,5,0)</f>
        <v>#VALUE!</v>
      </c>
      <c r="Q1144" s="48" t="e">
        <f aca="false">IF($Q$1,tblSalaries#this row;ppp factor*tblSalaries#this row;salary in usd,tblSalaries#this row;salary in usd)</f>
        <v>#VALUE!</v>
      </c>
    </row>
    <row r="1145" customFormat="false" ht="15" hidden="false" customHeight="true" outlineLevel="0" collapsed="false">
      <c r="B1145" s="0" t="s">
        <v>2990</v>
      </c>
      <c r="C1145" s="54" t="n">
        <v>41057.9419212963</v>
      </c>
      <c r="D1145" s="55" t="n">
        <v>75000</v>
      </c>
      <c r="E1145" s="0" t="n">
        <v>75000</v>
      </c>
      <c r="F1145" s="0" t="s">
        <v>71</v>
      </c>
      <c r="G1145" s="0" t="e">
        <f aca="false">tblSalaries#this row;clean salary (in local currency)*VLOOKUP(tblSalaries#this row;currency,tblXrate,2,0)</f>
        <v>#VALUE!</v>
      </c>
      <c r="H1145" s="0" t="s">
        <v>97</v>
      </c>
      <c r="I1145" s="0" t="s">
        <v>97</v>
      </c>
      <c r="J1145" s="0" t="s">
        <v>74</v>
      </c>
      <c r="K1145" s="0" t="e">
        <f aca="false">VLOOKUP(tblSalaries#this row;where do you work,tblCountriesactual:mapping,2,0)</f>
        <v>#VALUE!</v>
      </c>
      <c r="L1145" s="0" t="s">
        <v>100</v>
      </c>
      <c r="M1145" s="0" t="n">
        <v>20</v>
      </c>
      <c r="N1145" s="48" t="e">
        <f aca="false">VLOOKUP(K1145,tblCountries,3,0)</f>
        <v>#VALUE!</v>
      </c>
      <c r="O1145" s="48" t="e">
        <f aca="false">VLOOKUP(tblSalaries#this row;how many hours of a day you work on excel,tblHours,2,0)</f>
        <v>#VALUE!</v>
      </c>
      <c r="P1145" s="48" t="e">
        <f aca="false">VLOOKUP(tblSalaries#this row;clean country,tblCountries,5,0)</f>
        <v>#VALUE!</v>
      </c>
      <c r="Q1145" s="48" t="e">
        <f aca="false">IF($Q$1,tblSalaries#this row;ppp factor*tblSalaries#this row;salary in usd,tblSalaries#this row;salary in usd)</f>
        <v>#VALUE!</v>
      </c>
    </row>
    <row r="1146" customFormat="false" ht="15" hidden="false" customHeight="true" outlineLevel="0" collapsed="false">
      <c r="B1146" s="0" t="s">
        <v>2991</v>
      </c>
      <c r="C1146" s="54" t="n">
        <v>41057.9422106482</v>
      </c>
      <c r="D1146" s="55" t="n">
        <v>59000</v>
      </c>
      <c r="E1146" s="0" t="n">
        <v>59000</v>
      </c>
      <c r="F1146" s="0" t="s">
        <v>71</v>
      </c>
      <c r="G1146" s="0" t="e">
        <f aca="false">tblSalaries#this row;clean salary (in local currency)*VLOOKUP(tblSalaries#this row;currency,tblXrate,2,0)</f>
        <v>#VALUE!</v>
      </c>
      <c r="H1146" s="0" t="s">
        <v>1323</v>
      </c>
      <c r="I1146" s="0" t="s">
        <v>78</v>
      </c>
      <c r="J1146" s="0" t="s">
        <v>74</v>
      </c>
      <c r="K1146" s="0" t="e">
        <f aca="false">VLOOKUP(tblSalaries#this row;where do you work,tblCountriesactual:mapping,2,0)</f>
        <v>#VALUE!</v>
      </c>
      <c r="L1146" s="0" t="s">
        <v>110</v>
      </c>
      <c r="M1146" s="0" t="n">
        <v>14</v>
      </c>
      <c r="N1146" s="48" t="e">
        <f aca="false">VLOOKUP(K1146,tblCountries,3,0)</f>
        <v>#VALUE!</v>
      </c>
      <c r="O1146" s="48" t="e">
        <f aca="false">VLOOKUP(tblSalaries#this row;how many hours of a day you work on excel,tblHours,2,0)</f>
        <v>#VALUE!</v>
      </c>
      <c r="P1146" s="48" t="e">
        <f aca="false">VLOOKUP(tblSalaries#this row;clean country,tblCountries,5,0)</f>
        <v>#VALUE!</v>
      </c>
      <c r="Q1146" s="48" t="e">
        <f aca="false">IF($Q$1,tblSalaries#this row;ppp factor*tblSalaries#this row;salary in usd,tblSalaries#this row;salary in usd)</f>
        <v>#VALUE!</v>
      </c>
    </row>
    <row r="1147" customFormat="false" ht="15" hidden="false" customHeight="true" outlineLevel="0" collapsed="false">
      <c r="B1147" s="0" t="s">
        <v>2992</v>
      </c>
      <c r="C1147" s="54" t="n">
        <v>41057.9434837963</v>
      </c>
      <c r="D1147" s="55" t="s">
        <v>2993</v>
      </c>
      <c r="E1147" s="0" t="n">
        <v>50000</v>
      </c>
      <c r="F1147" s="0" t="s">
        <v>71</v>
      </c>
      <c r="G1147" s="0" t="e">
        <f aca="false">tblSalaries#this row;clean salary (in local currency)*VLOOKUP(tblSalaries#this row;currency,tblXrate,2,0)</f>
        <v>#VALUE!</v>
      </c>
      <c r="H1147" s="0" t="s">
        <v>1623</v>
      </c>
      <c r="I1147" s="0" t="s">
        <v>124</v>
      </c>
      <c r="J1147" s="0" t="s">
        <v>113</v>
      </c>
      <c r="K1147" s="0" t="e">
        <f aca="false">VLOOKUP(tblSalaries#this row;where do you work,tblCountriesactual:mapping,2,0)</f>
        <v>#VALUE!</v>
      </c>
      <c r="L1147" s="0" t="s">
        <v>90</v>
      </c>
      <c r="M1147" s="0" t="n">
        <v>5</v>
      </c>
      <c r="N1147" s="48" t="e">
        <f aca="false">VLOOKUP(K1147,tblCountries,3,0)</f>
        <v>#VALUE!</v>
      </c>
      <c r="O1147" s="48" t="e">
        <f aca="false">VLOOKUP(tblSalaries#this row;how many hours of a day you work on excel,tblHours,2,0)</f>
        <v>#VALUE!</v>
      </c>
      <c r="P1147" s="48" t="e">
        <f aca="false">VLOOKUP(tblSalaries#this row;clean country,tblCountries,5,0)</f>
        <v>#VALUE!</v>
      </c>
      <c r="Q1147" s="48" t="e">
        <f aca="false">IF($Q$1,tblSalaries#this row;ppp factor*tblSalaries#this row;salary in usd,tblSalaries#this row;salary in usd)</f>
        <v>#VALUE!</v>
      </c>
    </row>
    <row r="1148" customFormat="false" ht="15" hidden="false" customHeight="true" outlineLevel="0" collapsed="false">
      <c r="B1148" s="0" t="s">
        <v>2994</v>
      </c>
      <c r="C1148" s="54" t="n">
        <v>41057.9438541667</v>
      </c>
      <c r="D1148" s="55" t="s">
        <v>2995</v>
      </c>
      <c r="E1148" s="0" t="n">
        <v>80000</v>
      </c>
      <c r="F1148" s="0" t="s">
        <v>111</v>
      </c>
      <c r="G1148" s="0" t="e">
        <f aca="false">tblSalaries#this row;clean salary (in local currency)*VLOOKUP(tblSalaries#this row;currency,tblXrate,2,0)</f>
        <v>#VALUE!</v>
      </c>
      <c r="H1148" s="0" t="s">
        <v>921</v>
      </c>
      <c r="I1148" s="0" t="s">
        <v>97</v>
      </c>
      <c r="J1148" s="0" t="s">
        <v>94</v>
      </c>
      <c r="K1148" s="0" t="e">
        <f aca="false">VLOOKUP(tblSalaries#this row;where do you work,tblCountriesactual:mapping,2,0)</f>
        <v>#VALUE!</v>
      </c>
      <c r="L1148" s="0" t="s">
        <v>110</v>
      </c>
      <c r="M1148" s="0" t="n">
        <v>15</v>
      </c>
      <c r="N1148" s="48" t="e">
        <f aca="false">VLOOKUP(K1148,tblCountries,3,0)</f>
        <v>#VALUE!</v>
      </c>
      <c r="O1148" s="48" t="e">
        <f aca="false">VLOOKUP(tblSalaries#this row;how many hours of a day you work on excel,tblHours,2,0)</f>
        <v>#VALUE!</v>
      </c>
      <c r="P1148" s="48" t="e">
        <f aca="false">VLOOKUP(tblSalaries#this row;clean country,tblCountries,5,0)</f>
        <v>#VALUE!</v>
      </c>
      <c r="Q1148" s="48" t="e">
        <f aca="false">IF($Q$1,tblSalaries#this row;ppp factor*tblSalaries#this row;salary in usd,tblSalaries#this row;salary in usd)</f>
        <v>#VALUE!</v>
      </c>
    </row>
    <row r="1149" customFormat="false" ht="15" hidden="false" customHeight="true" outlineLevel="0" collapsed="false">
      <c r="B1149" s="0" t="s">
        <v>2996</v>
      </c>
      <c r="C1149" s="54" t="n">
        <v>41057.945150463</v>
      </c>
      <c r="D1149" s="55" t="s">
        <v>2997</v>
      </c>
      <c r="E1149" s="0" t="n">
        <v>54000</v>
      </c>
      <c r="F1149" s="0" t="s">
        <v>103</v>
      </c>
      <c r="G1149" s="0" t="e">
        <f aca="false">tblSalaries#this row;clean salary (in local currency)*VLOOKUP(tblSalaries#this row;currency,tblXrate,2,0)</f>
        <v>#VALUE!</v>
      </c>
      <c r="H1149" s="0" t="s">
        <v>2998</v>
      </c>
      <c r="I1149" s="0" t="s">
        <v>124</v>
      </c>
      <c r="J1149" s="0" t="s">
        <v>149</v>
      </c>
      <c r="K1149" s="0" t="e">
        <f aca="false">VLOOKUP(tblSalaries#this row;where do you work,tblCountriesactual:mapping,2,0)</f>
        <v>#VALUE!</v>
      </c>
      <c r="L1149" s="0" t="s">
        <v>90</v>
      </c>
      <c r="M1149" s="0" t="n">
        <v>7</v>
      </c>
      <c r="N1149" s="48" t="e">
        <f aca="false">VLOOKUP(K1149,tblCountries,3,0)</f>
        <v>#VALUE!</v>
      </c>
      <c r="O1149" s="48" t="e">
        <f aca="false">VLOOKUP(tblSalaries#this row;how many hours of a day you work on excel,tblHours,2,0)</f>
        <v>#VALUE!</v>
      </c>
      <c r="P1149" s="48" t="e">
        <f aca="false">VLOOKUP(tblSalaries#this row;clean country,tblCountries,5,0)</f>
        <v>#VALUE!</v>
      </c>
      <c r="Q1149" s="48" t="e">
        <f aca="false">IF($Q$1,tblSalaries#this row;ppp factor*tblSalaries#this row;salary in usd,tblSalaries#this row;salary in usd)</f>
        <v>#VALUE!</v>
      </c>
    </row>
    <row r="1150" customFormat="false" ht="15" hidden="false" customHeight="true" outlineLevel="0" collapsed="false">
      <c r="B1150" s="0" t="s">
        <v>2999</v>
      </c>
      <c r="C1150" s="54" t="n">
        <v>41057.9453125</v>
      </c>
      <c r="D1150" s="55" t="n">
        <v>500000</v>
      </c>
      <c r="E1150" s="0" t="n">
        <v>500000</v>
      </c>
      <c r="F1150" s="0" t="s">
        <v>101</v>
      </c>
      <c r="G1150" s="0" t="e">
        <f aca="false">tblSalaries#this row;clean salary (in local currency)*VLOOKUP(tblSalaries#this row;currency,tblXrate,2,0)</f>
        <v>#VALUE!</v>
      </c>
      <c r="H1150" s="0" t="s">
        <v>966</v>
      </c>
      <c r="I1150" s="0" t="s">
        <v>78</v>
      </c>
      <c r="J1150" s="0" t="s">
        <v>85</v>
      </c>
      <c r="K1150" s="0" t="e">
        <f aca="false">VLOOKUP(tblSalaries#this row;where do you work,tblCountriesactual:mapping,2,0)</f>
        <v>#VALUE!</v>
      </c>
      <c r="L1150" s="0" t="s">
        <v>110</v>
      </c>
      <c r="M1150" s="0" t="n">
        <v>0.8</v>
      </c>
      <c r="N1150" s="48" t="e">
        <f aca="false">VLOOKUP(K1150,tblCountries,3,0)</f>
        <v>#VALUE!</v>
      </c>
      <c r="O1150" s="48" t="e">
        <f aca="false">VLOOKUP(tblSalaries#this row;how many hours of a day you work on excel,tblHours,2,0)</f>
        <v>#VALUE!</v>
      </c>
      <c r="P1150" s="48" t="e">
        <f aca="false">VLOOKUP(tblSalaries#this row;clean country,tblCountries,5,0)</f>
        <v>#VALUE!</v>
      </c>
      <c r="Q1150" s="48" t="e">
        <f aca="false">IF($Q$1,tblSalaries#this row;ppp factor*tblSalaries#this row;salary in usd,tblSalaries#this row;salary in usd)</f>
        <v>#VALUE!</v>
      </c>
    </row>
    <row r="1151" customFormat="false" ht="15" hidden="false" customHeight="true" outlineLevel="0" collapsed="false">
      <c r="B1151" s="0" t="s">
        <v>3000</v>
      </c>
      <c r="C1151" s="54" t="n">
        <v>41057.9454398148</v>
      </c>
      <c r="D1151" s="55" t="s">
        <v>3001</v>
      </c>
      <c r="E1151" s="0" t="n">
        <v>8725</v>
      </c>
      <c r="F1151" s="0" t="s">
        <v>71</v>
      </c>
      <c r="G1151" s="0" t="e">
        <f aca="false">tblSalaries#this row;clean salary (in local currency)*VLOOKUP(tblSalaries#this row;currency,tblXrate,2,0)</f>
        <v>#VALUE!</v>
      </c>
      <c r="H1151" s="0" t="s">
        <v>1674</v>
      </c>
      <c r="I1151" s="0" t="s">
        <v>124</v>
      </c>
      <c r="J1151" s="0" t="s">
        <v>121</v>
      </c>
      <c r="K1151" s="0" t="e">
        <f aca="false">VLOOKUP(tblSalaries#this row;where do you work,tblCountriesactual:mapping,2,0)</f>
        <v>#VALUE!</v>
      </c>
      <c r="L1151" s="0" t="s">
        <v>100</v>
      </c>
      <c r="M1151" s="0" t="n">
        <v>18</v>
      </c>
      <c r="N1151" s="48" t="e">
        <f aca="false">VLOOKUP(K1151,tblCountries,3,0)</f>
        <v>#VALUE!</v>
      </c>
      <c r="O1151" s="48" t="e">
        <f aca="false">VLOOKUP(tblSalaries#this row;how many hours of a day you work on excel,tblHours,2,0)</f>
        <v>#VALUE!</v>
      </c>
      <c r="P1151" s="48" t="e">
        <f aca="false">VLOOKUP(tblSalaries#this row;clean country,tblCountries,5,0)</f>
        <v>#VALUE!</v>
      </c>
      <c r="Q1151" s="48" t="e">
        <f aca="false">IF($Q$1,tblSalaries#this row;ppp factor*tblSalaries#this row;salary in usd,tblSalaries#this row;salary in usd)</f>
        <v>#VALUE!</v>
      </c>
    </row>
    <row r="1152" customFormat="false" ht="15" hidden="false" customHeight="true" outlineLevel="0" collapsed="false">
      <c r="B1152" s="0" t="s">
        <v>3002</v>
      </c>
      <c r="C1152" s="54" t="n">
        <v>41057.9477777778</v>
      </c>
      <c r="D1152" s="55" t="s">
        <v>3003</v>
      </c>
      <c r="E1152" s="0" t="n">
        <v>32000</v>
      </c>
      <c r="F1152" s="0" t="s">
        <v>111</v>
      </c>
      <c r="G1152" s="0" t="e">
        <f aca="false">tblSalaries#this row;clean salary (in local currency)*VLOOKUP(tblSalaries#this row;currency,tblXrate,2,0)</f>
        <v>#VALUE!</v>
      </c>
      <c r="H1152" s="0" t="s">
        <v>3004</v>
      </c>
      <c r="I1152" s="0" t="s">
        <v>78</v>
      </c>
      <c r="J1152" s="0" t="s">
        <v>94</v>
      </c>
      <c r="K1152" s="0" t="e">
        <f aca="false">VLOOKUP(tblSalaries#this row;where do you work,tblCountriesactual:mapping,2,0)</f>
        <v>#VALUE!</v>
      </c>
      <c r="L1152" s="0" t="s">
        <v>110</v>
      </c>
      <c r="M1152" s="0" t="n">
        <v>4</v>
      </c>
      <c r="N1152" s="48" t="e">
        <f aca="false">VLOOKUP(K1152,tblCountries,3,0)</f>
        <v>#VALUE!</v>
      </c>
      <c r="O1152" s="48" t="e">
        <f aca="false">VLOOKUP(tblSalaries#this row;how many hours of a day you work on excel,tblHours,2,0)</f>
        <v>#VALUE!</v>
      </c>
      <c r="P1152" s="48" t="e">
        <f aca="false">VLOOKUP(tblSalaries#this row;clean country,tblCountries,5,0)</f>
        <v>#VALUE!</v>
      </c>
      <c r="Q1152" s="48" t="e">
        <f aca="false">IF($Q$1,tblSalaries#this row;ppp factor*tblSalaries#this row;salary in usd,tblSalaries#this row;salary in usd)</f>
        <v>#VALUE!</v>
      </c>
    </row>
    <row r="1153" customFormat="false" ht="15" hidden="false" customHeight="true" outlineLevel="0" collapsed="false">
      <c r="B1153" s="0" t="s">
        <v>3005</v>
      </c>
      <c r="C1153" s="54" t="n">
        <v>41057.9484837963</v>
      </c>
      <c r="D1153" s="55" t="s">
        <v>3006</v>
      </c>
      <c r="E1153" s="0" t="n">
        <v>43000</v>
      </c>
      <c r="F1153" s="0" t="s">
        <v>111</v>
      </c>
      <c r="G1153" s="0" t="e">
        <f aca="false">tblSalaries#this row;clean salary (in local currency)*VLOOKUP(tblSalaries#this row;currency,tblXrate,2,0)</f>
        <v>#VALUE!</v>
      </c>
      <c r="H1153" s="0" t="s">
        <v>3007</v>
      </c>
      <c r="I1153" s="0" t="s">
        <v>69</v>
      </c>
      <c r="J1153" s="0" t="s">
        <v>94</v>
      </c>
      <c r="K1153" s="0" t="e">
        <f aca="false">VLOOKUP(tblSalaries#this row;where do you work,tblCountriesactual:mapping,2,0)</f>
        <v>#VALUE!</v>
      </c>
      <c r="L1153" s="0" t="s">
        <v>118</v>
      </c>
      <c r="M1153" s="0" t="n">
        <v>15</v>
      </c>
      <c r="N1153" s="48" t="e">
        <f aca="false">VLOOKUP(K1153,tblCountries,3,0)</f>
        <v>#VALUE!</v>
      </c>
      <c r="O1153" s="48" t="e">
        <f aca="false">VLOOKUP(tblSalaries#this row;how many hours of a day you work on excel,tblHours,2,0)</f>
        <v>#VALUE!</v>
      </c>
      <c r="P1153" s="48" t="e">
        <f aca="false">VLOOKUP(tblSalaries#this row;clean country,tblCountries,5,0)</f>
        <v>#VALUE!</v>
      </c>
      <c r="Q1153" s="48" t="e">
        <f aca="false">IF($Q$1,tblSalaries#this row;ppp factor*tblSalaries#this row;salary in usd,tblSalaries#this row;salary in usd)</f>
        <v>#VALUE!</v>
      </c>
    </row>
    <row r="1154" customFormat="false" ht="15" hidden="false" customHeight="true" outlineLevel="0" collapsed="false">
      <c r="B1154" s="0" t="s">
        <v>3008</v>
      </c>
      <c r="C1154" s="54" t="n">
        <v>41057.9490393519</v>
      </c>
      <c r="D1154" s="55" t="s">
        <v>3009</v>
      </c>
      <c r="E1154" s="0" t="n">
        <v>53000</v>
      </c>
      <c r="F1154" s="0" t="s">
        <v>125</v>
      </c>
      <c r="G1154" s="0" t="e">
        <f aca="false">tblSalaries#this row;clean salary (in local currency)*VLOOKUP(tblSalaries#this row;currency,tblXrate,2,0)</f>
        <v>#VALUE!</v>
      </c>
      <c r="H1154" s="0" t="s">
        <v>877</v>
      </c>
      <c r="I1154" s="0" t="s">
        <v>78</v>
      </c>
      <c r="J1154" s="0" t="s">
        <v>113</v>
      </c>
      <c r="K1154" s="0" t="e">
        <f aca="false">VLOOKUP(tblSalaries#this row;where do you work,tblCountriesactual:mapping,2,0)</f>
        <v>#VALUE!</v>
      </c>
      <c r="L1154" s="0" t="s">
        <v>110</v>
      </c>
      <c r="M1154" s="0" t="n">
        <v>6</v>
      </c>
      <c r="N1154" s="48" t="e">
        <f aca="false">VLOOKUP(K1154,tblCountries,3,0)</f>
        <v>#VALUE!</v>
      </c>
      <c r="O1154" s="48" t="e">
        <f aca="false">VLOOKUP(tblSalaries#this row;how many hours of a day you work on excel,tblHours,2,0)</f>
        <v>#VALUE!</v>
      </c>
      <c r="P1154" s="48" t="e">
        <f aca="false">VLOOKUP(tblSalaries#this row;clean country,tblCountries,5,0)</f>
        <v>#VALUE!</v>
      </c>
      <c r="Q1154" s="48" t="e">
        <f aca="false">IF($Q$1,tblSalaries#this row;ppp factor*tblSalaries#this row;salary in usd,tblSalaries#this row;salary in usd)</f>
        <v>#VALUE!</v>
      </c>
    </row>
    <row r="1155" customFormat="false" ht="15" hidden="false" customHeight="true" outlineLevel="0" collapsed="false">
      <c r="B1155" s="0" t="s">
        <v>3010</v>
      </c>
      <c r="C1155" s="54" t="n">
        <v>41057.9503703704</v>
      </c>
      <c r="D1155" s="55" t="s">
        <v>3011</v>
      </c>
      <c r="E1155" s="0" t="n">
        <v>200000</v>
      </c>
      <c r="F1155" s="0" t="s">
        <v>101</v>
      </c>
      <c r="G1155" s="0" t="e">
        <f aca="false">tblSalaries#this row;clean salary (in local currency)*VLOOKUP(tblSalaries#this row;currency,tblXrate,2,0)</f>
        <v>#VALUE!</v>
      </c>
      <c r="H1155" s="0" t="s">
        <v>1715</v>
      </c>
      <c r="I1155" s="0" t="s">
        <v>78</v>
      </c>
      <c r="J1155" s="0" t="s">
        <v>85</v>
      </c>
      <c r="K1155" s="0" t="e">
        <f aca="false">VLOOKUP(tblSalaries#this row;where do you work,tblCountriesactual:mapping,2,0)</f>
        <v>#VALUE!</v>
      </c>
      <c r="L1155" s="0" t="s">
        <v>90</v>
      </c>
      <c r="M1155" s="0" t="n">
        <v>6</v>
      </c>
      <c r="N1155" s="48" t="e">
        <f aca="false">VLOOKUP(K1155,tblCountries,3,0)</f>
        <v>#VALUE!</v>
      </c>
      <c r="O1155" s="48" t="e">
        <f aca="false">VLOOKUP(tblSalaries#this row;how many hours of a day you work on excel,tblHours,2,0)</f>
        <v>#VALUE!</v>
      </c>
      <c r="P1155" s="48" t="e">
        <f aca="false">VLOOKUP(tblSalaries#this row;clean country,tblCountries,5,0)</f>
        <v>#VALUE!</v>
      </c>
      <c r="Q1155" s="48" t="e">
        <f aca="false">IF($Q$1,tblSalaries#this row;ppp factor*tblSalaries#this row;salary in usd,tblSalaries#this row;salary in usd)</f>
        <v>#VALUE!</v>
      </c>
    </row>
    <row r="1156" customFormat="false" ht="15" hidden="false" customHeight="true" outlineLevel="0" collapsed="false">
      <c r="B1156" s="0" t="s">
        <v>3012</v>
      </c>
      <c r="C1156" s="54" t="n">
        <v>41057.9508680556</v>
      </c>
      <c r="D1156" s="55" t="s">
        <v>3013</v>
      </c>
      <c r="E1156" s="0" t="n">
        <v>450000</v>
      </c>
      <c r="F1156" s="0" t="s">
        <v>101</v>
      </c>
      <c r="G1156" s="0" t="e">
        <f aca="false">tblSalaries#this row;clean salary (in local currency)*VLOOKUP(tblSalaries#this row;currency,tblXrate,2,0)</f>
        <v>#VALUE!</v>
      </c>
      <c r="H1156" s="0" t="s">
        <v>1742</v>
      </c>
      <c r="I1156" s="0" t="s">
        <v>124</v>
      </c>
      <c r="J1156" s="0" t="s">
        <v>85</v>
      </c>
      <c r="K1156" s="0" t="e">
        <f aca="false">VLOOKUP(tblSalaries#this row;where do you work,tblCountriesactual:mapping,2,0)</f>
        <v>#VALUE!</v>
      </c>
      <c r="L1156" s="0" t="s">
        <v>110</v>
      </c>
      <c r="M1156" s="0" t="n">
        <v>21</v>
      </c>
      <c r="N1156" s="48" t="e">
        <f aca="false">VLOOKUP(K1156,tblCountries,3,0)</f>
        <v>#VALUE!</v>
      </c>
      <c r="O1156" s="48" t="e">
        <f aca="false">VLOOKUP(tblSalaries#this row;how many hours of a day you work on excel,tblHours,2,0)</f>
        <v>#VALUE!</v>
      </c>
      <c r="P1156" s="48" t="e">
        <f aca="false">VLOOKUP(tblSalaries#this row;clean country,tblCountries,5,0)</f>
        <v>#VALUE!</v>
      </c>
      <c r="Q1156" s="48" t="e">
        <f aca="false">IF($Q$1,tblSalaries#this row;ppp factor*tblSalaries#this row;salary in usd,tblSalaries#this row;salary in usd)</f>
        <v>#VALUE!</v>
      </c>
    </row>
    <row r="1157" customFormat="false" ht="15" hidden="false" customHeight="true" outlineLevel="0" collapsed="false">
      <c r="B1157" s="0" t="s">
        <v>3014</v>
      </c>
      <c r="C1157" s="54" t="n">
        <v>41057.9519791667</v>
      </c>
      <c r="D1157" s="55" t="n">
        <v>28000</v>
      </c>
      <c r="E1157" s="0" t="n">
        <v>28000</v>
      </c>
      <c r="F1157" s="0" t="s">
        <v>71</v>
      </c>
      <c r="G1157" s="0" t="e">
        <f aca="false">tblSalaries#this row;clean salary (in local currency)*VLOOKUP(tblSalaries#this row;currency,tblXrate,2,0)</f>
        <v>#VALUE!</v>
      </c>
      <c r="H1157" s="0" t="s">
        <v>3015</v>
      </c>
      <c r="I1157" s="0" t="s">
        <v>124</v>
      </c>
      <c r="J1157" s="0" t="s">
        <v>242</v>
      </c>
      <c r="K1157" s="0" t="e">
        <f aca="false">VLOOKUP(tblSalaries#this row;where do you work,tblCountriesactual:mapping,2,0)</f>
        <v>#VALUE!</v>
      </c>
      <c r="L1157" s="0" t="s">
        <v>110</v>
      </c>
      <c r="M1157" s="0" t="n">
        <v>5</v>
      </c>
      <c r="N1157" s="48" t="e">
        <f aca="false">VLOOKUP(K1157,tblCountries,3,0)</f>
        <v>#VALUE!</v>
      </c>
      <c r="O1157" s="48" t="e">
        <f aca="false">VLOOKUP(tblSalaries#this row;how many hours of a day you work on excel,tblHours,2,0)</f>
        <v>#VALUE!</v>
      </c>
      <c r="P1157" s="48" t="e">
        <f aca="false">VLOOKUP(tblSalaries#this row;clean country,tblCountries,5,0)</f>
        <v>#VALUE!</v>
      </c>
      <c r="Q1157" s="48" t="e">
        <f aca="false">IF($Q$1,tblSalaries#this row;ppp factor*tblSalaries#this row;salary in usd,tblSalaries#this row;salary in usd)</f>
        <v>#VALUE!</v>
      </c>
    </row>
    <row r="1158" customFormat="false" ht="15" hidden="false" customHeight="true" outlineLevel="0" collapsed="false">
      <c r="B1158" s="0" t="s">
        <v>3016</v>
      </c>
      <c r="C1158" s="54" t="n">
        <v>41057.9523958333</v>
      </c>
      <c r="D1158" s="55" t="n">
        <v>31763</v>
      </c>
      <c r="E1158" s="0" t="n">
        <v>31763</v>
      </c>
      <c r="F1158" s="0" t="s">
        <v>111</v>
      </c>
      <c r="G1158" s="0" t="e">
        <f aca="false">tblSalaries#this row;clean salary (in local currency)*VLOOKUP(tblSalaries#this row;currency,tblXrate,2,0)</f>
        <v>#VALUE!</v>
      </c>
      <c r="H1158" s="0" t="s">
        <v>3017</v>
      </c>
      <c r="I1158" s="0" t="s">
        <v>78</v>
      </c>
      <c r="J1158" s="0" t="s">
        <v>94</v>
      </c>
      <c r="K1158" s="0" t="e">
        <f aca="false">VLOOKUP(tblSalaries#this row;where do you work,tblCountriesactual:mapping,2,0)</f>
        <v>#VALUE!</v>
      </c>
      <c r="L1158" s="0" t="s">
        <v>100</v>
      </c>
      <c r="M1158" s="0" t="n">
        <v>2</v>
      </c>
      <c r="N1158" s="48" t="e">
        <f aca="false">VLOOKUP(K1158,tblCountries,3,0)</f>
        <v>#VALUE!</v>
      </c>
      <c r="O1158" s="48" t="e">
        <f aca="false">VLOOKUP(tblSalaries#this row;how many hours of a day you work on excel,tblHours,2,0)</f>
        <v>#VALUE!</v>
      </c>
      <c r="P1158" s="48" t="e">
        <f aca="false">VLOOKUP(tblSalaries#this row;clean country,tblCountries,5,0)</f>
        <v>#VALUE!</v>
      </c>
      <c r="Q1158" s="48" t="e">
        <f aca="false">IF($Q$1,tblSalaries#this row;ppp factor*tblSalaries#this row;salary in usd,tblSalaries#this row;salary in usd)</f>
        <v>#VALUE!</v>
      </c>
    </row>
    <row r="1159" customFormat="false" ht="15" hidden="false" customHeight="true" outlineLevel="0" collapsed="false">
      <c r="B1159" s="0" t="s">
        <v>3018</v>
      </c>
      <c r="C1159" s="54" t="n">
        <v>41057.9529976852</v>
      </c>
      <c r="D1159" s="55" t="s">
        <v>3019</v>
      </c>
      <c r="E1159" s="0" t="n">
        <v>32000</v>
      </c>
      <c r="F1159" s="0" t="s">
        <v>111</v>
      </c>
      <c r="G1159" s="0" t="e">
        <f aca="false">tblSalaries#this row;clean salary (in local currency)*VLOOKUP(tblSalaries#this row;currency,tblXrate,2,0)</f>
        <v>#VALUE!</v>
      </c>
      <c r="H1159" s="0" t="s">
        <v>3020</v>
      </c>
      <c r="I1159" s="0" t="s">
        <v>78</v>
      </c>
      <c r="J1159" s="0" t="s">
        <v>113</v>
      </c>
      <c r="K1159" s="0" t="e">
        <f aca="false">VLOOKUP(tblSalaries#this row;where do you work,tblCountriesactual:mapping,2,0)</f>
        <v>#VALUE!</v>
      </c>
      <c r="L1159" s="0" t="s">
        <v>110</v>
      </c>
      <c r="M1159" s="0" t="n">
        <v>9</v>
      </c>
      <c r="N1159" s="48" t="e">
        <f aca="false">VLOOKUP(K1159,tblCountries,3,0)</f>
        <v>#VALUE!</v>
      </c>
      <c r="O1159" s="48" t="e">
        <f aca="false">VLOOKUP(tblSalaries#this row;how many hours of a day you work on excel,tblHours,2,0)</f>
        <v>#VALUE!</v>
      </c>
      <c r="P1159" s="48" t="e">
        <f aca="false">VLOOKUP(tblSalaries#this row;clean country,tblCountries,5,0)</f>
        <v>#VALUE!</v>
      </c>
      <c r="Q1159" s="48" t="e">
        <f aca="false">IF($Q$1,tblSalaries#this row;ppp factor*tblSalaries#this row;salary in usd,tblSalaries#this row;salary in usd)</f>
        <v>#VALUE!</v>
      </c>
    </row>
    <row r="1160" customFormat="false" ht="15" hidden="false" customHeight="true" outlineLevel="0" collapsed="false">
      <c r="B1160" s="0" t="s">
        <v>3021</v>
      </c>
      <c r="C1160" s="54" t="n">
        <v>41057.9535069445</v>
      </c>
      <c r="D1160" s="55" t="n">
        <v>27840</v>
      </c>
      <c r="E1160" s="0" t="n">
        <v>27840</v>
      </c>
      <c r="F1160" s="0" t="s">
        <v>71</v>
      </c>
      <c r="G1160" s="0" t="e">
        <f aca="false">tblSalaries#this row;clean salary (in local currency)*VLOOKUP(tblSalaries#this row;currency,tblXrate,2,0)</f>
        <v>#VALUE!</v>
      </c>
      <c r="H1160" s="0" t="s">
        <v>3022</v>
      </c>
      <c r="I1160" s="0" t="s">
        <v>78</v>
      </c>
      <c r="J1160" s="0" t="s">
        <v>74</v>
      </c>
      <c r="K1160" s="0" t="e">
        <f aca="false">VLOOKUP(tblSalaries#this row;where do you work,tblCountriesactual:mapping,2,0)</f>
        <v>#VALUE!</v>
      </c>
      <c r="L1160" s="0" t="s">
        <v>100</v>
      </c>
      <c r="M1160" s="0" t="n">
        <v>1</v>
      </c>
      <c r="N1160" s="48" t="e">
        <f aca="false">VLOOKUP(K1160,tblCountries,3,0)</f>
        <v>#VALUE!</v>
      </c>
      <c r="O1160" s="48" t="e">
        <f aca="false">VLOOKUP(tblSalaries#this row;how many hours of a day you work on excel,tblHours,2,0)</f>
        <v>#VALUE!</v>
      </c>
      <c r="P1160" s="48" t="e">
        <f aca="false">VLOOKUP(tblSalaries#this row;clean country,tblCountries,5,0)</f>
        <v>#VALUE!</v>
      </c>
      <c r="Q1160" s="48" t="e">
        <f aca="false">IF($Q$1,tblSalaries#this row;ppp factor*tblSalaries#this row;salary in usd,tblSalaries#this row;salary in usd)</f>
        <v>#VALUE!</v>
      </c>
    </row>
    <row r="1161" customFormat="false" ht="15" hidden="false" customHeight="true" outlineLevel="0" collapsed="false">
      <c r="B1161" s="0" t="s">
        <v>3023</v>
      </c>
      <c r="C1161" s="54" t="n">
        <v>41057.9544444444</v>
      </c>
      <c r="D1161" s="55" t="s">
        <v>3024</v>
      </c>
      <c r="E1161" s="0" t="n">
        <v>350000</v>
      </c>
      <c r="F1161" s="0" t="s">
        <v>101</v>
      </c>
      <c r="G1161" s="0" t="e">
        <f aca="false">tblSalaries#this row;clean salary (in local currency)*VLOOKUP(tblSalaries#this row;currency,tblXrate,2,0)</f>
        <v>#VALUE!</v>
      </c>
      <c r="H1161" s="0" t="s">
        <v>3025</v>
      </c>
      <c r="I1161" s="0" t="s">
        <v>69</v>
      </c>
      <c r="J1161" s="0" t="s">
        <v>85</v>
      </c>
      <c r="K1161" s="0" t="e">
        <f aca="false">VLOOKUP(tblSalaries#this row;where do you work,tblCountriesactual:mapping,2,0)</f>
        <v>#VALUE!</v>
      </c>
      <c r="L1161" s="0" t="s">
        <v>100</v>
      </c>
      <c r="M1161" s="0" t="n">
        <v>1.5</v>
      </c>
      <c r="N1161" s="48" t="e">
        <f aca="false">VLOOKUP(K1161,tblCountries,3,0)</f>
        <v>#VALUE!</v>
      </c>
      <c r="O1161" s="48" t="e">
        <f aca="false">VLOOKUP(tblSalaries#this row;how many hours of a day you work on excel,tblHours,2,0)</f>
        <v>#VALUE!</v>
      </c>
      <c r="P1161" s="48" t="e">
        <f aca="false">VLOOKUP(tblSalaries#this row;clean country,tblCountries,5,0)</f>
        <v>#VALUE!</v>
      </c>
      <c r="Q1161" s="48" t="e">
        <f aca="false">IF($Q$1,tblSalaries#this row;ppp factor*tblSalaries#this row;salary in usd,tblSalaries#this row;salary in usd)</f>
        <v>#VALUE!</v>
      </c>
    </row>
    <row r="1162" customFormat="false" ht="15" hidden="false" customHeight="true" outlineLevel="0" collapsed="false">
      <c r="B1162" s="0" t="s">
        <v>3026</v>
      </c>
      <c r="C1162" s="54" t="n">
        <v>41057.9553240741</v>
      </c>
      <c r="D1162" s="55" t="s">
        <v>3027</v>
      </c>
      <c r="E1162" s="0" t="n">
        <v>50000</v>
      </c>
      <c r="F1162" s="0" t="s">
        <v>71</v>
      </c>
      <c r="G1162" s="0" t="e">
        <f aca="false">tblSalaries#this row;clean salary (in local currency)*VLOOKUP(tblSalaries#this row;currency,tblXrate,2,0)</f>
        <v>#VALUE!</v>
      </c>
      <c r="H1162" s="0" t="s">
        <v>116</v>
      </c>
      <c r="I1162" s="0" t="s">
        <v>116</v>
      </c>
      <c r="J1162" s="0" t="s">
        <v>161</v>
      </c>
      <c r="K1162" s="0" t="e">
        <f aca="false">VLOOKUP(tblSalaries#this row;where do you work,tblCountriesactual:mapping,2,0)</f>
        <v>#VALUE!</v>
      </c>
      <c r="L1162" s="0" t="s">
        <v>100</v>
      </c>
      <c r="M1162" s="0" t="n">
        <v>25</v>
      </c>
      <c r="N1162" s="48" t="e">
        <f aca="false">VLOOKUP(K1162,tblCountries,3,0)</f>
        <v>#VALUE!</v>
      </c>
      <c r="O1162" s="48" t="e">
        <f aca="false">VLOOKUP(tblSalaries#this row;how many hours of a day you work on excel,tblHours,2,0)</f>
        <v>#VALUE!</v>
      </c>
      <c r="P1162" s="48" t="e">
        <f aca="false">VLOOKUP(tblSalaries#this row;clean country,tblCountries,5,0)</f>
        <v>#VALUE!</v>
      </c>
      <c r="Q1162" s="48" t="e">
        <f aca="false">IF($Q$1,tblSalaries#this row;ppp factor*tblSalaries#this row;salary in usd,tblSalaries#this row;salary in usd)</f>
        <v>#VALUE!</v>
      </c>
    </row>
    <row r="1163" customFormat="false" ht="15" hidden="false" customHeight="true" outlineLevel="0" collapsed="false">
      <c r="B1163" s="0" t="s">
        <v>3028</v>
      </c>
      <c r="C1163" s="54" t="n">
        <v>41057.9572337963</v>
      </c>
      <c r="D1163" s="55" t="n">
        <v>48000</v>
      </c>
      <c r="E1163" s="0" t="n">
        <v>48000</v>
      </c>
      <c r="F1163" s="0" t="s">
        <v>71</v>
      </c>
      <c r="G1163" s="0" t="e">
        <f aca="false">tblSalaries#this row;clean salary (in local currency)*VLOOKUP(tblSalaries#this row;currency,tblXrate,2,0)</f>
        <v>#VALUE!</v>
      </c>
      <c r="H1163" s="0" t="s">
        <v>3029</v>
      </c>
      <c r="I1163" s="0" t="s">
        <v>97</v>
      </c>
      <c r="J1163" s="0" t="s">
        <v>322</v>
      </c>
      <c r="K1163" s="0" t="e">
        <f aca="false">VLOOKUP(tblSalaries#this row;where do you work,tblCountriesactual:mapping,2,0)</f>
        <v>#VALUE!</v>
      </c>
      <c r="L1163" s="0" t="s">
        <v>100</v>
      </c>
      <c r="M1163" s="0" t="n">
        <v>10</v>
      </c>
      <c r="N1163" s="48" t="e">
        <f aca="false">VLOOKUP(K1163,tblCountries,3,0)</f>
        <v>#VALUE!</v>
      </c>
      <c r="O1163" s="48" t="e">
        <f aca="false">VLOOKUP(tblSalaries#this row;how many hours of a day you work on excel,tblHours,2,0)</f>
        <v>#VALUE!</v>
      </c>
      <c r="P1163" s="48" t="e">
        <f aca="false">VLOOKUP(tblSalaries#this row;clean country,tblCountries,5,0)</f>
        <v>#VALUE!</v>
      </c>
      <c r="Q1163" s="48" t="e">
        <f aca="false">IF($Q$1,tblSalaries#this row;ppp factor*tblSalaries#this row;salary in usd,tblSalaries#this row;salary in usd)</f>
        <v>#VALUE!</v>
      </c>
    </row>
    <row r="1164" customFormat="false" ht="15" hidden="false" customHeight="true" outlineLevel="0" collapsed="false">
      <c r="B1164" s="0" t="s">
        <v>3030</v>
      </c>
      <c r="C1164" s="54" t="n">
        <v>41057.9578240741</v>
      </c>
      <c r="D1164" s="55" t="n">
        <v>2000</v>
      </c>
      <c r="E1164" s="0" t="n">
        <v>24000</v>
      </c>
      <c r="F1164" s="0" t="s">
        <v>71</v>
      </c>
      <c r="G1164" s="0" t="e">
        <f aca="false">tblSalaries#this row;clean salary (in local currency)*VLOOKUP(tblSalaries#this row;currency,tblXrate,2,0)</f>
        <v>#VALUE!</v>
      </c>
      <c r="H1164" s="0" t="s">
        <v>3031</v>
      </c>
      <c r="I1164" s="0" t="s">
        <v>124</v>
      </c>
      <c r="J1164" s="0" t="s">
        <v>88</v>
      </c>
      <c r="K1164" s="0" t="e">
        <f aca="false">VLOOKUP(tblSalaries#this row;where do you work,tblCountriesactual:mapping,2,0)</f>
        <v>#VALUE!</v>
      </c>
      <c r="L1164" s="0" t="s">
        <v>110</v>
      </c>
      <c r="M1164" s="0" t="n">
        <v>21</v>
      </c>
      <c r="N1164" s="48" t="e">
        <f aca="false">VLOOKUP(K1164,tblCountries,3,0)</f>
        <v>#VALUE!</v>
      </c>
      <c r="O1164" s="48" t="e">
        <f aca="false">VLOOKUP(tblSalaries#this row;how many hours of a day you work on excel,tblHours,2,0)</f>
        <v>#VALUE!</v>
      </c>
      <c r="P1164" s="48" t="e">
        <f aca="false">VLOOKUP(tblSalaries#this row;clean country,tblCountries,5,0)</f>
        <v>#VALUE!</v>
      </c>
      <c r="Q1164" s="48" t="e">
        <f aca="false">IF($Q$1,tblSalaries#this row;ppp factor*tblSalaries#this row;salary in usd,tblSalaries#this row;salary in usd)</f>
        <v>#VALUE!</v>
      </c>
    </row>
    <row r="1165" customFormat="false" ht="15" hidden="false" customHeight="true" outlineLevel="0" collapsed="false">
      <c r="B1165" s="0" t="s">
        <v>3032</v>
      </c>
      <c r="C1165" s="54" t="n">
        <v>41057.9598148148</v>
      </c>
      <c r="D1165" s="55" t="n">
        <v>75000</v>
      </c>
      <c r="E1165" s="0" t="n">
        <v>75000</v>
      </c>
      <c r="F1165" s="0" t="s">
        <v>71</v>
      </c>
      <c r="G1165" s="0" t="e">
        <f aca="false">tblSalaries#this row;clean salary (in local currency)*VLOOKUP(tblSalaries#this row;currency,tblXrate,2,0)</f>
        <v>#VALUE!</v>
      </c>
      <c r="H1165" s="0" t="s">
        <v>687</v>
      </c>
      <c r="I1165" s="0" t="s">
        <v>78</v>
      </c>
      <c r="J1165" s="0" t="s">
        <v>74</v>
      </c>
      <c r="K1165" s="0" t="e">
        <f aca="false">VLOOKUP(tblSalaries#this row;where do you work,tblCountriesactual:mapping,2,0)</f>
        <v>#VALUE!</v>
      </c>
      <c r="L1165" s="0" t="s">
        <v>110</v>
      </c>
      <c r="M1165" s="0" t="n">
        <v>12</v>
      </c>
      <c r="N1165" s="48" t="e">
        <f aca="false">VLOOKUP(K1165,tblCountries,3,0)</f>
        <v>#VALUE!</v>
      </c>
      <c r="O1165" s="48" t="e">
        <f aca="false">VLOOKUP(tblSalaries#this row;how many hours of a day you work on excel,tblHours,2,0)</f>
        <v>#VALUE!</v>
      </c>
      <c r="P1165" s="48" t="e">
        <f aca="false">VLOOKUP(tblSalaries#this row;clean country,tblCountries,5,0)</f>
        <v>#VALUE!</v>
      </c>
      <c r="Q1165" s="48" t="e">
        <f aca="false">IF($Q$1,tblSalaries#this row;ppp factor*tblSalaries#this row;salary in usd,tblSalaries#this row;salary in usd)</f>
        <v>#VALUE!</v>
      </c>
    </row>
    <row r="1166" customFormat="false" ht="15" hidden="false" customHeight="true" outlineLevel="0" collapsed="false">
      <c r="B1166" s="0" t="s">
        <v>3033</v>
      </c>
      <c r="C1166" s="54" t="n">
        <v>41057.9618402778</v>
      </c>
      <c r="D1166" s="55" t="s">
        <v>3034</v>
      </c>
      <c r="E1166" s="0" t="n">
        <v>216000</v>
      </c>
      <c r="F1166" s="0" t="s">
        <v>138</v>
      </c>
      <c r="G1166" s="0" t="e">
        <f aca="false">tblSalaries#this row;clean salary (in local currency)*VLOOKUP(tblSalaries#this row;currency,tblXrate,2,0)</f>
        <v>#VALUE!</v>
      </c>
      <c r="H1166" s="0" t="s">
        <v>1453</v>
      </c>
      <c r="I1166" s="0" t="s">
        <v>78</v>
      </c>
      <c r="J1166" s="0" t="s">
        <v>264</v>
      </c>
      <c r="K1166" s="0" t="e">
        <f aca="false">VLOOKUP(tblSalaries#this row;where do you work,tblCountriesactual:mapping,2,0)</f>
        <v>#VALUE!</v>
      </c>
      <c r="L1166" s="0" t="s">
        <v>110</v>
      </c>
      <c r="M1166" s="0" t="n">
        <v>2</v>
      </c>
      <c r="N1166" s="48" t="e">
        <f aca="false">VLOOKUP(K1166,tblCountries,3,0)</f>
        <v>#VALUE!</v>
      </c>
      <c r="O1166" s="48" t="e">
        <f aca="false">VLOOKUP(tblSalaries#this row;how many hours of a day you work on excel,tblHours,2,0)</f>
        <v>#VALUE!</v>
      </c>
      <c r="P1166" s="48" t="e">
        <f aca="false">VLOOKUP(tblSalaries#this row;clean country,tblCountries,5,0)</f>
        <v>#VALUE!</v>
      </c>
      <c r="Q1166" s="48" t="e">
        <f aca="false">IF($Q$1,tblSalaries#this row;ppp factor*tblSalaries#this row;salary in usd,tblSalaries#this row;salary in usd)</f>
        <v>#VALUE!</v>
      </c>
    </row>
    <row r="1167" customFormat="false" ht="15" hidden="false" customHeight="true" outlineLevel="0" collapsed="false">
      <c r="B1167" s="0" t="s">
        <v>3035</v>
      </c>
      <c r="C1167" s="54" t="n">
        <v>41057.9627546296</v>
      </c>
      <c r="D1167" s="55" t="s">
        <v>3036</v>
      </c>
      <c r="E1167" s="0" t="n">
        <v>2000000</v>
      </c>
      <c r="F1167" s="0" t="s">
        <v>91</v>
      </c>
      <c r="G1167" s="0" t="e">
        <f aca="false">tblSalaries#this row;clean salary (in local currency)*VLOOKUP(tblSalaries#this row;currency,tblXrate,2,0)</f>
        <v>#VALUE!</v>
      </c>
      <c r="H1167" s="0" t="s">
        <v>3037</v>
      </c>
      <c r="I1167" s="0" t="s">
        <v>87</v>
      </c>
      <c r="J1167" s="0" t="s">
        <v>121</v>
      </c>
      <c r="K1167" s="0" t="e">
        <f aca="false">VLOOKUP(tblSalaries#this row;where do you work,tblCountriesactual:mapping,2,0)</f>
        <v>#VALUE!</v>
      </c>
      <c r="L1167" s="0" t="s">
        <v>118</v>
      </c>
      <c r="M1167" s="0" t="n">
        <v>8</v>
      </c>
      <c r="N1167" s="48" t="e">
        <f aca="false">VLOOKUP(K1167,tblCountries,3,0)</f>
        <v>#VALUE!</v>
      </c>
      <c r="O1167" s="48" t="e">
        <f aca="false">VLOOKUP(tblSalaries#this row;how many hours of a day you work on excel,tblHours,2,0)</f>
        <v>#VALUE!</v>
      </c>
      <c r="P1167" s="48" t="e">
        <f aca="false">VLOOKUP(tblSalaries#this row;clean country,tblCountries,5,0)</f>
        <v>#VALUE!</v>
      </c>
      <c r="Q1167" s="48" t="e">
        <f aca="false">IF($Q$1,tblSalaries#this row;ppp factor*tblSalaries#this row;salary in usd,tblSalaries#this row;salary in usd)</f>
        <v>#VALUE!</v>
      </c>
    </row>
    <row r="1168" customFormat="false" ht="15" hidden="false" customHeight="true" outlineLevel="0" collapsed="false">
      <c r="B1168" s="0" t="s">
        <v>3038</v>
      </c>
      <c r="C1168" s="54" t="n">
        <v>41057.9676388889</v>
      </c>
      <c r="D1168" s="55" t="n">
        <v>60000</v>
      </c>
      <c r="E1168" s="0" t="n">
        <v>60000</v>
      </c>
      <c r="F1168" s="0" t="s">
        <v>71</v>
      </c>
      <c r="G1168" s="0" t="e">
        <f aca="false">tblSalaries#this row;clean salary (in local currency)*VLOOKUP(tblSalaries#this row;currency,tblXrate,2,0)</f>
        <v>#VALUE!</v>
      </c>
      <c r="H1168" s="0" t="s">
        <v>3039</v>
      </c>
      <c r="I1168" s="0" t="s">
        <v>124</v>
      </c>
      <c r="J1168" s="0" t="s">
        <v>74</v>
      </c>
      <c r="K1168" s="0" t="e">
        <f aca="false">VLOOKUP(tblSalaries#this row;where do you work,tblCountriesactual:mapping,2,0)</f>
        <v>#VALUE!</v>
      </c>
      <c r="L1168" s="0" t="s">
        <v>100</v>
      </c>
      <c r="M1168" s="0" t="n">
        <v>10</v>
      </c>
      <c r="N1168" s="48" t="e">
        <f aca="false">VLOOKUP(K1168,tblCountries,3,0)</f>
        <v>#VALUE!</v>
      </c>
      <c r="O1168" s="48" t="e">
        <f aca="false">VLOOKUP(tblSalaries#this row;how many hours of a day you work on excel,tblHours,2,0)</f>
        <v>#VALUE!</v>
      </c>
      <c r="P1168" s="48" t="e">
        <f aca="false">VLOOKUP(tblSalaries#this row;clean country,tblCountries,5,0)</f>
        <v>#VALUE!</v>
      </c>
      <c r="Q1168" s="48" t="e">
        <f aca="false">IF($Q$1,tblSalaries#this row;ppp factor*tblSalaries#this row;salary in usd,tblSalaries#this row;salary in usd)</f>
        <v>#VALUE!</v>
      </c>
    </row>
    <row r="1169" customFormat="false" ht="15" hidden="false" customHeight="true" outlineLevel="0" collapsed="false">
      <c r="B1169" s="0" t="s">
        <v>3040</v>
      </c>
      <c r="C1169" s="54" t="n">
        <v>41057.9677199074</v>
      </c>
      <c r="D1169" s="55" t="s">
        <v>3041</v>
      </c>
      <c r="E1169" s="0" t="n">
        <v>60000</v>
      </c>
      <c r="F1169" s="0" t="s">
        <v>258</v>
      </c>
      <c r="G1169" s="0" t="e">
        <f aca="false">tblSalaries#this row;clean salary (in local currency)*VLOOKUP(tblSalaries#this row;currency,tblXrate,2,0)</f>
        <v>#VALUE!</v>
      </c>
      <c r="H1169" s="0" t="s">
        <v>807</v>
      </c>
      <c r="I1169" s="0" t="s">
        <v>78</v>
      </c>
      <c r="J1169" s="0" t="s">
        <v>242</v>
      </c>
      <c r="K1169" s="0" t="e">
        <f aca="false">VLOOKUP(tblSalaries#this row;where do you work,tblCountriesactual:mapping,2,0)</f>
        <v>#VALUE!</v>
      </c>
      <c r="L1169" s="0" t="s">
        <v>118</v>
      </c>
      <c r="M1169" s="0" t="n">
        <v>10</v>
      </c>
      <c r="N1169" s="48" t="e">
        <f aca="false">VLOOKUP(K1169,tblCountries,3,0)</f>
        <v>#VALUE!</v>
      </c>
      <c r="O1169" s="48" t="e">
        <f aca="false">VLOOKUP(tblSalaries#this row;how many hours of a day you work on excel,tblHours,2,0)</f>
        <v>#VALUE!</v>
      </c>
      <c r="P1169" s="48" t="e">
        <f aca="false">VLOOKUP(tblSalaries#this row;clean country,tblCountries,5,0)</f>
        <v>#VALUE!</v>
      </c>
      <c r="Q1169" s="48" t="e">
        <f aca="false">IF($Q$1,tblSalaries#this row;ppp factor*tblSalaries#this row;salary in usd,tblSalaries#this row;salary in usd)</f>
        <v>#VALUE!</v>
      </c>
    </row>
    <row r="1170" customFormat="false" ht="15" hidden="false" customHeight="true" outlineLevel="0" collapsed="false">
      <c r="B1170" s="0" t="s">
        <v>3042</v>
      </c>
      <c r="C1170" s="54" t="n">
        <v>41057.9702777778</v>
      </c>
      <c r="D1170" s="55" t="s">
        <v>3043</v>
      </c>
      <c r="E1170" s="0" t="n">
        <v>7200</v>
      </c>
      <c r="F1170" s="0" t="s">
        <v>71</v>
      </c>
      <c r="G1170" s="0" t="e">
        <f aca="false">tblSalaries#this row;clean salary (in local currency)*VLOOKUP(tblSalaries#this row;currency,tblXrate,2,0)</f>
        <v>#VALUE!</v>
      </c>
      <c r="H1170" s="0" t="s">
        <v>3044</v>
      </c>
      <c r="I1170" s="0" t="s">
        <v>136</v>
      </c>
      <c r="J1170" s="0" t="s">
        <v>85</v>
      </c>
      <c r="K1170" s="0" t="e">
        <f aca="false">VLOOKUP(tblSalaries#this row;where do you work,tblCountriesactual:mapping,2,0)</f>
        <v>#VALUE!</v>
      </c>
      <c r="L1170" s="0" t="s">
        <v>110</v>
      </c>
      <c r="M1170" s="0" t="n">
        <v>7</v>
      </c>
      <c r="N1170" s="48" t="e">
        <f aca="false">VLOOKUP(K1170,tblCountries,3,0)</f>
        <v>#VALUE!</v>
      </c>
      <c r="O1170" s="48" t="e">
        <f aca="false">VLOOKUP(tblSalaries#this row;how many hours of a day you work on excel,tblHours,2,0)</f>
        <v>#VALUE!</v>
      </c>
      <c r="P1170" s="48" t="e">
        <f aca="false">VLOOKUP(tblSalaries#this row;clean country,tblCountries,5,0)</f>
        <v>#VALUE!</v>
      </c>
      <c r="Q1170" s="48" t="e">
        <f aca="false">IF($Q$1,tblSalaries#this row;ppp factor*tblSalaries#this row;salary in usd,tblSalaries#this row;salary in usd)</f>
        <v>#VALUE!</v>
      </c>
    </row>
    <row r="1171" customFormat="false" ht="15" hidden="false" customHeight="true" outlineLevel="0" collapsed="false">
      <c r="B1171" s="0" t="s">
        <v>3045</v>
      </c>
      <c r="C1171" s="54" t="n">
        <v>41057.9704976852</v>
      </c>
      <c r="D1171" s="55" t="n">
        <v>56000</v>
      </c>
      <c r="E1171" s="0" t="n">
        <v>56000</v>
      </c>
      <c r="F1171" s="0" t="s">
        <v>71</v>
      </c>
      <c r="G1171" s="0" t="e">
        <f aca="false">tblSalaries#this row;clean salary (in local currency)*VLOOKUP(tblSalaries#this row;currency,tblXrate,2,0)</f>
        <v>#VALUE!</v>
      </c>
      <c r="H1171" s="0" t="s">
        <v>78</v>
      </c>
      <c r="I1171" s="0" t="s">
        <v>78</v>
      </c>
      <c r="J1171" s="0" t="s">
        <v>74</v>
      </c>
      <c r="K1171" s="0" t="e">
        <f aca="false">VLOOKUP(tblSalaries#this row;where do you work,tblCountriesactual:mapping,2,0)</f>
        <v>#VALUE!</v>
      </c>
      <c r="L1171" s="0" t="s">
        <v>90</v>
      </c>
      <c r="M1171" s="0" t="n">
        <v>2</v>
      </c>
      <c r="N1171" s="48" t="e">
        <f aca="false">VLOOKUP(K1171,tblCountries,3,0)</f>
        <v>#VALUE!</v>
      </c>
      <c r="O1171" s="48" t="e">
        <f aca="false">VLOOKUP(tblSalaries#this row;how many hours of a day you work on excel,tblHours,2,0)</f>
        <v>#VALUE!</v>
      </c>
      <c r="P1171" s="48" t="e">
        <f aca="false">VLOOKUP(tblSalaries#this row;clean country,tblCountries,5,0)</f>
        <v>#VALUE!</v>
      </c>
      <c r="Q1171" s="48" t="e">
        <f aca="false">IF($Q$1,tblSalaries#this row;ppp factor*tblSalaries#this row;salary in usd,tblSalaries#this row;salary in usd)</f>
        <v>#VALUE!</v>
      </c>
    </row>
    <row r="1172" customFormat="false" ht="15" hidden="false" customHeight="true" outlineLevel="0" collapsed="false">
      <c r="B1172" s="0" t="s">
        <v>3046</v>
      </c>
      <c r="C1172" s="54" t="n">
        <v>41057.9719444444</v>
      </c>
      <c r="D1172" s="55" t="s">
        <v>3047</v>
      </c>
      <c r="E1172" s="0" t="n">
        <v>540000</v>
      </c>
      <c r="F1172" s="0" t="s">
        <v>101</v>
      </c>
      <c r="G1172" s="0" t="e">
        <f aca="false">tblSalaries#this row;clean salary (in local currency)*VLOOKUP(tblSalaries#this row;currency,tblXrate,2,0)</f>
        <v>#VALUE!</v>
      </c>
      <c r="H1172" s="0" t="s">
        <v>3048</v>
      </c>
      <c r="I1172" s="0" t="s">
        <v>78</v>
      </c>
      <c r="J1172" s="0" t="s">
        <v>85</v>
      </c>
      <c r="K1172" s="0" t="e">
        <f aca="false">VLOOKUP(tblSalaries#this row;where do you work,tblCountriesactual:mapping,2,0)</f>
        <v>#VALUE!</v>
      </c>
      <c r="L1172" s="0" t="s">
        <v>110</v>
      </c>
      <c r="M1172" s="0" t="n">
        <v>7.9</v>
      </c>
      <c r="N1172" s="48" t="e">
        <f aca="false">VLOOKUP(K1172,tblCountries,3,0)</f>
        <v>#VALUE!</v>
      </c>
      <c r="O1172" s="48" t="e">
        <f aca="false">VLOOKUP(tblSalaries#this row;how many hours of a day you work on excel,tblHours,2,0)</f>
        <v>#VALUE!</v>
      </c>
      <c r="P1172" s="48" t="e">
        <f aca="false">VLOOKUP(tblSalaries#this row;clean country,tblCountries,5,0)</f>
        <v>#VALUE!</v>
      </c>
      <c r="Q1172" s="48" t="e">
        <f aca="false">IF($Q$1,tblSalaries#this row;ppp factor*tblSalaries#this row;salary in usd,tblSalaries#this row;salary in usd)</f>
        <v>#VALUE!</v>
      </c>
    </row>
    <row r="1173" customFormat="false" ht="15" hidden="false" customHeight="true" outlineLevel="0" collapsed="false">
      <c r="B1173" s="0" t="s">
        <v>3049</v>
      </c>
      <c r="C1173" s="54" t="n">
        <v>41057.9729398148</v>
      </c>
      <c r="D1173" s="55" t="s">
        <v>3050</v>
      </c>
      <c r="E1173" s="0" t="n">
        <v>4300000</v>
      </c>
      <c r="F1173" s="0" t="s">
        <v>265</v>
      </c>
      <c r="G1173" s="0" t="e">
        <f aca="false">tblSalaries#this row;clean salary (in local currency)*VLOOKUP(tblSalaries#this row;currency,tblXrate,2,0)</f>
        <v>#VALUE!</v>
      </c>
      <c r="H1173" s="0" t="s">
        <v>1762</v>
      </c>
      <c r="I1173" s="0" t="s">
        <v>124</v>
      </c>
      <c r="J1173" s="0" t="s">
        <v>365</v>
      </c>
      <c r="K1173" s="0" t="e">
        <f aca="false">VLOOKUP(tblSalaries#this row;where do you work,tblCountriesactual:mapping,2,0)</f>
        <v>#VALUE!</v>
      </c>
      <c r="L1173" s="0" t="s">
        <v>110</v>
      </c>
      <c r="M1173" s="0" t="n">
        <v>9</v>
      </c>
      <c r="N1173" s="48" t="e">
        <f aca="false">VLOOKUP(K1173,tblCountries,3,0)</f>
        <v>#VALUE!</v>
      </c>
      <c r="O1173" s="48" t="e">
        <f aca="false">VLOOKUP(tblSalaries#this row;how many hours of a day you work on excel,tblHours,2,0)</f>
        <v>#VALUE!</v>
      </c>
      <c r="P1173" s="48" t="e">
        <f aca="false">VLOOKUP(tblSalaries#this row;clean country,tblCountries,5,0)</f>
        <v>#VALUE!</v>
      </c>
      <c r="Q1173" s="48" t="e">
        <f aca="false">IF($Q$1,tblSalaries#this row;ppp factor*tblSalaries#this row;salary in usd,tblSalaries#this row;salary in usd)</f>
        <v>#VALUE!</v>
      </c>
    </row>
    <row r="1174" customFormat="false" ht="15" hidden="false" customHeight="true" outlineLevel="0" collapsed="false">
      <c r="B1174" s="0" t="s">
        <v>3051</v>
      </c>
      <c r="C1174" s="54" t="n">
        <v>41057.9760648148</v>
      </c>
      <c r="D1174" s="55" t="s">
        <v>3052</v>
      </c>
      <c r="E1174" s="0" t="n">
        <v>82000</v>
      </c>
      <c r="F1174" s="0" t="s">
        <v>82</v>
      </c>
      <c r="G1174" s="0" t="e">
        <f aca="false">tblSalaries#this row;clean salary (in local currency)*VLOOKUP(tblSalaries#this row;currency,tblXrate,2,0)</f>
        <v>#VALUE!</v>
      </c>
      <c r="H1174" s="0" t="s">
        <v>3053</v>
      </c>
      <c r="I1174" s="0" t="s">
        <v>124</v>
      </c>
      <c r="J1174" s="0" t="s">
        <v>155</v>
      </c>
      <c r="K1174" s="0" t="e">
        <f aca="false">VLOOKUP(tblSalaries#this row;where do you work,tblCountriesactual:mapping,2,0)</f>
        <v>#VALUE!</v>
      </c>
      <c r="L1174" s="0" t="s">
        <v>118</v>
      </c>
      <c r="M1174" s="0" t="n">
        <v>25</v>
      </c>
      <c r="N1174" s="48" t="e">
        <f aca="false">VLOOKUP(K1174,tblCountries,3,0)</f>
        <v>#VALUE!</v>
      </c>
      <c r="O1174" s="48" t="e">
        <f aca="false">VLOOKUP(tblSalaries#this row;how many hours of a day you work on excel,tblHours,2,0)</f>
        <v>#VALUE!</v>
      </c>
      <c r="P1174" s="48" t="e">
        <f aca="false">VLOOKUP(tblSalaries#this row;clean country,tblCountries,5,0)</f>
        <v>#VALUE!</v>
      </c>
      <c r="Q1174" s="48" t="e">
        <f aca="false">IF($Q$1,tblSalaries#this row;ppp factor*tblSalaries#this row;salary in usd,tblSalaries#this row;salary in usd)</f>
        <v>#VALUE!</v>
      </c>
    </row>
    <row r="1175" customFormat="false" ht="15" hidden="false" customHeight="true" outlineLevel="0" collapsed="false">
      <c r="B1175" s="0" t="s">
        <v>3054</v>
      </c>
      <c r="C1175" s="54" t="n">
        <v>41057.9819328704</v>
      </c>
      <c r="D1175" s="55" t="n">
        <v>88000</v>
      </c>
      <c r="E1175" s="0" t="n">
        <v>88000</v>
      </c>
      <c r="F1175" s="0" t="s">
        <v>71</v>
      </c>
      <c r="G1175" s="0" t="e">
        <f aca="false">tblSalaries#this row;clean salary (in local currency)*VLOOKUP(tblSalaries#this row;currency,tblXrate,2,0)</f>
        <v>#VALUE!</v>
      </c>
      <c r="H1175" s="0" t="s">
        <v>3055</v>
      </c>
      <c r="I1175" s="0" t="s">
        <v>124</v>
      </c>
      <c r="J1175" s="0" t="s">
        <v>74</v>
      </c>
      <c r="K1175" s="0" t="e">
        <f aca="false">VLOOKUP(tblSalaries#this row;where do you work,tblCountriesactual:mapping,2,0)</f>
        <v>#VALUE!</v>
      </c>
      <c r="L1175" s="0" t="s">
        <v>110</v>
      </c>
      <c r="M1175" s="0" t="n">
        <v>2</v>
      </c>
      <c r="N1175" s="48" t="e">
        <f aca="false">VLOOKUP(K1175,tblCountries,3,0)</f>
        <v>#VALUE!</v>
      </c>
      <c r="O1175" s="48" t="e">
        <f aca="false">VLOOKUP(tblSalaries#this row;how many hours of a day you work on excel,tblHours,2,0)</f>
        <v>#VALUE!</v>
      </c>
      <c r="P1175" s="48" t="e">
        <f aca="false">VLOOKUP(tblSalaries#this row;clean country,tblCountries,5,0)</f>
        <v>#VALUE!</v>
      </c>
      <c r="Q1175" s="48" t="e">
        <f aca="false">IF($Q$1,tblSalaries#this row;ppp factor*tblSalaries#this row;salary in usd,tblSalaries#this row;salary in usd)</f>
        <v>#VALUE!</v>
      </c>
    </row>
    <row r="1176" customFormat="false" ht="15" hidden="false" customHeight="true" outlineLevel="0" collapsed="false">
      <c r="B1176" s="0" t="s">
        <v>3056</v>
      </c>
      <c r="C1176" s="54" t="n">
        <v>41057.9853240741</v>
      </c>
      <c r="D1176" s="55" t="n">
        <v>80000</v>
      </c>
      <c r="E1176" s="0" t="n">
        <v>80000</v>
      </c>
      <c r="F1176" s="0" t="s">
        <v>71</v>
      </c>
      <c r="G1176" s="0" t="e">
        <f aca="false">tblSalaries#this row;clean salary (in local currency)*VLOOKUP(tblSalaries#this row;currency,tblXrate,2,0)</f>
        <v>#VALUE!</v>
      </c>
      <c r="H1176" s="0" t="s">
        <v>3057</v>
      </c>
      <c r="I1176" s="0" t="s">
        <v>78</v>
      </c>
      <c r="J1176" s="0" t="s">
        <v>74</v>
      </c>
      <c r="K1176" s="0" t="e">
        <f aca="false">VLOOKUP(tblSalaries#this row;where do you work,tblCountriesactual:mapping,2,0)</f>
        <v>#VALUE!</v>
      </c>
      <c r="L1176" s="0" t="s">
        <v>110</v>
      </c>
      <c r="M1176" s="0" t="n">
        <v>6</v>
      </c>
      <c r="N1176" s="48" t="e">
        <f aca="false">VLOOKUP(K1176,tblCountries,3,0)</f>
        <v>#VALUE!</v>
      </c>
      <c r="O1176" s="48" t="e">
        <f aca="false">VLOOKUP(tblSalaries#this row;how many hours of a day you work on excel,tblHours,2,0)</f>
        <v>#VALUE!</v>
      </c>
      <c r="P1176" s="48" t="e">
        <f aca="false">VLOOKUP(tblSalaries#this row;clean country,tblCountries,5,0)</f>
        <v>#VALUE!</v>
      </c>
      <c r="Q1176" s="48" t="e">
        <f aca="false">IF($Q$1,tblSalaries#this row;ppp factor*tblSalaries#this row;salary in usd,tblSalaries#this row;salary in usd)</f>
        <v>#VALUE!</v>
      </c>
    </row>
    <row r="1177" customFormat="false" ht="15" hidden="false" customHeight="true" outlineLevel="0" collapsed="false">
      <c r="B1177" s="0" t="s">
        <v>3058</v>
      </c>
      <c r="C1177" s="54" t="n">
        <v>41057.991087963</v>
      </c>
      <c r="D1177" s="55" t="n">
        <v>19000</v>
      </c>
      <c r="E1177" s="0" t="n">
        <v>19000</v>
      </c>
      <c r="F1177" s="0" t="s">
        <v>71</v>
      </c>
      <c r="G1177" s="0" t="e">
        <f aca="false">tblSalaries#this row;clean salary (in local currency)*VLOOKUP(tblSalaries#this row;currency,tblXrate,2,0)</f>
        <v>#VALUE!</v>
      </c>
      <c r="H1177" s="0" t="s">
        <v>69</v>
      </c>
      <c r="I1177" s="0" t="s">
        <v>69</v>
      </c>
      <c r="J1177" s="0" t="s">
        <v>94</v>
      </c>
      <c r="K1177" s="0" t="e">
        <f aca="false">VLOOKUP(tblSalaries#this row;where do you work,tblCountriesactual:mapping,2,0)</f>
        <v>#VALUE!</v>
      </c>
      <c r="L1177" s="0" t="s">
        <v>110</v>
      </c>
      <c r="M1177" s="0" t="n">
        <v>20</v>
      </c>
      <c r="N1177" s="48" t="e">
        <f aca="false">VLOOKUP(K1177,tblCountries,3,0)</f>
        <v>#VALUE!</v>
      </c>
      <c r="O1177" s="48" t="e">
        <f aca="false">VLOOKUP(tblSalaries#this row;how many hours of a day you work on excel,tblHours,2,0)</f>
        <v>#VALUE!</v>
      </c>
      <c r="P1177" s="48" t="e">
        <f aca="false">VLOOKUP(tblSalaries#this row;clean country,tblCountries,5,0)</f>
        <v>#VALUE!</v>
      </c>
      <c r="Q1177" s="48" t="e">
        <f aca="false">IF($Q$1,tblSalaries#this row;ppp factor*tblSalaries#this row;salary in usd,tblSalaries#this row;salary in usd)</f>
        <v>#VALUE!</v>
      </c>
    </row>
    <row r="1178" customFormat="false" ht="15" hidden="false" customHeight="true" outlineLevel="0" collapsed="false">
      <c r="B1178" s="0" t="s">
        <v>3059</v>
      </c>
      <c r="C1178" s="54" t="n">
        <v>41057.9941782407</v>
      </c>
      <c r="D1178" s="55" t="s">
        <v>3060</v>
      </c>
      <c r="E1178" s="0" t="n">
        <v>15000</v>
      </c>
      <c r="F1178" s="0" t="s">
        <v>82</v>
      </c>
      <c r="G1178" s="0" t="e">
        <f aca="false">tblSalaries#this row;clean salary (in local currency)*VLOOKUP(tblSalaries#this row;currency,tblXrate,2,0)</f>
        <v>#VALUE!</v>
      </c>
      <c r="H1178" s="0" t="s">
        <v>3061</v>
      </c>
      <c r="I1178" s="0" t="s">
        <v>87</v>
      </c>
      <c r="J1178" s="0" t="s">
        <v>354</v>
      </c>
      <c r="K1178" s="0" t="e">
        <f aca="false">VLOOKUP(tblSalaries#this row;where do you work,tblCountriesactual:mapping,2,0)</f>
        <v>#VALUE!</v>
      </c>
      <c r="L1178" s="0" t="s">
        <v>110</v>
      </c>
      <c r="M1178" s="0" t="n">
        <v>3</v>
      </c>
      <c r="N1178" s="48" t="e">
        <f aca="false">VLOOKUP(K1178,tblCountries,3,0)</f>
        <v>#VALUE!</v>
      </c>
      <c r="O1178" s="48" t="e">
        <f aca="false">VLOOKUP(tblSalaries#this row;how many hours of a day you work on excel,tblHours,2,0)</f>
        <v>#VALUE!</v>
      </c>
      <c r="P1178" s="48" t="e">
        <f aca="false">VLOOKUP(tblSalaries#this row;clean country,tblCountries,5,0)</f>
        <v>#VALUE!</v>
      </c>
      <c r="Q1178" s="48" t="e">
        <f aca="false">IF($Q$1,tblSalaries#this row;ppp factor*tblSalaries#this row;salary in usd,tblSalaries#this row;salary in usd)</f>
        <v>#VALUE!</v>
      </c>
    </row>
    <row r="1179" customFormat="false" ht="15" hidden="false" customHeight="true" outlineLevel="0" collapsed="false">
      <c r="B1179" s="0" t="s">
        <v>3062</v>
      </c>
      <c r="C1179" s="54" t="n">
        <v>41057.9949305556</v>
      </c>
      <c r="D1179" s="55" t="n">
        <v>480000</v>
      </c>
      <c r="E1179" s="0" t="n">
        <v>480000</v>
      </c>
      <c r="F1179" s="0" t="s">
        <v>101</v>
      </c>
      <c r="G1179" s="0" t="e">
        <f aca="false">tblSalaries#this row;clean salary (in local currency)*VLOOKUP(tblSalaries#this row;currency,tblXrate,2,0)</f>
        <v>#VALUE!</v>
      </c>
      <c r="H1179" s="0" t="s">
        <v>3063</v>
      </c>
      <c r="I1179" s="0" t="s">
        <v>87</v>
      </c>
      <c r="J1179" s="0" t="s">
        <v>85</v>
      </c>
      <c r="K1179" s="0" t="e">
        <f aca="false">VLOOKUP(tblSalaries#this row;where do you work,tblCountriesactual:mapping,2,0)</f>
        <v>#VALUE!</v>
      </c>
      <c r="L1179" s="0" t="s">
        <v>118</v>
      </c>
      <c r="M1179" s="0" t="n">
        <v>15</v>
      </c>
      <c r="N1179" s="48" t="e">
        <f aca="false">VLOOKUP(K1179,tblCountries,3,0)</f>
        <v>#VALUE!</v>
      </c>
      <c r="O1179" s="48" t="e">
        <f aca="false">VLOOKUP(tblSalaries#this row;how many hours of a day you work on excel,tblHours,2,0)</f>
        <v>#VALUE!</v>
      </c>
      <c r="P1179" s="48" t="e">
        <f aca="false">VLOOKUP(tblSalaries#this row;clean country,tblCountries,5,0)</f>
        <v>#VALUE!</v>
      </c>
      <c r="Q1179" s="48" t="e">
        <f aca="false">IF($Q$1,tblSalaries#this row;ppp factor*tblSalaries#this row;salary in usd,tblSalaries#this row;salary in usd)</f>
        <v>#VALUE!</v>
      </c>
    </row>
    <row r="1180" customFormat="false" ht="15" hidden="false" customHeight="true" outlineLevel="0" collapsed="false">
      <c r="B1180" s="0" t="s">
        <v>3064</v>
      </c>
      <c r="C1180" s="54" t="n">
        <v>41057.995162037</v>
      </c>
      <c r="D1180" s="55" t="n">
        <v>1100000</v>
      </c>
      <c r="E1180" s="0" t="n">
        <v>1100000</v>
      </c>
      <c r="F1180" s="0" t="s">
        <v>101</v>
      </c>
      <c r="G1180" s="0" t="e">
        <f aca="false">tblSalaries#this row;clean salary (in local currency)*VLOOKUP(tblSalaries#this row;currency,tblXrate,2,0)</f>
        <v>#VALUE!</v>
      </c>
      <c r="H1180" s="0" t="s">
        <v>3065</v>
      </c>
      <c r="I1180" s="0" t="s">
        <v>87</v>
      </c>
      <c r="J1180" s="0" t="s">
        <v>85</v>
      </c>
      <c r="K1180" s="0" t="e">
        <f aca="false">VLOOKUP(tblSalaries#this row;where do you work,tblCountriesactual:mapping,2,0)</f>
        <v>#VALUE!</v>
      </c>
      <c r="L1180" s="0" t="s">
        <v>118</v>
      </c>
      <c r="M1180" s="0" t="n">
        <v>13</v>
      </c>
      <c r="N1180" s="48" t="e">
        <f aca="false">VLOOKUP(K1180,tblCountries,3,0)</f>
        <v>#VALUE!</v>
      </c>
      <c r="O1180" s="48" t="e">
        <f aca="false">VLOOKUP(tblSalaries#this row;how many hours of a day you work on excel,tblHours,2,0)</f>
        <v>#VALUE!</v>
      </c>
      <c r="P1180" s="48" t="e">
        <f aca="false">VLOOKUP(tblSalaries#this row;clean country,tblCountries,5,0)</f>
        <v>#VALUE!</v>
      </c>
      <c r="Q1180" s="48" t="e">
        <f aca="false">IF($Q$1,tblSalaries#this row;ppp factor*tblSalaries#this row;salary in usd,tblSalaries#this row;salary in usd)</f>
        <v>#VALUE!</v>
      </c>
    </row>
    <row r="1181" customFormat="false" ht="15" hidden="false" customHeight="true" outlineLevel="0" collapsed="false">
      <c r="B1181" s="0" t="s">
        <v>3066</v>
      </c>
      <c r="C1181" s="54" t="n">
        <v>41058.0002430556</v>
      </c>
      <c r="D1181" s="55" t="n">
        <v>61000</v>
      </c>
      <c r="E1181" s="0" t="n">
        <v>61000</v>
      </c>
      <c r="F1181" s="0" t="s">
        <v>71</v>
      </c>
      <c r="G1181" s="0" t="e">
        <f aca="false">tblSalaries#this row;clean salary (in local currency)*VLOOKUP(tblSalaries#this row;currency,tblXrate,2,0)</f>
        <v>#VALUE!</v>
      </c>
      <c r="H1181" s="0" t="s">
        <v>687</v>
      </c>
      <c r="I1181" s="0" t="s">
        <v>78</v>
      </c>
      <c r="J1181" s="0" t="s">
        <v>74</v>
      </c>
      <c r="K1181" s="0" t="e">
        <f aca="false">VLOOKUP(tblSalaries#this row;where do you work,tblCountriesactual:mapping,2,0)</f>
        <v>#VALUE!</v>
      </c>
      <c r="L1181" s="0" t="s">
        <v>110</v>
      </c>
      <c r="M1181" s="0" t="n">
        <v>1.5</v>
      </c>
      <c r="N1181" s="48" t="e">
        <f aca="false">VLOOKUP(K1181,tblCountries,3,0)</f>
        <v>#VALUE!</v>
      </c>
      <c r="O1181" s="48" t="e">
        <f aca="false">VLOOKUP(tblSalaries#this row;how many hours of a day you work on excel,tblHours,2,0)</f>
        <v>#VALUE!</v>
      </c>
      <c r="P1181" s="48" t="e">
        <f aca="false">VLOOKUP(tblSalaries#this row;clean country,tblCountries,5,0)</f>
        <v>#VALUE!</v>
      </c>
      <c r="Q1181" s="48" t="e">
        <f aca="false">IF($Q$1,tblSalaries#this row;ppp factor*tblSalaries#this row;salary in usd,tblSalaries#this row;salary in usd)</f>
        <v>#VALUE!</v>
      </c>
    </row>
    <row r="1182" customFormat="false" ht="15" hidden="false" customHeight="true" outlineLevel="0" collapsed="false">
      <c r="B1182" s="0" t="s">
        <v>3067</v>
      </c>
      <c r="C1182" s="54" t="n">
        <v>41058.0025810185</v>
      </c>
      <c r="D1182" s="55" t="n">
        <v>34000</v>
      </c>
      <c r="E1182" s="0" t="n">
        <v>34000</v>
      </c>
      <c r="F1182" s="0" t="s">
        <v>111</v>
      </c>
      <c r="G1182" s="0" t="e">
        <f aca="false">tblSalaries#this row;clean salary (in local currency)*VLOOKUP(tblSalaries#this row;currency,tblXrate,2,0)</f>
        <v>#VALUE!</v>
      </c>
      <c r="H1182" s="0" t="s">
        <v>3068</v>
      </c>
      <c r="I1182" s="0" t="s">
        <v>69</v>
      </c>
      <c r="J1182" s="0" t="s">
        <v>94</v>
      </c>
      <c r="K1182" s="0" t="e">
        <f aca="false">VLOOKUP(tblSalaries#this row;where do you work,tblCountriesactual:mapping,2,0)</f>
        <v>#VALUE!</v>
      </c>
      <c r="L1182" s="0" t="s">
        <v>118</v>
      </c>
      <c r="M1182" s="0" t="n">
        <v>10</v>
      </c>
      <c r="N1182" s="48" t="e">
        <f aca="false">VLOOKUP(K1182,tblCountries,3,0)</f>
        <v>#VALUE!</v>
      </c>
      <c r="O1182" s="48" t="e">
        <f aca="false">VLOOKUP(tblSalaries#this row;how many hours of a day you work on excel,tblHours,2,0)</f>
        <v>#VALUE!</v>
      </c>
      <c r="P1182" s="48" t="e">
        <f aca="false">VLOOKUP(tblSalaries#this row;clean country,tblCountries,5,0)</f>
        <v>#VALUE!</v>
      </c>
      <c r="Q1182" s="48" t="e">
        <f aca="false">IF($Q$1,tblSalaries#this row;ppp factor*tblSalaries#this row;salary in usd,tblSalaries#this row;salary in usd)</f>
        <v>#VALUE!</v>
      </c>
    </row>
    <row r="1183" customFormat="false" ht="15" hidden="false" customHeight="true" outlineLevel="0" collapsed="false">
      <c r="B1183" s="0" t="s">
        <v>3069</v>
      </c>
      <c r="C1183" s="54" t="n">
        <v>41058.0026388889</v>
      </c>
      <c r="D1183" s="55" t="n">
        <v>34000</v>
      </c>
      <c r="E1183" s="0" t="n">
        <v>34000</v>
      </c>
      <c r="F1183" s="0" t="s">
        <v>111</v>
      </c>
      <c r="G1183" s="0" t="e">
        <f aca="false">tblSalaries#this row;clean salary (in local currency)*VLOOKUP(tblSalaries#this row;currency,tblXrate,2,0)</f>
        <v>#VALUE!</v>
      </c>
      <c r="H1183" s="0" t="s">
        <v>3068</v>
      </c>
      <c r="I1183" s="0" t="s">
        <v>69</v>
      </c>
      <c r="J1183" s="0" t="s">
        <v>94</v>
      </c>
      <c r="K1183" s="0" t="e">
        <f aca="false">VLOOKUP(tblSalaries#this row;where do you work,tblCountriesactual:mapping,2,0)</f>
        <v>#VALUE!</v>
      </c>
      <c r="L1183" s="0" t="s">
        <v>118</v>
      </c>
      <c r="M1183" s="0" t="n">
        <v>10</v>
      </c>
      <c r="N1183" s="48" t="e">
        <f aca="false">VLOOKUP(K1183,tblCountries,3,0)</f>
        <v>#VALUE!</v>
      </c>
      <c r="O1183" s="48" t="e">
        <f aca="false">VLOOKUP(tblSalaries#this row;how many hours of a day you work on excel,tblHours,2,0)</f>
        <v>#VALUE!</v>
      </c>
      <c r="P1183" s="48" t="e">
        <f aca="false">VLOOKUP(tblSalaries#this row;clean country,tblCountries,5,0)</f>
        <v>#VALUE!</v>
      </c>
      <c r="Q1183" s="48" t="e">
        <f aca="false">IF($Q$1,tblSalaries#this row;ppp factor*tblSalaries#this row;salary in usd,tblSalaries#this row;salary in usd)</f>
        <v>#VALUE!</v>
      </c>
    </row>
    <row r="1184" customFormat="false" ht="15" hidden="false" customHeight="true" outlineLevel="0" collapsed="false">
      <c r="B1184" s="0" t="s">
        <v>3070</v>
      </c>
      <c r="C1184" s="54" t="n">
        <v>41058.0048611111</v>
      </c>
      <c r="D1184" s="55" t="n">
        <v>250000</v>
      </c>
      <c r="E1184" s="0" t="n">
        <v>250000</v>
      </c>
      <c r="F1184" s="0" t="s">
        <v>101</v>
      </c>
      <c r="G1184" s="0" t="e">
        <f aca="false">tblSalaries#this row;clean salary (in local currency)*VLOOKUP(tblSalaries#this row;currency,tblXrate,2,0)</f>
        <v>#VALUE!</v>
      </c>
      <c r="H1184" s="0" t="s">
        <v>3071</v>
      </c>
      <c r="I1184" s="0" t="s">
        <v>124</v>
      </c>
      <c r="J1184" s="0" t="s">
        <v>85</v>
      </c>
      <c r="K1184" s="0" t="e">
        <f aca="false">VLOOKUP(tblSalaries#this row;where do you work,tblCountriesactual:mapping,2,0)</f>
        <v>#VALUE!</v>
      </c>
      <c r="L1184" s="0" t="s">
        <v>110</v>
      </c>
      <c r="M1184" s="0" t="n">
        <v>1</v>
      </c>
      <c r="N1184" s="48" t="e">
        <f aca="false">VLOOKUP(K1184,tblCountries,3,0)</f>
        <v>#VALUE!</v>
      </c>
      <c r="O1184" s="48" t="e">
        <f aca="false">VLOOKUP(tblSalaries#this row;how many hours of a day you work on excel,tblHours,2,0)</f>
        <v>#VALUE!</v>
      </c>
      <c r="P1184" s="48" t="e">
        <f aca="false">VLOOKUP(tblSalaries#this row;clean country,tblCountries,5,0)</f>
        <v>#VALUE!</v>
      </c>
      <c r="Q1184" s="48" t="e">
        <f aca="false">IF($Q$1,tblSalaries#this row;ppp factor*tblSalaries#this row;salary in usd,tblSalaries#this row;salary in usd)</f>
        <v>#VALUE!</v>
      </c>
    </row>
    <row r="1185" customFormat="false" ht="15" hidden="false" customHeight="true" outlineLevel="0" collapsed="false">
      <c r="B1185" s="0" t="s">
        <v>3072</v>
      </c>
      <c r="C1185" s="54" t="n">
        <v>41058.0052777778</v>
      </c>
      <c r="D1185" s="55" t="n">
        <v>20000</v>
      </c>
      <c r="E1185" s="0" t="n">
        <v>20000</v>
      </c>
      <c r="F1185" s="0" t="s">
        <v>82</v>
      </c>
      <c r="G1185" s="0" t="e">
        <f aca="false">tblSalaries#this row;clean salary (in local currency)*VLOOKUP(tblSalaries#this row;currency,tblXrate,2,0)</f>
        <v>#VALUE!</v>
      </c>
      <c r="H1185" s="0" t="s">
        <v>3073</v>
      </c>
      <c r="I1185" s="0" t="s">
        <v>124</v>
      </c>
      <c r="J1185" s="0" t="s">
        <v>3074</v>
      </c>
      <c r="K1185" s="0" t="e">
        <f aca="false">VLOOKUP(tblSalaries#this row;where do you work,tblCountriesactual:mapping,2,0)</f>
        <v>#VALUE!</v>
      </c>
      <c r="L1185" s="0" t="s">
        <v>90</v>
      </c>
      <c r="M1185" s="0" t="n">
        <v>12</v>
      </c>
      <c r="N1185" s="48" t="e">
        <f aca="false">VLOOKUP(K1185,tblCountries,3,0)</f>
        <v>#VALUE!</v>
      </c>
      <c r="O1185" s="48" t="e">
        <f aca="false">VLOOKUP(tblSalaries#this row;how many hours of a day you work on excel,tblHours,2,0)</f>
        <v>#VALUE!</v>
      </c>
      <c r="P1185" s="48" t="e">
        <f aca="false">VLOOKUP(tblSalaries#this row;clean country,tblCountries,5,0)</f>
        <v>#VALUE!</v>
      </c>
      <c r="Q1185" s="48" t="e">
        <f aca="false">IF($Q$1,tblSalaries#this row;ppp factor*tblSalaries#this row;salary in usd,tblSalaries#this row;salary in usd)</f>
        <v>#VALUE!</v>
      </c>
    </row>
    <row r="1186" customFormat="false" ht="15" hidden="false" customHeight="true" outlineLevel="0" collapsed="false">
      <c r="B1186" s="0" t="s">
        <v>3075</v>
      </c>
      <c r="C1186" s="54" t="n">
        <v>41058.008599537</v>
      </c>
      <c r="D1186" s="55" t="n">
        <v>23000</v>
      </c>
      <c r="E1186" s="0" t="n">
        <v>23000</v>
      </c>
      <c r="F1186" s="0" t="s">
        <v>71</v>
      </c>
      <c r="G1186" s="0" t="e">
        <f aca="false">tblSalaries#this row;clean salary (in local currency)*VLOOKUP(tblSalaries#this row;currency,tblXrate,2,0)</f>
        <v>#VALUE!</v>
      </c>
      <c r="H1186" s="0" t="s">
        <v>3076</v>
      </c>
      <c r="I1186" s="0" t="s">
        <v>69</v>
      </c>
      <c r="J1186" s="0" t="s">
        <v>199</v>
      </c>
      <c r="K1186" s="0" t="e">
        <f aca="false">VLOOKUP(tblSalaries#this row;where do you work,tblCountriesactual:mapping,2,0)</f>
        <v>#VALUE!</v>
      </c>
      <c r="L1186" s="0" t="s">
        <v>118</v>
      </c>
      <c r="M1186" s="0" t="n">
        <v>14</v>
      </c>
      <c r="N1186" s="48" t="e">
        <f aca="false">VLOOKUP(K1186,tblCountries,3,0)</f>
        <v>#VALUE!</v>
      </c>
      <c r="O1186" s="48" t="e">
        <f aca="false">VLOOKUP(tblSalaries#this row;how many hours of a day you work on excel,tblHours,2,0)</f>
        <v>#VALUE!</v>
      </c>
      <c r="P1186" s="48" t="e">
        <f aca="false">VLOOKUP(tblSalaries#this row;clean country,tblCountries,5,0)</f>
        <v>#VALUE!</v>
      </c>
      <c r="Q1186" s="48" t="e">
        <f aca="false">IF($Q$1,tblSalaries#this row;ppp factor*tblSalaries#this row;salary in usd,tblSalaries#this row;salary in usd)</f>
        <v>#VALUE!</v>
      </c>
    </row>
    <row r="1187" customFormat="false" ht="15" hidden="false" customHeight="true" outlineLevel="0" collapsed="false">
      <c r="B1187" s="0" t="s">
        <v>3077</v>
      </c>
      <c r="C1187" s="54" t="n">
        <v>41058.0117476852</v>
      </c>
      <c r="D1187" s="55" t="s">
        <v>2911</v>
      </c>
      <c r="E1187" s="0" t="n">
        <v>900000</v>
      </c>
      <c r="F1187" s="0" t="s">
        <v>101</v>
      </c>
      <c r="G1187" s="0" t="e">
        <f aca="false">tblSalaries#this row;clean salary (in local currency)*VLOOKUP(tblSalaries#this row;currency,tblXrate,2,0)</f>
        <v>#VALUE!</v>
      </c>
      <c r="H1187" s="0" t="s">
        <v>3078</v>
      </c>
      <c r="I1187" s="0" t="s">
        <v>124</v>
      </c>
      <c r="J1187" s="0" t="s">
        <v>85</v>
      </c>
      <c r="K1187" s="0" t="e">
        <f aca="false">VLOOKUP(tblSalaries#this row;where do you work,tblCountriesactual:mapping,2,0)</f>
        <v>#VALUE!</v>
      </c>
      <c r="L1187" s="0" t="s">
        <v>90</v>
      </c>
      <c r="M1187" s="0" t="n">
        <v>13</v>
      </c>
      <c r="N1187" s="48" t="e">
        <f aca="false">VLOOKUP(K1187,tblCountries,3,0)</f>
        <v>#VALUE!</v>
      </c>
      <c r="O1187" s="48" t="e">
        <f aca="false">VLOOKUP(tblSalaries#this row;how many hours of a day you work on excel,tblHours,2,0)</f>
        <v>#VALUE!</v>
      </c>
      <c r="P1187" s="48" t="e">
        <f aca="false">VLOOKUP(tblSalaries#this row;clean country,tblCountries,5,0)</f>
        <v>#VALUE!</v>
      </c>
      <c r="Q1187" s="48" t="e">
        <f aca="false">IF($Q$1,tblSalaries#this row;ppp factor*tblSalaries#this row;salary in usd,tblSalaries#this row;salary in usd)</f>
        <v>#VALUE!</v>
      </c>
    </row>
    <row r="1188" customFormat="false" ht="15" hidden="false" customHeight="true" outlineLevel="0" collapsed="false">
      <c r="B1188" s="0" t="s">
        <v>3079</v>
      </c>
      <c r="C1188" s="54" t="n">
        <v>41058.0178125</v>
      </c>
      <c r="D1188" s="55" t="n">
        <v>60000</v>
      </c>
      <c r="E1188" s="0" t="n">
        <v>60000</v>
      </c>
      <c r="F1188" s="0" t="s">
        <v>71</v>
      </c>
      <c r="G1188" s="0" t="e">
        <f aca="false">tblSalaries#this row;clean salary (in local currency)*VLOOKUP(tblSalaries#this row;currency,tblXrate,2,0)</f>
        <v>#VALUE!</v>
      </c>
      <c r="H1188" s="0" t="s">
        <v>3080</v>
      </c>
      <c r="I1188" s="0" t="s">
        <v>116</v>
      </c>
      <c r="J1188" s="0" t="s">
        <v>74</v>
      </c>
      <c r="K1188" s="0" t="e">
        <f aca="false">VLOOKUP(tblSalaries#this row;where do you work,tblCountriesactual:mapping,2,0)</f>
        <v>#VALUE!</v>
      </c>
      <c r="L1188" s="0" t="s">
        <v>90</v>
      </c>
      <c r="M1188" s="0" t="n">
        <v>6</v>
      </c>
      <c r="N1188" s="48" t="e">
        <f aca="false">VLOOKUP(K1188,tblCountries,3,0)</f>
        <v>#VALUE!</v>
      </c>
      <c r="O1188" s="48" t="e">
        <f aca="false">VLOOKUP(tblSalaries#this row;how many hours of a day you work on excel,tblHours,2,0)</f>
        <v>#VALUE!</v>
      </c>
      <c r="P1188" s="48" t="e">
        <f aca="false">VLOOKUP(tblSalaries#this row;clean country,tblCountries,5,0)</f>
        <v>#VALUE!</v>
      </c>
      <c r="Q1188" s="48" t="e">
        <f aca="false">IF($Q$1,tblSalaries#this row;ppp factor*tblSalaries#this row;salary in usd,tblSalaries#this row;salary in usd)</f>
        <v>#VALUE!</v>
      </c>
    </row>
    <row r="1189" customFormat="false" ht="15" hidden="false" customHeight="true" outlineLevel="0" collapsed="false">
      <c r="B1189" s="0" t="s">
        <v>3081</v>
      </c>
      <c r="C1189" s="54" t="n">
        <v>41058.0178935185</v>
      </c>
      <c r="D1189" s="55" t="n">
        <v>800</v>
      </c>
      <c r="E1189" s="0" t="n">
        <v>4800</v>
      </c>
      <c r="F1189" s="0" t="s">
        <v>71</v>
      </c>
      <c r="G1189" s="0" t="e">
        <f aca="false">tblSalaries#this row;clean salary (in local currency)*VLOOKUP(tblSalaries#this row;currency,tblXrate,2,0)</f>
        <v>#VALUE!</v>
      </c>
      <c r="H1189" s="0" t="s">
        <v>687</v>
      </c>
      <c r="I1189" s="0" t="s">
        <v>78</v>
      </c>
      <c r="J1189" s="0" t="s">
        <v>85</v>
      </c>
      <c r="K1189" s="0" t="e">
        <f aca="false">VLOOKUP(tblSalaries#this row;where do you work,tblCountriesactual:mapping,2,0)</f>
        <v>#VALUE!</v>
      </c>
      <c r="L1189" s="0" t="s">
        <v>110</v>
      </c>
      <c r="M1189" s="0" t="n">
        <v>5</v>
      </c>
      <c r="N1189" s="48" t="e">
        <f aca="false">VLOOKUP(K1189,tblCountries,3,0)</f>
        <v>#VALUE!</v>
      </c>
      <c r="O1189" s="48" t="e">
        <f aca="false">VLOOKUP(tblSalaries#this row;how many hours of a day you work on excel,tblHours,2,0)</f>
        <v>#VALUE!</v>
      </c>
      <c r="P1189" s="48" t="e">
        <f aca="false">VLOOKUP(tblSalaries#this row;clean country,tblCountries,5,0)</f>
        <v>#VALUE!</v>
      </c>
      <c r="Q1189" s="48" t="e">
        <f aca="false">IF($Q$1,tblSalaries#this row;ppp factor*tblSalaries#this row;salary in usd,tblSalaries#this row;salary in usd)</f>
        <v>#VALUE!</v>
      </c>
    </row>
    <row r="1190" customFormat="false" ht="15" hidden="false" customHeight="true" outlineLevel="0" collapsed="false">
      <c r="B1190" s="0" t="s">
        <v>3082</v>
      </c>
      <c r="C1190" s="54" t="n">
        <v>41058.0182986111</v>
      </c>
      <c r="D1190" s="55" t="s">
        <v>3083</v>
      </c>
      <c r="E1190" s="0" t="n">
        <v>625000</v>
      </c>
      <c r="F1190" s="0" t="s">
        <v>168</v>
      </c>
      <c r="G1190" s="0" t="e">
        <f aca="false">tblSalaries#this row;clean salary (in local currency)*VLOOKUP(tblSalaries#this row;currency,tblXrate,2,0)</f>
        <v>#VALUE!</v>
      </c>
      <c r="H1190" s="0" t="s">
        <v>3084</v>
      </c>
      <c r="I1190" s="0" t="s">
        <v>124</v>
      </c>
      <c r="J1190" s="0" t="s">
        <v>250</v>
      </c>
      <c r="K1190" s="0" t="e">
        <f aca="false">VLOOKUP(tblSalaries#this row;where do you work,tblCountriesactual:mapping,2,0)</f>
        <v>#VALUE!</v>
      </c>
      <c r="L1190" s="0" t="s">
        <v>110</v>
      </c>
      <c r="M1190" s="0" t="n">
        <v>25</v>
      </c>
      <c r="N1190" s="48" t="e">
        <f aca="false">VLOOKUP(K1190,tblCountries,3,0)</f>
        <v>#VALUE!</v>
      </c>
      <c r="O1190" s="48" t="e">
        <f aca="false">VLOOKUP(tblSalaries#this row;how many hours of a day you work on excel,tblHours,2,0)</f>
        <v>#VALUE!</v>
      </c>
      <c r="P1190" s="48" t="e">
        <f aca="false">VLOOKUP(tblSalaries#this row;clean country,tblCountries,5,0)</f>
        <v>#VALUE!</v>
      </c>
      <c r="Q1190" s="48" t="e">
        <f aca="false">IF($Q$1,tblSalaries#this row;ppp factor*tblSalaries#this row;salary in usd,tblSalaries#this row;salary in usd)</f>
        <v>#VALUE!</v>
      </c>
    </row>
    <row r="1191" customFormat="false" ht="15" hidden="false" customHeight="true" outlineLevel="0" collapsed="false">
      <c r="B1191" s="0" t="s">
        <v>3085</v>
      </c>
      <c r="C1191" s="54" t="n">
        <v>41058.0198842593</v>
      </c>
      <c r="D1191" s="55" t="n">
        <v>500000</v>
      </c>
      <c r="E1191" s="0" t="n">
        <v>500000</v>
      </c>
      <c r="F1191" s="0" t="s">
        <v>101</v>
      </c>
      <c r="G1191" s="0" t="e">
        <f aca="false">tblSalaries#this row;clean salary (in local currency)*VLOOKUP(tblSalaries#this row;currency,tblXrate,2,0)</f>
        <v>#VALUE!</v>
      </c>
      <c r="H1191" s="0" t="s">
        <v>87</v>
      </c>
      <c r="I1191" s="0" t="s">
        <v>87</v>
      </c>
      <c r="J1191" s="0" t="s">
        <v>85</v>
      </c>
      <c r="K1191" s="0" t="e">
        <f aca="false">VLOOKUP(tblSalaries#this row;where do you work,tblCountriesactual:mapping,2,0)</f>
        <v>#VALUE!</v>
      </c>
      <c r="L1191" s="0" t="s">
        <v>100</v>
      </c>
      <c r="M1191" s="0" t="n">
        <v>3</v>
      </c>
      <c r="N1191" s="48" t="e">
        <f aca="false">VLOOKUP(K1191,tblCountries,3,0)</f>
        <v>#VALUE!</v>
      </c>
      <c r="O1191" s="48" t="e">
        <f aca="false">VLOOKUP(tblSalaries#this row;how many hours of a day you work on excel,tblHours,2,0)</f>
        <v>#VALUE!</v>
      </c>
      <c r="P1191" s="48" t="e">
        <f aca="false">VLOOKUP(tblSalaries#this row;clean country,tblCountries,5,0)</f>
        <v>#VALUE!</v>
      </c>
      <c r="Q1191" s="48" t="e">
        <f aca="false">IF($Q$1,tblSalaries#this row;ppp factor*tblSalaries#this row;salary in usd,tblSalaries#this row;salary in usd)</f>
        <v>#VALUE!</v>
      </c>
    </row>
    <row r="1192" customFormat="false" ht="15" hidden="false" customHeight="true" outlineLevel="0" collapsed="false">
      <c r="B1192" s="0" t="s">
        <v>3086</v>
      </c>
      <c r="C1192" s="54" t="n">
        <v>41058.0205092593</v>
      </c>
      <c r="D1192" s="55" t="n">
        <v>60000</v>
      </c>
      <c r="E1192" s="0" t="n">
        <v>60000</v>
      </c>
      <c r="F1192" s="0" t="s">
        <v>71</v>
      </c>
      <c r="G1192" s="0" t="e">
        <f aca="false">tblSalaries#this row;clean salary (in local currency)*VLOOKUP(tblSalaries#this row;currency,tblXrate,2,0)</f>
        <v>#VALUE!</v>
      </c>
      <c r="H1192" s="0" t="s">
        <v>3087</v>
      </c>
      <c r="I1192" s="0" t="s">
        <v>124</v>
      </c>
      <c r="J1192" s="0" t="s">
        <v>74</v>
      </c>
      <c r="K1192" s="0" t="e">
        <f aca="false">VLOOKUP(tblSalaries#this row;where do you work,tblCountriesactual:mapping,2,0)</f>
        <v>#VALUE!</v>
      </c>
      <c r="L1192" s="0" t="s">
        <v>110</v>
      </c>
      <c r="M1192" s="0" t="n">
        <v>12</v>
      </c>
      <c r="N1192" s="48" t="e">
        <f aca="false">VLOOKUP(K1192,tblCountries,3,0)</f>
        <v>#VALUE!</v>
      </c>
      <c r="O1192" s="48" t="e">
        <f aca="false">VLOOKUP(tblSalaries#this row;how many hours of a day you work on excel,tblHours,2,0)</f>
        <v>#VALUE!</v>
      </c>
      <c r="P1192" s="48" t="e">
        <f aca="false">VLOOKUP(tblSalaries#this row;clean country,tblCountries,5,0)</f>
        <v>#VALUE!</v>
      </c>
      <c r="Q1192" s="48" t="e">
        <f aca="false">IF($Q$1,tblSalaries#this row;ppp factor*tblSalaries#this row;salary in usd,tblSalaries#this row;salary in usd)</f>
        <v>#VALUE!</v>
      </c>
    </row>
    <row r="1193" customFormat="false" ht="15" hidden="false" customHeight="true" outlineLevel="0" collapsed="false">
      <c r="B1193" s="0" t="s">
        <v>3088</v>
      </c>
      <c r="C1193" s="54" t="n">
        <v>41058.0213194444</v>
      </c>
      <c r="D1193" s="55" t="n">
        <v>2600000</v>
      </c>
      <c r="E1193" s="0" t="n">
        <v>2600000</v>
      </c>
      <c r="F1193" s="0" t="s">
        <v>101</v>
      </c>
      <c r="G1193" s="0" t="e">
        <f aca="false">tblSalaries#this row;clean salary (in local currency)*VLOOKUP(tblSalaries#this row;currency,tblXrate,2,0)</f>
        <v>#VALUE!</v>
      </c>
      <c r="H1193" s="0" t="s">
        <v>3089</v>
      </c>
      <c r="I1193" s="0" t="s">
        <v>124</v>
      </c>
      <c r="J1193" s="0" t="s">
        <v>85</v>
      </c>
      <c r="K1193" s="0" t="e">
        <f aca="false">VLOOKUP(tblSalaries#this row;where do you work,tblCountriesactual:mapping,2,0)</f>
        <v>#VALUE!</v>
      </c>
      <c r="L1193" s="0" t="s">
        <v>110</v>
      </c>
      <c r="M1193" s="0" t="n">
        <v>4</v>
      </c>
      <c r="N1193" s="48" t="e">
        <f aca="false">VLOOKUP(K1193,tblCountries,3,0)</f>
        <v>#VALUE!</v>
      </c>
      <c r="O1193" s="48" t="e">
        <f aca="false">VLOOKUP(tblSalaries#this row;how many hours of a day you work on excel,tblHours,2,0)</f>
        <v>#VALUE!</v>
      </c>
      <c r="P1193" s="48" t="e">
        <f aca="false">VLOOKUP(tblSalaries#this row;clean country,tblCountries,5,0)</f>
        <v>#VALUE!</v>
      </c>
      <c r="Q1193" s="48" t="e">
        <f aca="false">IF($Q$1,tblSalaries#this row;ppp factor*tblSalaries#this row;salary in usd,tblSalaries#this row;salary in usd)</f>
        <v>#VALUE!</v>
      </c>
    </row>
    <row r="1194" customFormat="false" ht="15" hidden="false" customHeight="true" outlineLevel="0" collapsed="false">
      <c r="B1194" s="0" t="s">
        <v>3090</v>
      </c>
      <c r="C1194" s="54" t="n">
        <v>41058.0226273148</v>
      </c>
      <c r="D1194" s="55" t="s">
        <v>3091</v>
      </c>
      <c r="E1194" s="0" t="n">
        <v>750000</v>
      </c>
      <c r="F1194" s="0" t="s">
        <v>101</v>
      </c>
      <c r="G1194" s="0" t="e">
        <f aca="false">tblSalaries#this row;clean salary (in local currency)*VLOOKUP(tblSalaries#this row;currency,tblXrate,2,0)</f>
        <v>#VALUE!</v>
      </c>
      <c r="H1194" s="0" t="s">
        <v>2454</v>
      </c>
      <c r="I1194" s="0" t="s">
        <v>124</v>
      </c>
      <c r="J1194" s="0" t="s">
        <v>85</v>
      </c>
      <c r="K1194" s="0" t="e">
        <f aca="false">VLOOKUP(tblSalaries#this row;where do you work,tblCountriesactual:mapping,2,0)</f>
        <v>#VALUE!</v>
      </c>
      <c r="L1194" s="0" t="s">
        <v>100</v>
      </c>
      <c r="M1194" s="0" t="n">
        <v>3</v>
      </c>
      <c r="N1194" s="48" t="e">
        <f aca="false">VLOOKUP(K1194,tblCountries,3,0)</f>
        <v>#VALUE!</v>
      </c>
      <c r="O1194" s="48" t="e">
        <f aca="false">VLOOKUP(tblSalaries#this row;how many hours of a day you work on excel,tblHours,2,0)</f>
        <v>#VALUE!</v>
      </c>
      <c r="P1194" s="48" t="e">
        <f aca="false">VLOOKUP(tblSalaries#this row;clean country,tblCountries,5,0)</f>
        <v>#VALUE!</v>
      </c>
      <c r="Q1194" s="48" t="e">
        <f aca="false">IF($Q$1,tblSalaries#this row;ppp factor*tblSalaries#this row;salary in usd,tblSalaries#this row;salary in usd)</f>
        <v>#VALUE!</v>
      </c>
    </row>
    <row r="1195" customFormat="false" ht="15" hidden="false" customHeight="true" outlineLevel="0" collapsed="false">
      <c r="B1195" s="0" t="s">
        <v>3092</v>
      </c>
      <c r="C1195" s="54" t="n">
        <v>41058.0252430556</v>
      </c>
      <c r="D1195" s="55" t="n">
        <v>74000</v>
      </c>
      <c r="E1195" s="0" t="n">
        <v>74000</v>
      </c>
      <c r="F1195" s="0" t="s">
        <v>71</v>
      </c>
      <c r="G1195" s="0" t="e">
        <f aca="false">tblSalaries#this row;clean salary (in local currency)*VLOOKUP(tblSalaries#this row;currency,tblXrate,2,0)</f>
        <v>#VALUE!</v>
      </c>
      <c r="H1195" s="0" t="s">
        <v>3093</v>
      </c>
      <c r="I1195" s="0" t="s">
        <v>143</v>
      </c>
      <c r="J1195" s="0" t="s">
        <v>74</v>
      </c>
      <c r="K1195" s="0" t="e">
        <f aca="false">VLOOKUP(tblSalaries#this row;where do you work,tblCountriesactual:mapping,2,0)</f>
        <v>#VALUE!</v>
      </c>
      <c r="L1195" s="0" t="s">
        <v>110</v>
      </c>
      <c r="M1195" s="0" t="n">
        <v>10</v>
      </c>
      <c r="N1195" s="48" t="e">
        <f aca="false">VLOOKUP(K1195,tblCountries,3,0)</f>
        <v>#VALUE!</v>
      </c>
      <c r="O1195" s="48" t="e">
        <f aca="false">VLOOKUP(tblSalaries#this row;how many hours of a day you work on excel,tblHours,2,0)</f>
        <v>#VALUE!</v>
      </c>
      <c r="P1195" s="48" t="e">
        <f aca="false">VLOOKUP(tblSalaries#this row;clean country,tblCountries,5,0)</f>
        <v>#VALUE!</v>
      </c>
      <c r="Q1195" s="48" t="e">
        <f aca="false">IF($Q$1,tblSalaries#this row;ppp factor*tblSalaries#this row;salary in usd,tblSalaries#this row;salary in usd)</f>
        <v>#VALUE!</v>
      </c>
    </row>
    <row r="1196" customFormat="false" ht="15" hidden="false" customHeight="true" outlineLevel="0" collapsed="false">
      <c r="B1196" s="0" t="s">
        <v>3094</v>
      </c>
      <c r="C1196" s="54" t="n">
        <v>41058.0328356482</v>
      </c>
      <c r="D1196" s="55" t="n">
        <v>95856</v>
      </c>
      <c r="E1196" s="0" t="n">
        <v>95856</v>
      </c>
      <c r="F1196" s="0" t="s">
        <v>71</v>
      </c>
      <c r="G1196" s="0" t="e">
        <f aca="false">tblSalaries#this row;clean salary (in local currency)*VLOOKUP(tblSalaries#this row;currency,tblXrate,2,0)</f>
        <v>#VALUE!</v>
      </c>
      <c r="H1196" s="0" t="s">
        <v>78</v>
      </c>
      <c r="I1196" s="0" t="s">
        <v>78</v>
      </c>
      <c r="J1196" s="0" t="s">
        <v>74</v>
      </c>
      <c r="K1196" s="0" t="e">
        <f aca="false">VLOOKUP(tblSalaries#this row;where do you work,tblCountriesactual:mapping,2,0)</f>
        <v>#VALUE!</v>
      </c>
      <c r="L1196" s="0" t="s">
        <v>100</v>
      </c>
      <c r="M1196" s="0" t="n">
        <v>13</v>
      </c>
      <c r="N1196" s="48" t="e">
        <f aca="false">VLOOKUP(K1196,tblCountries,3,0)</f>
        <v>#VALUE!</v>
      </c>
      <c r="O1196" s="48" t="e">
        <f aca="false">VLOOKUP(tblSalaries#this row;how many hours of a day you work on excel,tblHours,2,0)</f>
        <v>#VALUE!</v>
      </c>
      <c r="P1196" s="48" t="e">
        <f aca="false">VLOOKUP(tblSalaries#this row;clean country,tblCountries,5,0)</f>
        <v>#VALUE!</v>
      </c>
      <c r="Q1196" s="48" t="e">
        <f aca="false">IF($Q$1,tblSalaries#this row;ppp factor*tblSalaries#this row;salary in usd,tblSalaries#this row;salary in usd)</f>
        <v>#VALUE!</v>
      </c>
    </row>
    <row r="1197" customFormat="false" ht="15" hidden="false" customHeight="true" outlineLevel="0" collapsed="false">
      <c r="B1197" s="0" t="s">
        <v>3095</v>
      </c>
      <c r="C1197" s="54" t="n">
        <v>41058.0439699074</v>
      </c>
      <c r="D1197" s="55" t="s">
        <v>3096</v>
      </c>
      <c r="E1197" s="0" t="n">
        <v>40000</v>
      </c>
      <c r="F1197" s="0" t="s">
        <v>71</v>
      </c>
      <c r="G1197" s="0" t="e">
        <f aca="false">tblSalaries#this row;clean salary (in local currency)*VLOOKUP(tblSalaries#this row;currency,tblXrate,2,0)</f>
        <v>#VALUE!</v>
      </c>
      <c r="H1197" s="0" t="s">
        <v>3097</v>
      </c>
      <c r="I1197" s="0" t="s">
        <v>69</v>
      </c>
      <c r="J1197" s="0" t="s">
        <v>74</v>
      </c>
      <c r="K1197" s="0" t="e">
        <f aca="false">VLOOKUP(tblSalaries#this row;where do you work,tblCountriesactual:mapping,2,0)</f>
        <v>#VALUE!</v>
      </c>
      <c r="L1197" s="0" t="s">
        <v>100</v>
      </c>
      <c r="M1197" s="0" t="n">
        <v>15</v>
      </c>
      <c r="N1197" s="48" t="e">
        <f aca="false">VLOOKUP(K1197,tblCountries,3,0)</f>
        <v>#VALUE!</v>
      </c>
      <c r="O1197" s="48" t="e">
        <f aca="false">VLOOKUP(tblSalaries#this row;how many hours of a day you work on excel,tblHours,2,0)</f>
        <v>#VALUE!</v>
      </c>
      <c r="P1197" s="48" t="e">
        <f aca="false">VLOOKUP(tblSalaries#this row;clean country,tblCountries,5,0)</f>
        <v>#VALUE!</v>
      </c>
      <c r="Q1197" s="48" t="e">
        <f aca="false">IF($Q$1,tblSalaries#this row;ppp factor*tblSalaries#this row;salary in usd,tblSalaries#this row;salary in usd)</f>
        <v>#VALUE!</v>
      </c>
    </row>
    <row r="1198" customFormat="false" ht="15" hidden="false" customHeight="true" outlineLevel="0" collapsed="false">
      <c r="B1198" s="0" t="s">
        <v>3098</v>
      </c>
      <c r="C1198" s="54" t="n">
        <v>41058.0463425926</v>
      </c>
      <c r="D1198" s="55" t="n">
        <v>4400</v>
      </c>
      <c r="E1198" s="0" t="n">
        <v>4400</v>
      </c>
      <c r="F1198" s="0" t="s">
        <v>71</v>
      </c>
      <c r="G1198" s="0" t="e">
        <f aca="false">tblSalaries#this row;clean salary (in local currency)*VLOOKUP(tblSalaries#this row;currency,tblXrate,2,0)</f>
        <v>#VALUE!</v>
      </c>
      <c r="H1198" s="0" t="s">
        <v>3099</v>
      </c>
      <c r="I1198" s="0" t="s">
        <v>124</v>
      </c>
      <c r="J1198" s="0" t="s">
        <v>378</v>
      </c>
      <c r="K1198" s="0" t="e">
        <f aca="false">VLOOKUP(tblSalaries#this row;where do you work,tblCountriesactual:mapping,2,0)</f>
        <v>#VALUE!</v>
      </c>
      <c r="L1198" s="0" t="s">
        <v>100</v>
      </c>
      <c r="M1198" s="0" t="n">
        <v>5</v>
      </c>
      <c r="N1198" s="48" t="e">
        <f aca="false">VLOOKUP(K1198,tblCountries,3,0)</f>
        <v>#VALUE!</v>
      </c>
      <c r="O1198" s="48" t="e">
        <f aca="false">VLOOKUP(tblSalaries#this row;how many hours of a day you work on excel,tblHours,2,0)</f>
        <v>#VALUE!</v>
      </c>
      <c r="P1198" s="48" t="e">
        <f aca="false">VLOOKUP(tblSalaries#this row;clean country,tblCountries,5,0)</f>
        <v>#VALUE!</v>
      </c>
      <c r="Q1198" s="48" t="e">
        <f aca="false">IF($Q$1,tblSalaries#this row;ppp factor*tblSalaries#this row;salary in usd,tblSalaries#this row;salary in usd)</f>
        <v>#VALUE!</v>
      </c>
    </row>
    <row r="1199" customFormat="false" ht="15" hidden="false" customHeight="true" outlineLevel="0" collapsed="false">
      <c r="B1199" s="0" t="s">
        <v>3100</v>
      </c>
      <c r="C1199" s="54" t="n">
        <v>41058.0503240741</v>
      </c>
      <c r="D1199" s="55" t="n">
        <v>90000</v>
      </c>
      <c r="E1199" s="0" t="n">
        <v>90000</v>
      </c>
      <c r="F1199" s="0" t="s">
        <v>71</v>
      </c>
      <c r="G1199" s="0" t="e">
        <f aca="false">tblSalaries#this row;clean salary (in local currency)*VLOOKUP(tblSalaries#this row;currency,tblXrate,2,0)</f>
        <v>#VALUE!</v>
      </c>
      <c r="H1199" s="0" t="s">
        <v>802</v>
      </c>
      <c r="I1199" s="0" t="s">
        <v>78</v>
      </c>
      <c r="J1199" s="0" t="s">
        <v>74</v>
      </c>
      <c r="K1199" s="0" t="e">
        <f aca="false">VLOOKUP(tblSalaries#this row;where do you work,tblCountriesactual:mapping,2,0)</f>
        <v>#VALUE!</v>
      </c>
      <c r="L1199" s="0" t="s">
        <v>110</v>
      </c>
      <c r="M1199" s="0" t="n">
        <v>30</v>
      </c>
      <c r="N1199" s="48" t="e">
        <f aca="false">VLOOKUP(K1199,tblCountries,3,0)</f>
        <v>#VALUE!</v>
      </c>
      <c r="O1199" s="48" t="e">
        <f aca="false">VLOOKUP(tblSalaries#this row;how many hours of a day you work on excel,tblHours,2,0)</f>
        <v>#VALUE!</v>
      </c>
      <c r="P1199" s="48" t="e">
        <f aca="false">VLOOKUP(tblSalaries#this row;clean country,tblCountries,5,0)</f>
        <v>#VALUE!</v>
      </c>
      <c r="Q1199" s="48" t="e">
        <f aca="false">IF($Q$1,tblSalaries#this row;ppp factor*tblSalaries#this row;salary in usd,tblSalaries#this row;salary in usd)</f>
        <v>#VALUE!</v>
      </c>
    </row>
    <row r="1200" customFormat="false" ht="15" hidden="false" customHeight="true" outlineLevel="0" collapsed="false">
      <c r="B1200" s="0" t="s">
        <v>3101</v>
      </c>
      <c r="C1200" s="54" t="n">
        <v>41058.055162037</v>
      </c>
      <c r="D1200" s="55" t="s">
        <v>3102</v>
      </c>
      <c r="E1200" s="0" t="n">
        <v>450000</v>
      </c>
      <c r="F1200" s="0" t="s">
        <v>101</v>
      </c>
      <c r="G1200" s="0" t="e">
        <f aca="false">tblSalaries#this row;clean salary (in local currency)*VLOOKUP(tblSalaries#this row;currency,tblXrate,2,0)</f>
        <v>#VALUE!</v>
      </c>
      <c r="H1200" s="0" t="s">
        <v>3103</v>
      </c>
      <c r="I1200" s="0" t="s">
        <v>124</v>
      </c>
      <c r="J1200" s="0" t="s">
        <v>85</v>
      </c>
      <c r="K1200" s="0" t="e">
        <f aca="false">VLOOKUP(tblSalaries#this row;where do you work,tblCountriesactual:mapping,2,0)</f>
        <v>#VALUE!</v>
      </c>
      <c r="L1200" s="0" t="s">
        <v>118</v>
      </c>
      <c r="M1200" s="0" t="n">
        <v>2</v>
      </c>
      <c r="N1200" s="48" t="e">
        <f aca="false">VLOOKUP(K1200,tblCountries,3,0)</f>
        <v>#VALUE!</v>
      </c>
      <c r="O1200" s="48" t="e">
        <f aca="false">VLOOKUP(tblSalaries#this row;how many hours of a day you work on excel,tblHours,2,0)</f>
        <v>#VALUE!</v>
      </c>
      <c r="P1200" s="48" t="e">
        <f aca="false">VLOOKUP(tblSalaries#this row;clean country,tblCountries,5,0)</f>
        <v>#VALUE!</v>
      </c>
      <c r="Q1200" s="48" t="e">
        <f aca="false">IF($Q$1,tblSalaries#this row;ppp factor*tblSalaries#this row;salary in usd,tblSalaries#this row;salary in usd)</f>
        <v>#VALUE!</v>
      </c>
    </row>
    <row r="1201" customFormat="false" ht="15" hidden="false" customHeight="true" outlineLevel="0" collapsed="false">
      <c r="B1201" s="0" t="s">
        <v>3104</v>
      </c>
      <c r="C1201" s="54" t="n">
        <v>41058.0576273148</v>
      </c>
      <c r="D1201" s="55" t="s">
        <v>1325</v>
      </c>
      <c r="E1201" s="0" t="n">
        <v>1000000</v>
      </c>
      <c r="F1201" s="0" t="s">
        <v>101</v>
      </c>
      <c r="G1201" s="0" t="e">
        <f aca="false">tblSalaries#this row;clean salary (in local currency)*VLOOKUP(tblSalaries#this row;currency,tblXrate,2,0)</f>
        <v>#VALUE!</v>
      </c>
      <c r="H1201" s="0" t="s">
        <v>2451</v>
      </c>
      <c r="I1201" s="0" t="s">
        <v>124</v>
      </c>
      <c r="J1201" s="0" t="s">
        <v>85</v>
      </c>
      <c r="K1201" s="0" t="e">
        <f aca="false">VLOOKUP(tblSalaries#this row;where do you work,tblCountriesactual:mapping,2,0)</f>
        <v>#VALUE!</v>
      </c>
      <c r="L1201" s="0" t="s">
        <v>110</v>
      </c>
      <c r="M1201" s="0" t="n">
        <v>8.5</v>
      </c>
      <c r="N1201" s="48" t="e">
        <f aca="false">VLOOKUP(K1201,tblCountries,3,0)</f>
        <v>#VALUE!</v>
      </c>
      <c r="O1201" s="48" t="e">
        <f aca="false">VLOOKUP(tblSalaries#this row;how many hours of a day you work on excel,tblHours,2,0)</f>
        <v>#VALUE!</v>
      </c>
      <c r="P1201" s="48" t="e">
        <f aca="false">VLOOKUP(tblSalaries#this row;clean country,tblCountries,5,0)</f>
        <v>#VALUE!</v>
      </c>
      <c r="Q1201" s="48" t="e">
        <f aca="false">IF($Q$1,tblSalaries#this row;ppp factor*tblSalaries#this row;salary in usd,tblSalaries#this row;salary in usd)</f>
        <v>#VALUE!</v>
      </c>
    </row>
    <row r="1202" customFormat="false" ht="15" hidden="false" customHeight="true" outlineLevel="0" collapsed="false">
      <c r="B1202" s="0" t="s">
        <v>3105</v>
      </c>
      <c r="C1202" s="54" t="n">
        <v>41058.0636458333</v>
      </c>
      <c r="D1202" s="55" t="s">
        <v>3106</v>
      </c>
      <c r="E1202" s="0" t="n">
        <v>700000</v>
      </c>
      <c r="F1202" s="0" t="s">
        <v>101</v>
      </c>
      <c r="G1202" s="0" t="e">
        <f aca="false">tblSalaries#this row;clean salary (in local currency)*VLOOKUP(tblSalaries#this row;currency,tblXrate,2,0)</f>
        <v>#VALUE!</v>
      </c>
      <c r="H1202" s="0" t="s">
        <v>3107</v>
      </c>
      <c r="I1202" s="0" t="s">
        <v>136</v>
      </c>
      <c r="J1202" s="0" t="s">
        <v>85</v>
      </c>
      <c r="K1202" s="0" t="e">
        <f aca="false">VLOOKUP(tblSalaries#this row;where do you work,tblCountriesactual:mapping,2,0)</f>
        <v>#VALUE!</v>
      </c>
      <c r="L1202" s="0" t="s">
        <v>110</v>
      </c>
      <c r="M1202" s="0" t="n">
        <v>6</v>
      </c>
      <c r="N1202" s="48" t="e">
        <f aca="false">VLOOKUP(K1202,tblCountries,3,0)</f>
        <v>#VALUE!</v>
      </c>
      <c r="O1202" s="48" t="e">
        <f aca="false">VLOOKUP(tblSalaries#this row;how many hours of a day you work on excel,tblHours,2,0)</f>
        <v>#VALUE!</v>
      </c>
      <c r="P1202" s="48" t="e">
        <f aca="false">VLOOKUP(tblSalaries#this row;clean country,tblCountries,5,0)</f>
        <v>#VALUE!</v>
      </c>
      <c r="Q1202" s="48" t="e">
        <f aca="false">IF($Q$1,tblSalaries#this row;ppp factor*tblSalaries#this row;salary in usd,tblSalaries#this row;salary in usd)</f>
        <v>#VALUE!</v>
      </c>
    </row>
    <row r="1203" customFormat="false" ht="15" hidden="false" customHeight="true" outlineLevel="0" collapsed="false">
      <c r="B1203" s="0" t="s">
        <v>3108</v>
      </c>
      <c r="C1203" s="54" t="n">
        <v>41058.0701388889</v>
      </c>
      <c r="D1203" s="55" t="n">
        <v>80000</v>
      </c>
      <c r="E1203" s="0" t="n">
        <v>80000</v>
      </c>
      <c r="F1203" s="0" t="s">
        <v>71</v>
      </c>
      <c r="G1203" s="0" t="e">
        <f aca="false">tblSalaries#this row;clean salary (in local currency)*VLOOKUP(tblSalaries#this row;currency,tblXrate,2,0)</f>
        <v>#VALUE!</v>
      </c>
      <c r="H1203" s="0" t="s">
        <v>3109</v>
      </c>
      <c r="I1203" s="0" t="s">
        <v>78</v>
      </c>
      <c r="J1203" s="0" t="s">
        <v>161</v>
      </c>
      <c r="K1203" s="0" t="e">
        <f aca="false">VLOOKUP(tblSalaries#this row;where do you work,tblCountriesactual:mapping,2,0)</f>
        <v>#VALUE!</v>
      </c>
      <c r="L1203" s="0" t="s">
        <v>90</v>
      </c>
      <c r="M1203" s="0" t="n">
        <v>6</v>
      </c>
      <c r="N1203" s="48" t="e">
        <f aca="false">VLOOKUP(K1203,tblCountries,3,0)</f>
        <v>#VALUE!</v>
      </c>
      <c r="O1203" s="48" t="e">
        <f aca="false">VLOOKUP(tblSalaries#this row;how many hours of a day you work on excel,tblHours,2,0)</f>
        <v>#VALUE!</v>
      </c>
      <c r="P1203" s="48" t="e">
        <f aca="false">VLOOKUP(tblSalaries#this row;clean country,tblCountries,5,0)</f>
        <v>#VALUE!</v>
      </c>
      <c r="Q1203" s="48" t="e">
        <f aca="false">IF($Q$1,tblSalaries#this row;ppp factor*tblSalaries#this row;salary in usd,tblSalaries#this row;salary in usd)</f>
        <v>#VALUE!</v>
      </c>
    </row>
    <row r="1204" customFormat="false" ht="15" hidden="false" customHeight="true" outlineLevel="0" collapsed="false">
      <c r="B1204" s="0" t="s">
        <v>3110</v>
      </c>
      <c r="C1204" s="54" t="n">
        <v>41058.0722569444</v>
      </c>
      <c r="D1204" s="55" t="n">
        <v>100000</v>
      </c>
      <c r="E1204" s="0" t="n">
        <v>100000</v>
      </c>
      <c r="F1204" s="0" t="s">
        <v>71</v>
      </c>
      <c r="G1204" s="0" t="e">
        <f aca="false">tblSalaries#this row;clean salary (in local currency)*VLOOKUP(tblSalaries#this row;currency,tblXrate,2,0)</f>
        <v>#VALUE!</v>
      </c>
      <c r="H1204" s="0" t="s">
        <v>1762</v>
      </c>
      <c r="I1204" s="0" t="s">
        <v>124</v>
      </c>
      <c r="J1204" s="0" t="s">
        <v>74</v>
      </c>
      <c r="K1204" s="0" t="e">
        <f aca="false">VLOOKUP(tblSalaries#this row;where do you work,tblCountriesactual:mapping,2,0)</f>
        <v>#VALUE!</v>
      </c>
      <c r="L1204" s="0" t="s">
        <v>110</v>
      </c>
      <c r="M1204" s="0" t="n">
        <v>11</v>
      </c>
      <c r="N1204" s="48" t="e">
        <f aca="false">VLOOKUP(K1204,tblCountries,3,0)</f>
        <v>#VALUE!</v>
      </c>
      <c r="O1204" s="48" t="e">
        <f aca="false">VLOOKUP(tblSalaries#this row;how many hours of a day you work on excel,tblHours,2,0)</f>
        <v>#VALUE!</v>
      </c>
      <c r="P1204" s="48" t="e">
        <f aca="false">VLOOKUP(tblSalaries#this row;clean country,tblCountries,5,0)</f>
        <v>#VALUE!</v>
      </c>
      <c r="Q1204" s="48" t="e">
        <f aca="false">IF($Q$1,tblSalaries#this row;ppp factor*tblSalaries#this row;salary in usd,tblSalaries#this row;salary in usd)</f>
        <v>#VALUE!</v>
      </c>
    </row>
    <row r="1205" customFormat="false" ht="15" hidden="false" customHeight="true" outlineLevel="0" collapsed="false">
      <c r="B1205" s="0" t="s">
        <v>3111</v>
      </c>
      <c r="C1205" s="54" t="n">
        <v>41058.0730671296</v>
      </c>
      <c r="D1205" s="55" t="n">
        <v>4100</v>
      </c>
      <c r="E1205" s="0" t="n">
        <v>49200</v>
      </c>
      <c r="F1205" s="0" t="s">
        <v>71</v>
      </c>
      <c r="G1205" s="0" t="e">
        <f aca="false">tblSalaries#this row;clean salary (in local currency)*VLOOKUP(tblSalaries#this row;currency,tblXrate,2,0)</f>
        <v>#VALUE!</v>
      </c>
      <c r="H1205" s="0" t="s">
        <v>3076</v>
      </c>
      <c r="I1205" s="0" t="s">
        <v>69</v>
      </c>
      <c r="J1205" s="0" t="s">
        <v>3112</v>
      </c>
      <c r="K1205" s="0" t="e">
        <f aca="false">VLOOKUP(tblSalaries#this row;where do you work,tblCountriesactual:mapping,2,0)</f>
        <v>#VALUE!</v>
      </c>
      <c r="L1205" s="0" t="s">
        <v>100</v>
      </c>
      <c r="M1205" s="0" t="n">
        <v>25</v>
      </c>
      <c r="N1205" s="48" t="e">
        <f aca="false">VLOOKUP(K1205,tblCountries,3,0)</f>
        <v>#VALUE!</v>
      </c>
      <c r="O1205" s="48" t="e">
        <f aca="false">VLOOKUP(tblSalaries#this row;how many hours of a day you work on excel,tblHours,2,0)</f>
        <v>#VALUE!</v>
      </c>
      <c r="P1205" s="48" t="e">
        <f aca="false">VLOOKUP(tblSalaries#this row;clean country,tblCountries,5,0)</f>
        <v>#VALUE!</v>
      </c>
      <c r="Q1205" s="48" t="e">
        <f aca="false">IF($Q$1,tblSalaries#this row;ppp factor*tblSalaries#this row;salary in usd,tblSalaries#this row;salary in usd)</f>
        <v>#VALUE!</v>
      </c>
    </row>
    <row r="1206" customFormat="false" ht="15" hidden="false" customHeight="true" outlineLevel="0" collapsed="false">
      <c r="B1206" s="0" t="s">
        <v>3113</v>
      </c>
      <c r="C1206" s="54" t="n">
        <v>41058.0747569444</v>
      </c>
      <c r="D1206" s="55" t="n">
        <v>750</v>
      </c>
      <c r="E1206" s="0" t="n">
        <v>9000</v>
      </c>
      <c r="F1206" s="0" t="s">
        <v>71</v>
      </c>
      <c r="G1206" s="0" t="e">
        <f aca="false">tblSalaries#this row;clean salary (in local currency)*VLOOKUP(tblSalaries#this row;currency,tblXrate,2,0)</f>
        <v>#VALUE!</v>
      </c>
      <c r="H1206" s="0" t="s">
        <v>3114</v>
      </c>
      <c r="I1206" s="0" t="s">
        <v>124</v>
      </c>
      <c r="J1206" s="0" t="s">
        <v>85</v>
      </c>
      <c r="K1206" s="0" t="e">
        <f aca="false">VLOOKUP(tblSalaries#this row;where do you work,tblCountriesactual:mapping,2,0)</f>
        <v>#VALUE!</v>
      </c>
      <c r="L1206" s="0" t="s">
        <v>110</v>
      </c>
      <c r="M1206" s="0" t="n">
        <v>1</v>
      </c>
      <c r="N1206" s="48" t="e">
        <f aca="false">VLOOKUP(K1206,tblCountries,3,0)</f>
        <v>#VALUE!</v>
      </c>
      <c r="O1206" s="48" t="e">
        <f aca="false">VLOOKUP(tblSalaries#this row;how many hours of a day you work on excel,tblHours,2,0)</f>
        <v>#VALUE!</v>
      </c>
      <c r="P1206" s="48" t="e">
        <f aca="false">VLOOKUP(tblSalaries#this row;clean country,tblCountries,5,0)</f>
        <v>#VALUE!</v>
      </c>
      <c r="Q1206" s="48" t="e">
        <f aca="false">IF($Q$1,tblSalaries#this row;ppp factor*tblSalaries#this row;salary in usd,tblSalaries#this row;salary in usd)</f>
        <v>#VALUE!</v>
      </c>
    </row>
    <row r="1207" customFormat="false" ht="15" hidden="false" customHeight="true" outlineLevel="0" collapsed="false">
      <c r="B1207" s="0" t="s">
        <v>3115</v>
      </c>
      <c r="C1207" s="54" t="n">
        <v>41058.076400463</v>
      </c>
      <c r="D1207" s="55" t="n">
        <v>300000</v>
      </c>
      <c r="E1207" s="0" t="n">
        <v>300000</v>
      </c>
      <c r="F1207" s="0" t="s">
        <v>101</v>
      </c>
      <c r="G1207" s="0" t="e">
        <f aca="false">tblSalaries#this row;clean salary (in local currency)*VLOOKUP(tblSalaries#this row;currency,tblXrate,2,0)</f>
        <v>#VALUE!</v>
      </c>
      <c r="H1207" s="0" t="s">
        <v>2538</v>
      </c>
      <c r="I1207" s="0" t="s">
        <v>78</v>
      </c>
      <c r="J1207" s="0" t="s">
        <v>85</v>
      </c>
      <c r="K1207" s="0" t="e">
        <f aca="false">VLOOKUP(tblSalaries#this row;where do you work,tblCountriesactual:mapping,2,0)</f>
        <v>#VALUE!</v>
      </c>
      <c r="L1207" s="0" t="s">
        <v>110</v>
      </c>
      <c r="M1207" s="0" t="n">
        <v>6</v>
      </c>
      <c r="N1207" s="48" t="e">
        <f aca="false">VLOOKUP(K1207,tblCountries,3,0)</f>
        <v>#VALUE!</v>
      </c>
      <c r="O1207" s="48" t="e">
        <f aca="false">VLOOKUP(tblSalaries#this row;how many hours of a day you work on excel,tblHours,2,0)</f>
        <v>#VALUE!</v>
      </c>
      <c r="P1207" s="48" t="e">
        <f aca="false">VLOOKUP(tblSalaries#this row;clean country,tblCountries,5,0)</f>
        <v>#VALUE!</v>
      </c>
      <c r="Q1207" s="48" t="e">
        <f aca="false">IF($Q$1,tblSalaries#this row;ppp factor*tblSalaries#this row;salary in usd,tblSalaries#this row;salary in usd)</f>
        <v>#VALUE!</v>
      </c>
    </row>
    <row r="1208" customFormat="false" ht="15" hidden="false" customHeight="true" outlineLevel="0" collapsed="false">
      <c r="B1208" s="0" t="s">
        <v>3116</v>
      </c>
      <c r="C1208" s="54" t="n">
        <v>41058.0851736111</v>
      </c>
      <c r="D1208" s="55" t="s">
        <v>3117</v>
      </c>
      <c r="E1208" s="0" t="n">
        <v>40000</v>
      </c>
      <c r="F1208" s="0" t="s">
        <v>71</v>
      </c>
      <c r="G1208" s="0" t="e">
        <f aca="false">tblSalaries#this row;clean salary (in local currency)*VLOOKUP(tblSalaries#this row;currency,tblXrate,2,0)</f>
        <v>#VALUE!</v>
      </c>
      <c r="H1208" s="0" t="s">
        <v>3118</v>
      </c>
      <c r="I1208" s="0" t="s">
        <v>124</v>
      </c>
      <c r="J1208" s="0" t="s">
        <v>564</v>
      </c>
      <c r="K1208" s="0" t="e">
        <f aca="false">VLOOKUP(tblSalaries#this row;where do you work,tblCountriesactual:mapping,2,0)</f>
        <v>#VALUE!</v>
      </c>
      <c r="L1208" s="0" t="s">
        <v>110</v>
      </c>
      <c r="M1208" s="0" t="n">
        <v>15</v>
      </c>
      <c r="N1208" s="48" t="e">
        <f aca="false">VLOOKUP(K1208,tblCountries,3,0)</f>
        <v>#VALUE!</v>
      </c>
      <c r="O1208" s="48" t="e">
        <f aca="false">VLOOKUP(tblSalaries#this row;how many hours of a day you work on excel,tblHours,2,0)</f>
        <v>#VALUE!</v>
      </c>
      <c r="P1208" s="48" t="e">
        <f aca="false">VLOOKUP(tblSalaries#this row;clean country,tblCountries,5,0)</f>
        <v>#VALUE!</v>
      </c>
      <c r="Q1208" s="48" t="e">
        <f aca="false">IF($Q$1,tblSalaries#this row;ppp factor*tblSalaries#this row;salary in usd,tblSalaries#this row;salary in usd)</f>
        <v>#VALUE!</v>
      </c>
    </row>
    <row r="1209" customFormat="false" ht="15" hidden="false" customHeight="true" outlineLevel="0" collapsed="false">
      <c r="B1209" s="0" t="s">
        <v>3119</v>
      </c>
      <c r="C1209" s="54" t="n">
        <v>41058.092037037</v>
      </c>
      <c r="D1209" s="55" t="s">
        <v>3120</v>
      </c>
      <c r="E1209" s="0" t="n">
        <v>26000</v>
      </c>
      <c r="F1209" s="0" t="s">
        <v>111</v>
      </c>
      <c r="G1209" s="0" t="e">
        <f aca="false">tblSalaries#this row;clean salary (in local currency)*VLOOKUP(tblSalaries#this row;currency,tblXrate,2,0)</f>
        <v>#VALUE!</v>
      </c>
      <c r="H1209" s="0" t="s">
        <v>966</v>
      </c>
      <c r="I1209" s="0" t="s">
        <v>78</v>
      </c>
      <c r="J1209" s="0" t="s">
        <v>94</v>
      </c>
      <c r="K1209" s="0" t="e">
        <f aca="false">VLOOKUP(tblSalaries#this row;where do you work,tblCountriesactual:mapping,2,0)</f>
        <v>#VALUE!</v>
      </c>
      <c r="L1209" s="0" t="s">
        <v>110</v>
      </c>
      <c r="M1209" s="0" t="n">
        <v>2</v>
      </c>
      <c r="N1209" s="48" t="e">
        <f aca="false">VLOOKUP(K1209,tblCountries,3,0)</f>
        <v>#VALUE!</v>
      </c>
      <c r="O1209" s="48" t="e">
        <f aca="false">VLOOKUP(tblSalaries#this row;how many hours of a day you work on excel,tblHours,2,0)</f>
        <v>#VALUE!</v>
      </c>
      <c r="P1209" s="48" t="e">
        <f aca="false">VLOOKUP(tblSalaries#this row;clean country,tblCountries,5,0)</f>
        <v>#VALUE!</v>
      </c>
      <c r="Q1209" s="48" t="e">
        <f aca="false">IF($Q$1,tblSalaries#this row;ppp factor*tblSalaries#this row;salary in usd,tblSalaries#this row;salary in usd)</f>
        <v>#VALUE!</v>
      </c>
    </row>
    <row r="1210" customFormat="false" ht="15" hidden="false" customHeight="true" outlineLevel="0" collapsed="false">
      <c r="B1210" s="0" t="s">
        <v>3121</v>
      </c>
      <c r="C1210" s="54" t="n">
        <v>41058.0968402778</v>
      </c>
      <c r="D1210" s="55" t="s">
        <v>1334</v>
      </c>
      <c r="E1210" s="0" t="n">
        <v>29000</v>
      </c>
      <c r="F1210" s="0" t="s">
        <v>111</v>
      </c>
      <c r="G1210" s="0" t="e">
        <f aca="false">tblSalaries#this row;clean salary (in local currency)*VLOOKUP(tblSalaries#this row;currency,tblXrate,2,0)</f>
        <v>#VALUE!</v>
      </c>
      <c r="H1210" s="0" t="s">
        <v>3122</v>
      </c>
      <c r="I1210" s="0" t="s">
        <v>69</v>
      </c>
      <c r="J1210" s="0" t="s">
        <v>94</v>
      </c>
      <c r="K1210" s="0" t="e">
        <f aca="false">VLOOKUP(tblSalaries#this row;where do you work,tblCountriesactual:mapping,2,0)</f>
        <v>#VALUE!</v>
      </c>
      <c r="L1210" s="0" t="s">
        <v>100</v>
      </c>
      <c r="M1210" s="0" t="n">
        <v>8</v>
      </c>
      <c r="N1210" s="48" t="e">
        <f aca="false">VLOOKUP(K1210,tblCountries,3,0)</f>
        <v>#VALUE!</v>
      </c>
      <c r="O1210" s="48" t="e">
        <f aca="false">VLOOKUP(tblSalaries#this row;how many hours of a day you work on excel,tblHours,2,0)</f>
        <v>#VALUE!</v>
      </c>
      <c r="P1210" s="48" t="e">
        <f aca="false">VLOOKUP(tblSalaries#this row;clean country,tblCountries,5,0)</f>
        <v>#VALUE!</v>
      </c>
      <c r="Q1210" s="48" t="e">
        <f aca="false">IF($Q$1,tblSalaries#this row;ppp factor*tblSalaries#this row;salary in usd,tblSalaries#this row;salary in usd)</f>
        <v>#VALUE!</v>
      </c>
    </row>
    <row r="1211" customFormat="false" ht="15" hidden="false" customHeight="true" outlineLevel="0" collapsed="false">
      <c r="B1211" s="0" t="s">
        <v>3123</v>
      </c>
      <c r="C1211" s="54" t="n">
        <v>41058.0987615741</v>
      </c>
      <c r="D1211" s="55" t="n">
        <v>400000</v>
      </c>
      <c r="E1211" s="0" t="n">
        <v>400000</v>
      </c>
      <c r="F1211" s="0" t="s">
        <v>101</v>
      </c>
      <c r="G1211" s="0" t="e">
        <f aca="false">tblSalaries#this row;clean salary (in local currency)*VLOOKUP(tblSalaries#this row;currency,tblXrate,2,0)</f>
        <v>#VALUE!</v>
      </c>
      <c r="H1211" s="0" t="s">
        <v>3124</v>
      </c>
      <c r="I1211" s="0" t="s">
        <v>124</v>
      </c>
      <c r="J1211" s="0" t="s">
        <v>85</v>
      </c>
      <c r="K1211" s="0" t="e">
        <f aca="false">VLOOKUP(tblSalaries#this row;where do you work,tblCountriesactual:mapping,2,0)</f>
        <v>#VALUE!</v>
      </c>
      <c r="L1211" s="0" t="s">
        <v>110</v>
      </c>
      <c r="M1211" s="0" t="n">
        <v>1</v>
      </c>
      <c r="N1211" s="48" t="e">
        <f aca="false">VLOOKUP(K1211,tblCountries,3,0)</f>
        <v>#VALUE!</v>
      </c>
      <c r="O1211" s="48" t="e">
        <f aca="false">VLOOKUP(tblSalaries#this row;how many hours of a day you work on excel,tblHours,2,0)</f>
        <v>#VALUE!</v>
      </c>
      <c r="P1211" s="48" t="e">
        <f aca="false">VLOOKUP(tblSalaries#this row;clean country,tblCountries,5,0)</f>
        <v>#VALUE!</v>
      </c>
      <c r="Q1211" s="48" t="e">
        <f aca="false">IF($Q$1,tblSalaries#this row;ppp factor*tblSalaries#this row;salary in usd,tblSalaries#this row;salary in usd)</f>
        <v>#VALUE!</v>
      </c>
    </row>
    <row r="1212" customFormat="false" ht="15" hidden="false" customHeight="true" outlineLevel="0" collapsed="false">
      <c r="B1212" s="0" t="s">
        <v>3125</v>
      </c>
      <c r="C1212" s="54" t="n">
        <v>41058.101712963</v>
      </c>
      <c r="D1212" s="55" t="s">
        <v>784</v>
      </c>
      <c r="E1212" s="0" t="n">
        <v>100000</v>
      </c>
      <c r="F1212" s="0" t="s">
        <v>71</v>
      </c>
      <c r="G1212" s="0" t="e">
        <f aca="false">tblSalaries#this row;clean salary (in local currency)*VLOOKUP(tblSalaries#this row;currency,tblXrate,2,0)</f>
        <v>#VALUE!</v>
      </c>
      <c r="H1212" s="0" t="s">
        <v>97</v>
      </c>
      <c r="I1212" s="0" t="s">
        <v>97</v>
      </c>
      <c r="J1212" s="0" t="s">
        <v>216</v>
      </c>
      <c r="K1212" s="0" t="e">
        <f aca="false">VLOOKUP(tblSalaries#this row;where do you work,tblCountriesactual:mapping,2,0)</f>
        <v>#VALUE!</v>
      </c>
      <c r="L1212" s="0" t="s">
        <v>110</v>
      </c>
      <c r="M1212" s="0" t="n">
        <v>12</v>
      </c>
      <c r="N1212" s="48" t="e">
        <f aca="false">VLOOKUP(K1212,tblCountries,3,0)</f>
        <v>#VALUE!</v>
      </c>
      <c r="O1212" s="48" t="e">
        <f aca="false">VLOOKUP(tblSalaries#this row;how many hours of a day you work on excel,tblHours,2,0)</f>
        <v>#VALUE!</v>
      </c>
      <c r="P1212" s="48" t="e">
        <f aca="false">VLOOKUP(tblSalaries#this row;clean country,tblCountries,5,0)</f>
        <v>#VALUE!</v>
      </c>
      <c r="Q1212" s="48" t="e">
        <f aca="false">IF($Q$1,tblSalaries#this row;ppp factor*tblSalaries#this row;salary in usd,tblSalaries#this row;salary in usd)</f>
        <v>#VALUE!</v>
      </c>
    </row>
    <row r="1213" customFormat="false" ht="15" hidden="false" customHeight="true" outlineLevel="0" collapsed="false">
      <c r="B1213" s="0" t="s">
        <v>3126</v>
      </c>
      <c r="C1213" s="54" t="n">
        <v>41058.1137037037</v>
      </c>
      <c r="D1213" s="55" t="s">
        <v>3127</v>
      </c>
      <c r="E1213" s="0" t="n">
        <v>62000</v>
      </c>
      <c r="F1213" s="0" t="s">
        <v>82</v>
      </c>
      <c r="G1213" s="0" t="e">
        <f aca="false">tblSalaries#this row;clean salary (in local currency)*VLOOKUP(tblSalaries#this row;currency,tblXrate,2,0)</f>
        <v>#VALUE!</v>
      </c>
      <c r="H1213" s="0" t="s">
        <v>3128</v>
      </c>
      <c r="I1213" s="0" t="s">
        <v>78</v>
      </c>
      <c r="J1213" s="0" t="s">
        <v>155</v>
      </c>
      <c r="K1213" s="0" t="e">
        <f aca="false">VLOOKUP(tblSalaries#this row;where do you work,tblCountriesactual:mapping,2,0)</f>
        <v>#VALUE!</v>
      </c>
      <c r="L1213" s="0" t="s">
        <v>110</v>
      </c>
      <c r="M1213" s="0" t="n">
        <v>15</v>
      </c>
      <c r="N1213" s="48" t="e">
        <f aca="false">VLOOKUP(K1213,tblCountries,3,0)</f>
        <v>#VALUE!</v>
      </c>
      <c r="O1213" s="48" t="e">
        <f aca="false">VLOOKUP(tblSalaries#this row;how many hours of a day you work on excel,tblHours,2,0)</f>
        <v>#VALUE!</v>
      </c>
      <c r="P1213" s="48" t="e">
        <f aca="false">VLOOKUP(tblSalaries#this row;clean country,tblCountries,5,0)</f>
        <v>#VALUE!</v>
      </c>
      <c r="Q1213" s="48" t="e">
        <f aca="false">IF($Q$1,tblSalaries#this row;ppp factor*tblSalaries#this row;salary in usd,tblSalaries#this row;salary in usd)</f>
        <v>#VALUE!</v>
      </c>
    </row>
    <row r="1214" customFormat="false" ht="15" hidden="false" customHeight="true" outlineLevel="0" collapsed="false">
      <c r="B1214" s="0" t="s">
        <v>3129</v>
      </c>
      <c r="C1214" s="54" t="n">
        <v>41058.1361342593</v>
      </c>
      <c r="D1214" s="55" t="n">
        <v>150000</v>
      </c>
      <c r="E1214" s="0" t="n">
        <v>150000</v>
      </c>
      <c r="F1214" s="0" t="s">
        <v>84</v>
      </c>
      <c r="G1214" s="0" t="e">
        <f aca="false">tblSalaries#this row;clean salary (in local currency)*VLOOKUP(tblSalaries#this row;currency,tblXrate,2,0)</f>
        <v>#VALUE!</v>
      </c>
      <c r="H1214" s="0" t="s">
        <v>78</v>
      </c>
      <c r="I1214" s="0" t="s">
        <v>78</v>
      </c>
      <c r="J1214" s="0" t="s">
        <v>104</v>
      </c>
      <c r="K1214" s="0" t="e">
        <f aca="false">VLOOKUP(tblSalaries#this row;where do you work,tblCountriesactual:mapping,2,0)</f>
        <v>#VALUE!</v>
      </c>
      <c r="L1214" s="0" t="s">
        <v>100</v>
      </c>
      <c r="M1214" s="0" t="n">
        <v>10</v>
      </c>
      <c r="N1214" s="48" t="e">
        <f aca="false">VLOOKUP(K1214,tblCountries,3,0)</f>
        <v>#VALUE!</v>
      </c>
      <c r="O1214" s="48" t="e">
        <f aca="false">VLOOKUP(tblSalaries#this row;how many hours of a day you work on excel,tblHours,2,0)</f>
        <v>#VALUE!</v>
      </c>
      <c r="P1214" s="48" t="e">
        <f aca="false">VLOOKUP(tblSalaries#this row;clean country,tblCountries,5,0)</f>
        <v>#VALUE!</v>
      </c>
      <c r="Q1214" s="48" t="e">
        <f aca="false">IF($Q$1,tblSalaries#this row;ppp factor*tblSalaries#this row;salary in usd,tblSalaries#this row;salary in usd)</f>
        <v>#VALUE!</v>
      </c>
    </row>
    <row r="1215" customFormat="false" ht="15" hidden="false" customHeight="true" outlineLevel="0" collapsed="false">
      <c r="B1215" s="0" t="s">
        <v>3130</v>
      </c>
      <c r="C1215" s="54" t="n">
        <v>41058.1448726852</v>
      </c>
      <c r="D1215" s="55" t="s">
        <v>3131</v>
      </c>
      <c r="E1215" s="0" t="n">
        <v>35000</v>
      </c>
      <c r="F1215" s="0" t="s">
        <v>82</v>
      </c>
      <c r="G1215" s="0" t="e">
        <f aca="false">tblSalaries#this row;clean salary (in local currency)*VLOOKUP(tblSalaries#this row;currency,tblXrate,2,0)</f>
        <v>#VALUE!</v>
      </c>
      <c r="H1215" s="0" t="s">
        <v>966</v>
      </c>
      <c r="I1215" s="0" t="s">
        <v>78</v>
      </c>
      <c r="J1215" s="0" t="s">
        <v>267</v>
      </c>
      <c r="K1215" s="0" t="e">
        <f aca="false">VLOOKUP(tblSalaries#this row;where do you work,tblCountriesactual:mapping,2,0)</f>
        <v>#VALUE!</v>
      </c>
      <c r="L1215" s="0" t="s">
        <v>118</v>
      </c>
      <c r="M1215" s="0" t="n">
        <v>12</v>
      </c>
      <c r="N1215" s="48" t="e">
        <f aca="false">VLOOKUP(K1215,tblCountries,3,0)</f>
        <v>#VALUE!</v>
      </c>
      <c r="O1215" s="48" t="e">
        <f aca="false">VLOOKUP(tblSalaries#this row;how many hours of a day you work on excel,tblHours,2,0)</f>
        <v>#VALUE!</v>
      </c>
      <c r="P1215" s="48" t="e">
        <f aca="false">VLOOKUP(tblSalaries#this row;clean country,tblCountries,5,0)</f>
        <v>#VALUE!</v>
      </c>
      <c r="Q1215" s="48" t="e">
        <f aca="false">IF($Q$1,tblSalaries#this row;ppp factor*tblSalaries#this row;salary in usd,tblSalaries#this row;salary in usd)</f>
        <v>#VALUE!</v>
      </c>
    </row>
    <row r="1216" customFormat="false" ht="15" hidden="false" customHeight="true" outlineLevel="0" collapsed="false">
      <c r="B1216" s="0" t="s">
        <v>3132</v>
      </c>
      <c r="C1216" s="54" t="n">
        <v>41058.1605208333</v>
      </c>
      <c r="D1216" s="55" t="n">
        <v>30</v>
      </c>
      <c r="E1216" s="0" t="n">
        <v>30000</v>
      </c>
      <c r="F1216" s="0" t="s">
        <v>82</v>
      </c>
      <c r="G1216" s="0" t="e">
        <f aca="false">tblSalaries#this row;clean salary (in local currency)*VLOOKUP(tblSalaries#this row;currency,tblXrate,2,0)</f>
        <v>#VALUE!</v>
      </c>
      <c r="H1216" s="0" t="s">
        <v>3133</v>
      </c>
      <c r="I1216" s="0" t="s">
        <v>87</v>
      </c>
      <c r="J1216" s="0" t="s">
        <v>3134</v>
      </c>
      <c r="K1216" s="0" t="e">
        <f aca="false">VLOOKUP(tblSalaries#this row;where do you work,tblCountriesactual:mapping,2,0)</f>
        <v>#VALUE!</v>
      </c>
      <c r="L1216" s="0" t="s">
        <v>90</v>
      </c>
      <c r="M1216" s="0" t="n">
        <v>8</v>
      </c>
      <c r="N1216" s="48" t="e">
        <f aca="false">VLOOKUP(K1216,tblCountries,3,0)</f>
        <v>#VALUE!</v>
      </c>
      <c r="O1216" s="48" t="e">
        <f aca="false">VLOOKUP(tblSalaries#this row;how many hours of a day you work on excel,tblHours,2,0)</f>
        <v>#VALUE!</v>
      </c>
      <c r="P1216" s="48" t="e">
        <f aca="false">VLOOKUP(tblSalaries#this row;clean country,tblCountries,5,0)</f>
        <v>#VALUE!</v>
      </c>
      <c r="Q1216" s="48" t="e">
        <f aca="false">IF($Q$1,tblSalaries#this row;ppp factor*tblSalaries#this row;salary in usd,tblSalaries#this row;salary in usd)</f>
        <v>#VALUE!</v>
      </c>
    </row>
    <row r="1217" customFormat="false" ht="15" hidden="false" customHeight="true" outlineLevel="0" collapsed="false">
      <c r="B1217" s="0" t="s">
        <v>3135</v>
      </c>
      <c r="C1217" s="54" t="n">
        <v>41058.1607407407</v>
      </c>
      <c r="D1217" s="55" t="n">
        <v>75000</v>
      </c>
      <c r="E1217" s="0" t="n">
        <v>75000</v>
      </c>
      <c r="F1217" s="0" t="s">
        <v>111</v>
      </c>
      <c r="G1217" s="0" t="e">
        <f aca="false">tblSalaries#this row;clean salary (in local currency)*VLOOKUP(tblSalaries#this row;currency,tblXrate,2,0)</f>
        <v>#VALUE!</v>
      </c>
      <c r="H1217" s="0" t="s">
        <v>1762</v>
      </c>
      <c r="I1217" s="0" t="s">
        <v>124</v>
      </c>
      <c r="J1217" s="0" t="s">
        <v>94</v>
      </c>
      <c r="K1217" s="0" t="e">
        <f aca="false">VLOOKUP(tblSalaries#this row;where do you work,tblCountriesactual:mapping,2,0)</f>
        <v>#VALUE!</v>
      </c>
      <c r="L1217" s="0" t="s">
        <v>110</v>
      </c>
      <c r="M1217" s="0" t="n">
        <v>20</v>
      </c>
      <c r="N1217" s="48" t="e">
        <f aca="false">VLOOKUP(K1217,tblCountries,3,0)</f>
        <v>#VALUE!</v>
      </c>
      <c r="O1217" s="48" t="e">
        <f aca="false">VLOOKUP(tblSalaries#this row;how many hours of a day you work on excel,tblHours,2,0)</f>
        <v>#VALUE!</v>
      </c>
      <c r="P1217" s="48" t="e">
        <f aca="false">VLOOKUP(tblSalaries#this row;clean country,tblCountries,5,0)</f>
        <v>#VALUE!</v>
      </c>
      <c r="Q1217" s="48" t="e">
        <f aca="false">IF($Q$1,tblSalaries#this row;ppp factor*tblSalaries#this row;salary in usd,tblSalaries#this row;salary in usd)</f>
        <v>#VALUE!</v>
      </c>
    </row>
    <row r="1218" customFormat="false" ht="15" hidden="false" customHeight="true" outlineLevel="0" collapsed="false">
      <c r="B1218" s="0" t="s">
        <v>3136</v>
      </c>
      <c r="C1218" s="54" t="n">
        <v>41058.1688310185</v>
      </c>
      <c r="D1218" s="55" t="n">
        <v>25000</v>
      </c>
      <c r="E1218" s="0" t="n">
        <v>25000</v>
      </c>
      <c r="F1218" s="0" t="s">
        <v>111</v>
      </c>
      <c r="G1218" s="0" t="e">
        <f aca="false">tblSalaries#this row;clean salary (in local currency)*VLOOKUP(tblSalaries#this row;currency,tblXrate,2,0)</f>
        <v>#VALUE!</v>
      </c>
      <c r="H1218" s="0" t="s">
        <v>3137</v>
      </c>
      <c r="I1218" s="0" t="s">
        <v>69</v>
      </c>
      <c r="J1218" s="0" t="s">
        <v>94</v>
      </c>
      <c r="K1218" s="0" t="e">
        <f aca="false">VLOOKUP(tblSalaries#this row;where do you work,tblCountriesactual:mapping,2,0)</f>
        <v>#VALUE!</v>
      </c>
      <c r="L1218" s="0" t="s">
        <v>100</v>
      </c>
      <c r="M1218" s="0" t="n">
        <v>10</v>
      </c>
      <c r="N1218" s="48" t="e">
        <f aca="false">VLOOKUP(K1218,tblCountries,3,0)</f>
        <v>#VALUE!</v>
      </c>
      <c r="O1218" s="48" t="e">
        <f aca="false">VLOOKUP(tblSalaries#this row;how many hours of a day you work on excel,tblHours,2,0)</f>
        <v>#VALUE!</v>
      </c>
      <c r="P1218" s="48" t="e">
        <f aca="false">VLOOKUP(tblSalaries#this row;clean country,tblCountries,5,0)</f>
        <v>#VALUE!</v>
      </c>
      <c r="Q1218" s="48" t="e">
        <f aca="false">IF($Q$1,tblSalaries#this row;ppp factor*tblSalaries#this row;salary in usd,tblSalaries#this row;salary in usd)</f>
        <v>#VALUE!</v>
      </c>
    </row>
    <row r="1219" customFormat="false" ht="15" hidden="false" customHeight="true" outlineLevel="0" collapsed="false">
      <c r="B1219" s="0" t="s">
        <v>3138</v>
      </c>
      <c r="C1219" s="54" t="n">
        <v>41058.1727430556</v>
      </c>
      <c r="D1219" s="55" t="n">
        <v>71000</v>
      </c>
      <c r="E1219" s="0" t="n">
        <v>71000</v>
      </c>
      <c r="F1219" s="0" t="s">
        <v>82</v>
      </c>
      <c r="G1219" s="0" t="e">
        <f aca="false">tblSalaries#this row;clean salary (in local currency)*VLOOKUP(tblSalaries#this row;currency,tblXrate,2,0)</f>
        <v>#VALUE!</v>
      </c>
      <c r="H1219" s="0" t="s">
        <v>87</v>
      </c>
      <c r="I1219" s="0" t="s">
        <v>87</v>
      </c>
      <c r="J1219" s="0" t="s">
        <v>134</v>
      </c>
      <c r="K1219" s="0" t="e">
        <f aca="false">VLOOKUP(tblSalaries#this row;where do you work,tblCountriesactual:mapping,2,0)</f>
        <v>#VALUE!</v>
      </c>
      <c r="L1219" s="0" t="s">
        <v>90</v>
      </c>
      <c r="M1219" s="0" t="n">
        <v>3</v>
      </c>
      <c r="N1219" s="48" t="e">
        <f aca="false">VLOOKUP(K1219,tblCountries,3,0)</f>
        <v>#VALUE!</v>
      </c>
      <c r="O1219" s="48" t="e">
        <f aca="false">VLOOKUP(tblSalaries#this row;how many hours of a day you work on excel,tblHours,2,0)</f>
        <v>#VALUE!</v>
      </c>
      <c r="P1219" s="48" t="e">
        <f aca="false">VLOOKUP(tblSalaries#this row;clean country,tblCountries,5,0)</f>
        <v>#VALUE!</v>
      </c>
      <c r="Q1219" s="48" t="e">
        <f aca="false">IF($Q$1,tblSalaries#this row;ppp factor*tblSalaries#this row;salary in usd,tblSalaries#this row;salary in usd)</f>
        <v>#VALUE!</v>
      </c>
    </row>
    <row r="1220" customFormat="false" ht="15" hidden="false" customHeight="true" outlineLevel="0" collapsed="false">
      <c r="B1220" s="0" t="s">
        <v>3139</v>
      </c>
      <c r="C1220" s="54" t="n">
        <v>41058.1749768518</v>
      </c>
      <c r="D1220" s="55" t="s">
        <v>850</v>
      </c>
      <c r="E1220" s="0" t="n">
        <v>30000</v>
      </c>
      <c r="F1220" s="0" t="s">
        <v>111</v>
      </c>
      <c r="G1220" s="0" t="e">
        <f aca="false">tblSalaries#this row;clean salary (in local currency)*VLOOKUP(tblSalaries#this row;currency,tblXrate,2,0)</f>
        <v>#VALUE!</v>
      </c>
      <c r="H1220" s="0" t="s">
        <v>3140</v>
      </c>
      <c r="I1220" s="0" t="s">
        <v>143</v>
      </c>
      <c r="J1220" s="0" t="s">
        <v>94</v>
      </c>
      <c r="K1220" s="0" t="e">
        <f aca="false">VLOOKUP(tblSalaries#this row;where do you work,tblCountriesactual:mapping,2,0)</f>
        <v>#VALUE!</v>
      </c>
      <c r="L1220" s="0" t="s">
        <v>110</v>
      </c>
      <c r="M1220" s="0" t="n">
        <v>14</v>
      </c>
      <c r="N1220" s="48" t="e">
        <f aca="false">VLOOKUP(K1220,tblCountries,3,0)</f>
        <v>#VALUE!</v>
      </c>
      <c r="O1220" s="48" t="e">
        <f aca="false">VLOOKUP(tblSalaries#this row;how many hours of a day you work on excel,tblHours,2,0)</f>
        <v>#VALUE!</v>
      </c>
      <c r="P1220" s="48" t="e">
        <f aca="false">VLOOKUP(tblSalaries#this row;clean country,tblCountries,5,0)</f>
        <v>#VALUE!</v>
      </c>
      <c r="Q1220" s="48" t="e">
        <f aca="false">IF($Q$1,tblSalaries#this row;ppp factor*tblSalaries#this row;salary in usd,tblSalaries#this row;salary in usd)</f>
        <v>#VALUE!</v>
      </c>
    </row>
    <row r="1221" customFormat="false" ht="15" hidden="false" customHeight="true" outlineLevel="0" collapsed="false">
      <c r="B1221" s="0" t="s">
        <v>3141</v>
      </c>
      <c r="C1221" s="54" t="n">
        <v>41058.1840509259</v>
      </c>
      <c r="D1221" s="55" t="n">
        <v>56000</v>
      </c>
      <c r="E1221" s="0" t="n">
        <v>56000</v>
      </c>
      <c r="F1221" s="0" t="s">
        <v>71</v>
      </c>
      <c r="G1221" s="0" t="e">
        <f aca="false">tblSalaries#this row;clean salary (in local currency)*VLOOKUP(tblSalaries#this row;currency,tblXrate,2,0)</f>
        <v>#VALUE!</v>
      </c>
      <c r="H1221" s="0" t="s">
        <v>69</v>
      </c>
      <c r="I1221" s="0" t="s">
        <v>69</v>
      </c>
      <c r="J1221" s="0" t="s">
        <v>74</v>
      </c>
      <c r="K1221" s="0" t="e">
        <f aca="false">VLOOKUP(tblSalaries#this row;where do you work,tblCountriesactual:mapping,2,0)</f>
        <v>#VALUE!</v>
      </c>
      <c r="L1221" s="0" t="s">
        <v>110</v>
      </c>
      <c r="M1221" s="0" t="n">
        <v>1</v>
      </c>
      <c r="N1221" s="48" t="e">
        <f aca="false">VLOOKUP(K1221,tblCountries,3,0)</f>
        <v>#VALUE!</v>
      </c>
      <c r="O1221" s="48" t="e">
        <f aca="false">VLOOKUP(tblSalaries#this row;how many hours of a day you work on excel,tblHours,2,0)</f>
        <v>#VALUE!</v>
      </c>
      <c r="P1221" s="48" t="e">
        <f aca="false">VLOOKUP(tblSalaries#this row;clean country,tblCountries,5,0)</f>
        <v>#VALUE!</v>
      </c>
      <c r="Q1221" s="48" t="e">
        <f aca="false">IF($Q$1,tblSalaries#this row;ppp factor*tblSalaries#this row;salary in usd,tblSalaries#this row;salary in usd)</f>
        <v>#VALUE!</v>
      </c>
    </row>
    <row r="1222" customFormat="false" ht="15" hidden="false" customHeight="true" outlineLevel="0" collapsed="false">
      <c r="B1222" s="0" t="s">
        <v>3142</v>
      </c>
      <c r="C1222" s="54" t="n">
        <v>41058.1876157407</v>
      </c>
      <c r="D1222" s="55" t="s">
        <v>3143</v>
      </c>
      <c r="E1222" s="0" t="n">
        <v>48000000</v>
      </c>
      <c r="F1222" s="0" t="s">
        <v>203</v>
      </c>
      <c r="G1222" s="0" t="e">
        <f aca="false">tblSalaries#this row;clean salary (in local currency)*VLOOKUP(tblSalaries#this row;currency,tblXrate,2,0)</f>
        <v>#VALUE!</v>
      </c>
      <c r="H1222" s="0" t="s">
        <v>3144</v>
      </c>
      <c r="I1222" s="0" t="s">
        <v>78</v>
      </c>
      <c r="J1222" s="0" t="s">
        <v>210</v>
      </c>
      <c r="K1222" s="0" t="e">
        <f aca="false">VLOOKUP(tblSalaries#this row;where do you work,tblCountriesactual:mapping,2,0)</f>
        <v>#VALUE!</v>
      </c>
      <c r="L1222" s="0" t="s">
        <v>90</v>
      </c>
      <c r="M1222" s="0" t="n">
        <v>2</v>
      </c>
      <c r="N1222" s="48" t="e">
        <f aca="false">VLOOKUP(K1222,tblCountries,3,0)</f>
        <v>#VALUE!</v>
      </c>
      <c r="O1222" s="48" t="e">
        <f aca="false">VLOOKUP(tblSalaries#this row;how many hours of a day you work on excel,tblHours,2,0)</f>
        <v>#VALUE!</v>
      </c>
      <c r="P1222" s="48" t="e">
        <f aca="false">VLOOKUP(tblSalaries#this row;clean country,tblCountries,5,0)</f>
        <v>#VALUE!</v>
      </c>
      <c r="Q1222" s="48" t="e">
        <f aca="false">IF($Q$1,tblSalaries#this row;ppp factor*tblSalaries#this row;salary in usd,tblSalaries#this row;salary in usd)</f>
        <v>#VALUE!</v>
      </c>
    </row>
    <row r="1223" customFormat="false" ht="15" hidden="false" customHeight="true" outlineLevel="0" collapsed="false">
      <c r="B1223" s="0" t="s">
        <v>3145</v>
      </c>
      <c r="C1223" s="54" t="n">
        <v>41058.1900115741</v>
      </c>
      <c r="D1223" s="55" t="s">
        <v>3146</v>
      </c>
      <c r="E1223" s="0" t="n">
        <v>34000</v>
      </c>
      <c r="F1223" s="0" t="s">
        <v>111</v>
      </c>
      <c r="G1223" s="0" t="e">
        <f aca="false">tblSalaries#this row;clean salary (in local currency)*VLOOKUP(tblSalaries#this row;currency,tblXrate,2,0)</f>
        <v>#VALUE!</v>
      </c>
      <c r="H1223" s="0" t="s">
        <v>3147</v>
      </c>
      <c r="I1223" s="0" t="s">
        <v>69</v>
      </c>
      <c r="J1223" s="0" t="s">
        <v>94</v>
      </c>
      <c r="K1223" s="0" t="e">
        <f aca="false">VLOOKUP(tblSalaries#this row;where do you work,tblCountriesactual:mapping,2,0)</f>
        <v>#VALUE!</v>
      </c>
      <c r="L1223" s="0" t="s">
        <v>118</v>
      </c>
      <c r="M1223" s="0" t="n">
        <v>10</v>
      </c>
      <c r="N1223" s="48" t="e">
        <f aca="false">VLOOKUP(K1223,tblCountries,3,0)</f>
        <v>#VALUE!</v>
      </c>
      <c r="O1223" s="48" t="e">
        <f aca="false">VLOOKUP(tblSalaries#this row;how many hours of a day you work on excel,tblHours,2,0)</f>
        <v>#VALUE!</v>
      </c>
      <c r="P1223" s="48" t="e">
        <f aca="false">VLOOKUP(tblSalaries#this row;clean country,tblCountries,5,0)</f>
        <v>#VALUE!</v>
      </c>
      <c r="Q1223" s="48" t="e">
        <f aca="false">IF($Q$1,tblSalaries#this row;ppp factor*tblSalaries#this row;salary in usd,tblSalaries#this row;salary in usd)</f>
        <v>#VALUE!</v>
      </c>
    </row>
    <row r="1224" customFormat="false" ht="15" hidden="false" customHeight="true" outlineLevel="0" collapsed="false">
      <c r="B1224" s="0" t="s">
        <v>3148</v>
      </c>
      <c r="C1224" s="54" t="n">
        <v>41058.2107175926</v>
      </c>
      <c r="D1224" s="55" t="s">
        <v>3149</v>
      </c>
      <c r="E1224" s="0" t="n">
        <v>450000</v>
      </c>
      <c r="F1224" s="0" t="s">
        <v>168</v>
      </c>
      <c r="G1224" s="0" t="e">
        <f aca="false">tblSalaries#this row;clean salary (in local currency)*VLOOKUP(tblSalaries#this row;currency,tblXrate,2,0)</f>
        <v>#VALUE!</v>
      </c>
      <c r="H1224" s="0" t="s">
        <v>3150</v>
      </c>
      <c r="I1224" s="0" t="s">
        <v>107</v>
      </c>
      <c r="J1224" s="0" t="s">
        <v>250</v>
      </c>
      <c r="K1224" s="0" t="e">
        <f aca="false">VLOOKUP(tblSalaries#this row;where do you work,tblCountriesactual:mapping,2,0)</f>
        <v>#VALUE!</v>
      </c>
      <c r="L1224" s="0" t="s">
        <v>118</v>
      </c>
      <c r="M1224" s="0" t="n">
        <v>17</v>
      </c>
      <c r="N1224" s="48" t="e">
        <f aca="false">VLOOKUP(K1224,tblCountries,3,0)</f>
        <v>#VALUE!</v>
      </c>
      <c r="O1224" s="48" t="e">
        <f aca="false">VLOOKUP(tblSalaries#this row;how many hours of a day you work on excel,tblHours,2,0)</f>
        <v>#VALUE!</v>
      </c>
      <c r="P1224" s="48" t="e">
        <f aca="false">VLOOKUP(tblSalaries#this row;clean country,tblCountries,5,0)</f>
        <v>#VALUE!</v>
      </c>
      <c r="Q1224" s="48" t="e">
        <f aca="false">IF($Q$1,tblSalaries#this row;ppp factor*tblSalaries#this row;salary in usd,tblSalaries#this row;salary in usd)</f>
        <v>#VALUE!</v>
      </c>
    </row>
    <row r="1225" customFormat="false" ht="15" hidden="false" customHeight="true" outlineLevel="0" collapsed="false">
      <c r="B1225" s="0" t="s">
        <v>3151</v>
      </c>
      <c r="C1225" s="54" t="n">
        <v>41058.2145486111</v>
      </c>
      <c r="D1225" s="55" t="s">
        <v>3152</v>
      </c>
      <c r="E1225" s="0" t="n">
        <v>85000</v>
      </c>
      <c r="F1225" s="0" t="s">
        <v>71</v>
      </c>
      <c r="G1225" s="0" t="e">
        <f aca="false">tblSalaries#this row;clean salary (in local currency)*VLOOKUP(tblSalaries#this row;currency,tblXrate,2,0)</f>
        <v>#VALUE!</v>
      </c>
      <c r="H1225" s="0" t="s">
        <v>3153</v>
      </c>
      <c r="I1225" s="0" t="s">
        <v>78</v>
      </c>
      <c r="J1225" s="0" t="s">
        <v>74</v>
      </c>
      <c r="K1225" s="0" t="e">
        <f aca="false">VLOOKUP(tblSalaries#this row;where do you work,tblCountriesactual:mapping,2,0)</f>
        <v>#VALUE!</v>
      </c>
      <c r="L1225" s="0" t="s">
        <v>110</v>
      </c>
      <c r="M1225" s="0" t="n">
        <v>5</v>
      </c>
      <c r="N1225" s="48" t="e">
        <f aca="false">VLOOKUP(K1225,tblCountries,3,0)</f>
        <v>#VALUE!</v>
      </c>
      <c r="O1225" s="48" t="e">
        <f aca="false">VLOOKUP(tblSalaries#this row;how many hours of a day you work on excel,tblHours,2,0)</f>
        <v>#VALUE!</v>
      </c>
      <c r="P1225" s="48" t="e">
        <f aca="false">VLOOKUP(tblSalaries#this row;clean country,tblCountries,5,0)</f>
        <v>#VALUE!</v>
      </c>
      <c r="Q1225" s="48" t="e">
        <f aca="false">IF($Q$1,tblSalaries#this row;ppp factor*tblSalaries#this row;salary in usd,tblSalaries#this row;salary in usd)</f>
        <v>#VALUE!</v>
      </c>
    </row>
    <row r="1226" customFormat="false" ht="15" hidden="false" customHeight="true" outlineLevel="0" collapsed="false">
      <c r="B1226" s="0" t="s">
        <v>3154</v>
      </c>
      <c r="C1226" s="54" t="n">
        <v>41058.2160069445</v>
      </c>
      <c r="D1226" s="55" t="s">
        <v>3155</v>
      </c>
      <c r="E1226" s="0" t="n">
        <v>72000</v>
      </c>
      <c r="F1226" s="0" t="s">
        <v>71</v>
      </c>
      <c r="G1226" s="0" t="e">
        <f aca="false">tblSalaries#this row;clean salary (in local currency)*VLOOKUP(tblSalaries#this row;currency,tblXrate,2,0)</f>
        <v>#VALUE!</v>
      </c>
      <c r="H1226" s="0" t="s">
        <v>3156</v>
      </c>
      <c r="I1226" s="0" t="s">
        <v>87</v>
      </c>
      <c r="J1226" s="0" t="s">
        <v>187</v>
      </c>
      <c r="K1226" s="0" t="e">
        <f aca="false">VLOOKUP(tblSalaries#this row;where do you work,tblCountriesactual:mapping,2,0)</f>
        <v>#VALUE!</v>
      </c>
      <c r="L1226" s="0" t="s">
        <v>100</v>
      </c>
      <c r="M1226" s="0" t="n">
        <v>10</v>
      </c>
      <c r="N1226" s="48" t="e">
        <f aca="false">VLOOKUP(K1226,tblCountries,3,0)</f>
        <v>#VALUE!</v>
      </c>
      <c r="O1226" s="48" t="e">
        <f aca="false">VLOOKUP(tblSalaries#this row;how many hours of a day you work on excel,tblHours,2,0)</f>
        <v>#VALUE!</v>
      </c>
      <c r="P1226" s="48" t="e">
        <f aca="false">VLOOKUP(tblSalaries#this row;clean country,tblCountries,5,0)</f>
        <v>#VALUE!</v>
      </c>
      <c r="Q1226" s="48" t="e">
        <f aca="false">IF($Q$1,tblSalaries#this row;ppp factor*tblSalaries#this row;salary in usd,tblSalaries#this row;salary in usd)</f>
        <v>#VALUE!</v>
      </c>
    </row>
    <row r="1227" customFormat="false" ht="15" hidden="false" customHeight="true" outlineLevel="0" collapsed="false">
      <c r="B1227" s="0" t="s">
        <v>3157</v>
      </c>
      <c r="C1227" s="54" t="n">
        <v>41058.2233680556</v>
      </c>
      <c r="D1227" s="55" t="n">
        <v>55000</v>
      </c>
      <c r="E1227" s="0" t="n">
        <v>55000</v>
      </c>
      <c r="F1227" s="0" t="s">
        <v>71</v>
      </c>
      <c r="G1227" s="0" t="e">
        <f aca="false">tblSalaries#this row;clean salary (in local currency)*VLOOKUP(tblSalaries#this row;currency,tblXrate,2,0)</f>
        <v>#VALUE!</v>
      </c>
      <c r="H1227" s="0" t="s">
        <v>2870</v>
      </c>
      <c r="I1227" s="0" t="s">
        <v>78</v>
      </c>
      <c r="J1227" s="0" t="s">
        <v>74</v>
      </c>
      <c r="K1227" s="0" t="e">
        <f aca="false">VLOOKUP(tblSalaries#this row;where do you work,tblCountriesactual:mapping,2,0)</f>
        <v>#VALUE!</v>
      </c>
      <c r="L1227" s="0" t="s">
        <v>90</v>
      </c>
      <c r="M1227" s="0" t="n">
        <v>7</v>
      </c>
      <c r="N1227" s="48" t="e">
        <f aca="false">VLOOKUP(K1227,tblCountries,3,0)</f>
        <v>#VALUE!</v>
      </c>
      <c r="O1227" s="48" t="e">
        <f aca="false">VLOOKUP(tblSalaries#this row;how many hours of a day you work on excel,tblHours,2,0)</f>
        <v>#VALUE!</v>
      </c>
      <c r="P1227" s="48" t="e">
        <f aca="false">VLOOKUP(tblSalaries#this row;clean country,tblCountries,5,0)</f>
        <v>#VALUE!</v>
      </c>
      <c r="Q1227" s="48" t="e">
        <f aca="false">IF($Q$1,tblSalaries#this row;ppp factor*tblSalaries#this row;salary in usd,tblSalaries#this row;salary in usd)</f>
        <v>#VALUE!</v>
      </c>
    </row>
    <row r="1228" customFormat="false" ht="15" hidden="false" customHeight="true" outlineLevel="0" collapsed="false">
      <c r="B1228" s="0" t="s">
        <v>3158</v>
      </c>
      <c r="C1228" s="54" t="n">
        <v>41058.2413657407</v>
      </c>
      <c r="D1228" s="55" t="s">
        <v>3159</v>
      </c>
      <c r="E1228" s="0" t="n">
        <v>43000</v>
      </c>
      <c r="F1228" s="0" t="s">
        <v>111</v>
      </c>
      <c r="G1228" s="0" t="e">
        <f aca="false">tblSalaries#this row;clean salary (in local currency)*VLOOKUP(tblSalaries#this row;currency,tblXrate,2,0)</f>
        <v>#VALUE!</v>
      </c>
      <c r="H1228" s="0" t="s">
        <v>921</v>
      </c>
      <c r="I1228" s="0" t="s">
        <v>97</v>
      </c>
      <c r="J1228" s="0" t="s">
        <v>94</v>
      </c>
      <c r="K1228" s="0" t="e">
        <f aca="false">VLOOKUP(tblSalaries#this row;where do you work,tblCountriesactual:mapping,2,0)</f>
        <v>#VALUE!</v>
      </c>
      <c r="L1228" s="0" t="s">
        <v>110</v>
      </c>
      <c r="M1228" s="0" t="n">
        <v>25</v>
      </c>
      <c r="N1228" s="48" t="e">
        <f aca="false">VLOOKUP(K1228,tblCountries,3,0)</f>
        <v>#VALUE!</v>
      </c>
      <c r="O1228" s="48" t="e">
        <f aca="false">VLOOKUP(tblSalaries#this row;how many hours of a day you work on excel,tblHours,2,0)</f>
        <v>#VALUE!</v>
      </c>
      <c r="P1228" s="48" t="e">
        <f aca="false">VLOOKUP(tblSalaries#this row;clean country,tblCountries,5,0)</f>
        <v>#VALUE!</v>
      </c>
      <c r="Q1228" s="48" t="e">
        <f aca="false">IF($Q$1,tblSalaries#this row;ppp factor*tblSalaries#this row;salary in usd,tblSalaries#this row;salary in usd)</f>
        <v>#VALUE!</v>
      </c>
    </row>
    <row r="1229" customFormat="false" ht="15" hidden="false" customHeight="true" outlineLevel="0" collapsed="false">
      <c r="B1229" s="0" t="s">
        <v>3160</v>
      </c>
      <c r="C1229" s="54" t="n">
        <v>41058.245625</v>
      </c>
      <c r="D1229" s="55" t="s">
        <v>3161</v>
      </c>
      <c r="E1229" s="0" t="n">
        <v>25750</v>
      </c>
      <c r="F1229" s="0" t="s">
        <v>111</v>
      </c>
      <c r="G1229" s="0" t="e">
        <f aca="false">tblSalaries#this row;clean salary (in local currency)*VLOOKUP(tblSalaries#this row;currency,tblXrate,2,0)</f>
        <v>#VALUE!</v>
      </c>
      <c r="H1229" s="0" t="s">
        <v>1159</v>
      </c>
      <c r="I1229" s="0" t="s">
        <v>78</v>
      </c>
      <c r="J1229" s="0" t="s">
        <v>94</v>
      </c>
      <c r="K1229" s="0" t="e">
        <f aca="false">VLOOKUP(tblSalaries#this row;where do you work,tblCountriesactual:mapping,2,0)</f>
        <v>#VALUE!</v>
      </c>
      <c r="L1229" s="0" t="s">
        <v>110</v>
      </c>
      <c r="M1229" s="0" t="n">
        <v>1</v>
      </c>
      <c r="N1229" s="48" t="e">
        <f aca="false">VLOOKUP(K1229,tblCountries,3,0)</f>
        <v>#VALUE!</v>
      </c>
      <c r="O1229" s="48" t="e">
        <f aca="false">VLOOKUP(tblSalaries#this row;how many hours of a day you work on excel,tblHours,2,0)</f>
        <v>#VALUE!</v>
      </c>
      <c r="P1229" s="48" t="e">
        <f aca="false">VLOOKUP(tblSalaries#this row;clean country,tblCountries,5,0)</f>
        <v>#VALUE!</v>
      </c>
      <c r="Q1229" s="48" t="e">
        <f aca="false">IF($Q$1,tblSalaries#this row;ppp factor*tblSalaries#this row;salary in usd,tblSalaries#this row;salary in usd)</f>
        <v>#VALUE!</v>
      </c>
    </row>
    <row r="1230" customFormat="false" ht="15" hidden="false" customHeight="true" outlineLevel="0" collapsed="false">
      <c r="B1230" s="0" t="s">
        <v>3162</v>
      </c>
      <c r="C1230" s="54" t="n">
        <v>41058.2556944445</v>
      </c>
      <c r="D1230" s="55" t="n">
        <v>50846</v>
      </c>
      <c r="E1230" s="0" t="n">
        <v>50846</v>
      </c>
      <c r="F1230" s="0" t="s">
        <v>71</v>
      </c>
      <c r="G1230" s="0" t="e">
        <f aca="false">tblSalaries#this row;clean salary (in local currency)*VLOOKUP(tblSalaries#this row;currency,tblXrate,2,0)</f>
        <v>#VALUE!</v>
      </c>
      <c r="H1230" s="0" t="s">
        <v>3163</v>
      </c>
      <c r="I1230" s="0" t="s">
        <v>78</v>
      </c>
      <c r="J1230" s="0" t="s">
        <v>74</v>
      </c>
      <c r="K1230" s="0" t="e">
        <f aca="false">VLOOKUP(tblSalaries#this row;where do you work,tblCountriesactual:mapping,2,0)</f>
        <v>#VALUE!</v>
      </c>
      <c r="L1230" s="0" t="s">
        <v>110</v>
      </c>
      <c r="M1230" s="0" t="n">
        <v>25</v>
      </c>
      <c r="N1230" s="48" t="e">
        <f aca="false">VLOOKUP(K1230,tblCountries,3,0)</f>
        <v>#VALUE!</v>
      </c>
      <c r="O1230" s="48" t="e">
        <f aca="false">VLOOKUP(tblSalaries#this row;how many hours of a day you work on excel,tblHours,2,0)</f>
        <v>#VALUE!</v>
      </c>
      <c r="P1230" s="48" t="e">
        <f aca="false">VLOOKUP(tblSalaries#this row;clean country,tblCountries,5,0)</f>
        <v>#VALUE!</v>
      </c>
      <c r="Q1230" s="48" t="e">
        <f aca="false">IF($Q$1,tblSalaries#this row;ppp factor*tblSalaries#this row;salary in usd,tblSalaries#this row;salary in usd)</f>
        <v>#VALUE!</v>
      </c>
    </row>
    <row r="1231" customFormat="false" ht="15" hidden="false" customHeight="true" outlineLevel="0" collapsed="false">
      <c r="B1231" s="0" t="s">
        <v>3164</v>
      </c>
      <c r="C1231" s="54" t="n">
        <v>41058.2670833334</v>
      </c>
      <c r="D1231" s="55" t="n">
        <v>63000</v>
      </c>
      <c r="E1231" s="0" t="n">
        <v>63000</v>
      </c>
      <c r="F1231" s="0" t="s">
        <v>71</v>
      </c>
      <c r="G1231" s="0" t="e">
        <f aca="false">tblSalaries#this row;clean salary (in local currency)*VLOOKUP(tblSalaries#this row;currency,tblXrate,2,0)</f>
        <v>#VALUE!</v>
      </c>
      <c r="H1231" s="0" t="s">
        <v>1063</v>
      </c>
      <c r="I1231" s="0" t="s">
        <v>69</v>
      </c>
      <c r="J1231" s="0" t="s">
        <v>74</v>
      </c>
      <c r="K1231" s="0" t="e">
        <f aca="false">VLOOKUP(tblSalaries#this row;where do you work,tblCountriesactual:mapping,2,0)</f>
        <v>#VALUE!</v>
      </c>
      <c r="L1231" s="0" t="s">
        <v>118</v>
      </c>
      <c r="M1231" s="0" t="n">
        <v>16</v>
      </c>
      <c r="N1231" s="48" t="e">
        <f aca="false">VLOOKUP(K1231,tblCountries,3,0)</f>
        <v>#VALUE!</v>
      </c>
      <c r="O1231" s="48" t="e">
        <f aca="false">VLOOKUP(tblSalaries#this row;how many hours of a day you work on excel,tblHours,2,0)</f>
        <v>#VALUE!</v>
      </c>
      <c r="P1231" s="48" t="e">
        <f aca="false">VLOOKUP(tblSalaries#this row;clean country,tblCountries,5,0)</f>
        <v>#VALUE!</v>
      </c>
      <c r="Q1231" s="48" t="e">
        <f aca="false">IF($Q$1,tblSalaries#this row;ppp factor*tblSalaries#this row;salary in usd,tblSalaries#this row;salary in usd)</f>
        <v>#VALUE!</v>
      </c>
    </row>
    <row r="1232" customFormat="false" ht="15" hidden="false" customHeight="true" outlineLevel="0" collapsed="false">
      <c r="B1232" s="0" t="s">
        <v>3165</v>
      </c>
      <c r="C1232" s="54" t="n">
        <v>41058.2681134259</v>
      </c>
      <c r="D1232" s="55" t="n">
        <v>80000</v>
      </c>
      <c r="E1232" s="0" t="n">
        <v>80000</v>
      </c>
      <c r="F1232" s="0" t="s">
        <v>84</v>
      </c>
      <c r="G1232" s="0" t="e">
        <f aca="false">tblSalaries#this row;clean salary (in local currency)*VLOOKUP(tblSalaries#this row;currency,tblXrate,2,0)</f>
        <v>#VALUE!</v>
      </c>
      <c r="H1232" s="0" t="s">
        <v>3166</v>
      </c>
      <c r="I1232" s="0" t="s">
        <v>69</v>
      </c>
      <c r="J1232" s="0" t="s">
        <v>104</v>
      </c>
      <c r="K1232" s="0" t="e">
        <f aca="false">VLOOKUP(tblSalaries#this row;where do you work,tblCountriesactual:mapping,2,0)</f>
        <v>#VALUE!</v>
      </c>
      <c r="L1232" s="0" t="s">
        <v>110</v>
      </c>
      <c r="M1232" s="0" t="n">
        <v>5</v>
      </c>
      <c r="N1232" s="48" t="e">
        <f aca="false">VLOOKUP(K1232,tblCountries,3,0)</f>
        <v>#VALUE!</v>
      </c>
      <c r="O1232" s="48" t="e">
        <f aca="false">VLOOKUP(tblSalaries#this row;how many hours of a day you work on excel,tblHours,2,0)</f>
        <v>#VALUE!</v>
      </c>
      <c r="P1232" s="48" t="e">
        <f aca="false">VLOOKUP(tblSalaries#this row;clean country,tblCountries,5,0)</f>
        <v>#VALUE!</v>
      </c>
      <c r="Q1232" s="48" t="e">
        <f aca="false">IF($Q$1,tblSalaries#this row;ppp factor*tblSalaries#this row;salary in usd,tblSalaries#this row;salary in usd)</f>
        <v>#VALUE!</v>
      </c>
    </row>
    <row r="1233" customFormat="false" ht="15" hidden="false" customHeight="true" outlineLevel="0" collapsed="false">
      <c r="B1233" s="0" t="s">
        <v>3167</v>
      </c>
      <c r="C1233" s="54" t="n">
        <v>41058.306724537</v>
      </c>
      <c r="D1233" s="55" t="n">
        <v>50700</v>
      </c>
      <c r="E1233" s="0" t="n">
        <v>50700</v>
      </c>
      <c r="F1233" s="0" t="s">
        <v>71</v>
      </c>
      <c r="G1233" s="0" t="e">
        <f aca="false">tblSalaries#this row;clean salary (in local currency)*VLOOKUP(tblSalaries#this row;currency,tblXrate,2,0)</f>
        <v>#VALUE!</v>
      </c>
      <c r="H1233" s="0" t="s">
        <v>3168</v>
      </c>
      <c r="I1233" s="0" t="s">
        <v>78</v>
      </c>
      <c r="J1233" s="0" t="s">
        <v>149</v>
      </c>
      <c r="K1233" s="0" t="e">
        <f aca="false">VLOOKUP(tblSalaries#this row;where do you work,tblCountriesactual:mapping,2,0)</f>
        <v>#VALUE!</v>
      </c>
      <c r="L1233" s="0" t="s">
        <v>90</v>
      </c>
      <c r="M1233" s="0" t="n">
        <v>15</v>
      </c>
      <c r="N1233" s="48" t="e">
        <f aca="false">VLOOKUP(K1233,tblCountries,3,0)</f>
        <v>#VALUE!</v>
      </c>
      <c r="O1233" s="48" t="e">
        <f aca="false">VLOOKUP(tblSalaries#this row;how many hours of a day you work on excel,tblHours,2,0)</f>
        <v>#VALUE!</v>
      </c>
      <c r="P1233" s="48" t="e">
        <f aca="false">VLOOKUP(tblSalaries#this row;clean country,tblCountries,5,0)</f>
        <v>#VALUE!</v>
      </c>
      <c r="Q1233" s="48" t="e">
        <f aca="false">IF($Q$1,tblSalaries#this row;ppp factor*tblSalaries#this row;salary in usd,tblSalaries#this row;salary in usd)</f>
        <v>#VALUE!</v>
      </c>
    </row>
    <row r="1234" customFormat="false" ht="15" hidden="false" customHeight="true" outlineLevel="0" collapsed="false">
      <c r="B1234" s="0" t="s">
        <v>3169</v>
      </c>
      <c r="C1234" s="54" t="n">
        <v>41058.3115856482</v>
      </c>
      <c r="D1234" s="55" t="n">
        <v>20000</v>
      </c>
      <c r="E1234" s="0" t="n">
        <v>20000</v>
      </c>
      <c r="F1234" s="0" t="s">
        <v>111</v>
      </c>
      <c r="G1234" s="0" t="e">
        <f aca="false">tblSalaries#this row;clean salary (in local currency)*VLOOKUP(tblSalaries#this row;currency,tblXrate,2,0)</f>
        <v>#VALUE!</v>
      </c>
      <c r="H1234" s="0" t="s">
        <v>3170</v>
      </c>
      <c r="I1234" s="0" t="s">
        <v>78</v>
      </c>
      <c r="J1234" s="0" t="s">
        <v>94</v>
      </c>
      <c r="K1234" s="0" t="e">
        <f aca="false">VLOOKUP(tblSalaries#this row;where do you work,tblCountriesactual:mapping,2,0)</f>
        <v>#VALUE!</v>
      </c>
      <c r="L1234" s="0" t="s">
        <v>110</v>
      </c>
      <c r="M1234" s="0" t="n">
        <v>1</v>
      </c>
      <c r="N1234" s="48" t="e">
        <f aca="false">VLOOKUP(K1234,tblCountries,3,0)</f>
        <v>#VALUE!</v>
      </c>
      <c r="O1234" s="48" t="e">
        <f aca="false">VLOOKUP(tblSalaries#this row;how many hours of a day you work on excel,tblHours,2,0)</f>
        <v>#VALUE!</v>
      </c>
      <c r="P1234" s="48" t="e">
        <f aca="false">VLOOKUP(tblSalaries#this row;clean country,tblCountries,5,0)</f>
        <v>#VALUE!</v>
      </c>
      <c r="Q1234" s="48" t="e">
        <f aca="false">IF($Q$1,tblSalaries#this row;ppp factor*tblSalaries#this row;salary in usd,tblSalaries#this row;salary in usd)</f>
        <v>#VALUE!</v>
      </c>
    </row>
    <row r="1235" customFormat="false" ht="15" hidden="false" customHeight="true" outlineLevel="0" collapsed="false">
      <c r="B1235" s="0" t="s">
        <v>3171</v>
      </c>
      <c r="C1235" s="54" t="n">
        <v>41058.3242592593</v>
      </c>
      <c r="D1235" s="55" t="n">
        <v>70000</v>
      </c>
      <c r="E1235" s="0" t="n">
        <v>70000</v>
      </c>
      <c r="F1235" s="0" t="s">
        <v>71</v>
      </c>
      <c r="G1235" s="0" t="e">
        <f aca="false">tblSalaries#this row;clean salary (in local currency)*VLOOKUP(tblSalaries#this row;currency,tblXrate,2,0)</f>
        <v>#VALUE!</v>
      </c>
      <c r="H1235" s="0" t="s">
        <v>3172</v>
      </c>
      <c r="I1235" s="0" t="s">
        <v>78</v>
      </c>
      <c r="J1235" s="0" t="s">
        <v>74</v>
      </c>
      <c r="K1235" s="0" t="e">
        <f aca="false">VLOOKUP(tblSalaries#this row;where do you work,tblCountriesactual:mapping,2,0)</f>
        <v>#VALUE!</v>
      </c>
      <c r="L1235" s="0" t="s">
        <v>90</v>
      </c>
      <c r="M1235" s="0" t="n">
        <v>6</v>
      </c>
      <c r="N1235" s="48" t="e">
        <f aca="false">VLOOKUP(K1235,tblCountries,3,0)</f>
        <v>#VALUE!</v>
      </c>
      <c r="O1235" s="48" t="e">
        <f aca="false">VLOOKUP(tblSalaries#this row;how many hours of a day you work on excel,tblHours,2,0)</f>
        <v>#VALUE!</v>
      </c>
      <c r="P1235" s="48" t="e">
        <f aca="false">VLOOKUP(tblSalaries#this row;clean country,tblCountries,5,0)</f>
        <v>#VALUE!</v>
      </c>
      <c r="Q1235" s="48" t="e">
        <f aca="false">IF($Q$1,tblSalaries#this row;ppp factor*tblSalaries#this row;salary in usd,tblSalaries#this row;salary in usd)</f>
        <v>#VALUE!</v>
      </c>
    </row>
    <row r="1236" customFormat="false" ht="15" hidden="false" customHeight="true" outlineLevel="0" collapsed="false">
      <c r="B1236" s="0" t="s">
        <v>3173</v>
      </c>
      <c r="C1236" s="54" t="n">
        <v>41058.3284259259</v>
      </c>
      <c r="D1236" s="55" t="n">
        <v>65000</v>
      </c>
      <c r="E1236" s="0" t="n">
        <v>65000</v>
      </c>
      <c r="F1236" s="0" t="s">
        <v>125</v>
      </c>
      <c r="G1236" s="0" t="e">
        <f aca="false">tblSalaries#this row;clean salary (in local currency)*VLOOKUP(tblSalaries#this row;currency,tblXrate,2,0)</f>
        <v>#VALUE!</v>
      </c>
      <c r="H1236" s="0" t="s">
        <v>3174</v>
      </c>
      <c r="I1236" s="0" t="s">
        <v>124</v>
      </c>
      <c r="J1236" s="0" t="s">
        <v>113</v>
      </c>
      <c r="K1236" s="0" t="e">
        <f aca="false">VLOOKUP(tblSalaries#this row;where do you work,tblCountriesactual:mapping,2,0)</f>
        <v>#VALUE!</v>
      </c>
      <c r="L1236" s="0" t="s">
        <v>100</v>
      </c>
      <c r="M1236" s="0" t="n">
        <v>15</v>
      </c>
      <c r="N1236" s="48" t="e">
        <f aca="false">VLOOKUP(K1236,tblCountries,3,0)</f>
        <v>#VALUE!</v>
      </c>
      <c r="O1236" s="48" t="e">
        <f aca="false">VLOOKUP(tblSalaries#this row;how many hours of a day you work on excel,tblHours,2,0)</f>
        <v>#VALUE!</v>
      </c>
      <c r="P1236" s="48" t="e">
        <f aca="false">VLOOKUP(tblSalaries#this row;clean country,tblCountries,5,0)</f>
        <v>#VALUE!</v>
      </c>
      <c r="Q1236" s="48" t="e">
        <f aca="false">IF($Q$1,tblSalaries#this row;ppp factor*tblSalaries#this row;salary in usd,tblSalaries#this row;salary in usd)</f>
        <v>#VALUE!</v>
      </c>
    </row>
    <row r="1237" customFormat="false" ht="15" hidden="false" customHeight="true" outlineLevel="0" collapsed="false">
      <c r="B1237" s="0" t="s">
        <v>3175</v>
      </c>
      <c r="C1237" s="54" t="n">
        <v>41058.3312962963</v>
      </c>
      <c r="D1237" s="55" t="n">
        <v>800000</v>
      </c>
      <c r="E1237" s="0" t="n">
        <v>9600000</v>
      </c>
      <c r="F1237" s="0" t="s">
        <v>281</v>
      </c>
      <c r="G1237" s="0" t="e">
        <f aca="false">tblSalaries#this row;clean salary (in local currency)*VLOOKUP(tblSalaries#this row;currency,tblXrate,2,0)</f>
        <v>#VALUE!</v>
      </c>
      <c r="H1237" s="0" t="s">
        <v>78</v>
      </c>
      <c r="I1237" s="0" t="s">
        <v>78</v>
      </c>
      <c r="J1237" s="0" t="s">
        <v>410</v>
      </c>
      <c r="K1237" s="0" t="e">
        <f aca="false">VLOOKUP(tblSalaries#this row;where do you work,tblCountriesactual:mapping,2,0)</f>
        <v>#VALUE!</v>
      </c>
      <c r="L1237" s="0" t="s">
        <v>118</v>
      </c>
      <c r="M1237" s="0" t="n">
        <v>2</v>
      </c>
      <c r="N1237" s="48" t="e">
        <f aca="false">VLOOKUP(K1237,tblCountries,3,0)</f>
        <v>#VALUE!</v>
      </c>
      <c r="O1237" s="48" t="e">
        <f aca="false">VLOOKUP(tblSalaries#this row;how many hours of a day you work on excel,tblHours,2,0)</f>
        <v>#VALUE!</v>
      </c>
      <c r="P1237" s="48" t="e">
        <f aca="false">VLOOKUP(tblSalaries#this row;clean country,tblCountries,5,0)</f>
        <v>#VALUE!</v>
      </c>
      <c r="Q1237" s="48" t="e">
        <f aca="false">IF($Q$1,tblSalaries#this row;ppp factor*tblSalaries#this row;salary in usd,tblSalaries#this row;salary in usd)</f>
        <v>#VALUE!</v>
      </c>
    </row>
    <row r="1238" customFormat="false" ht="15" hidden="false" customHeight="true" outlineLevel="0" collapsed="false">
      <c r="B1238" s="0" t="s">
        <v>3176</v>
      </c>
      <c r="C1238" s="54" t="n">
        <v>41058.3424305556</v>
      </c>
      <c r="D1238" s="55" t="s">
        <v>3177</v>
      </c>
      <c r="E1238" s="0" t="n">
        <v>36000</v>
      </c>
      <c r="F1238" s="0" t="s">
        <v>226</v>
      </c>
      <c r="G1238" s="0" t="e">
        <f aca="false">tblSalaries#this row;clean salary (in local currency)*VLOOKUP(tblSalaries#this row;currency,tblXrate,2,0)</f>
        <v>#VALUE!</v>
      </c>
      <c r="H1238" s="0" t="s">
        <v>3178</v>
      </c>
      <c r="I1238" s="0" t="s">
        <v>116</v>
      </c>
      <c r="J1238" s="0" t="s">
        <v>222</v>
      </c>
      <c r="K1238" s="0" t="e">
        <f aca="false">VLOOKUP(tblSalaries#this row;where do you work,tblCountriesactual:mapping,2,0)</f>
        <v>#VALUE!</v>
      </c>
      <c r="L1238" s="0" t="s">
        <v>110</v>
      </c>
      <c r="M1238" s="0" t="n">
        <v>2</v>
      </c>
      <c r="N1238" s="48" t="e">
        <f aca="false">VLOOKUP(K1238,tblCountries,3,0)</f>
        <v>#VALUE!</v>
      </c>
      <c r="O1238" s="48" t="e">
        <f aca="false">VLOOKUP(tblSalaries#this row;how many hours of a day you work on excel,tblHours,2,0)</f>
        <v>#VALUE!</v>
      </c>
      <c r="P1238" s="48" t="e">
        <f aca="false">VLOOKUP(tblSalaries#this row;clean country,tblCountries,5,0)</f>
        <v>#VALUE!</v>
      </c>
      <c r="Q1238" s="48" t="e">
        <f aca="false">IF($Q$1,tblSalaries#this row;ppp factor*tblSalaries#this row;salary in usd,tblSalaries#this row;salary in usd)</f>
        <v>#VALUE!</v>
      </c>
    </row>
    <row r="1239" customFormat="false" ht="15" hidden="false" customHeight="true" outlineLevel="0" collapsed="false">
      <c r="B1239" s="0" t="s">
        <v>3179</v>
      </c>
      <c r="C1239" s="54" t="n">
        <v>41058.3512847222</v>
      </c>
      <c r="D1239" s="55" t="s">
        <v>3180</v>
      </c>
      <c r="E1239" s="0" t="n">
        <v>120000</v>
      </c>
      <c r="F1239" s="0" t="s">
        <v>71</v>
      </c>
      <c r="G1239" s="0" t="e">
        <f aca="false">tblSalaries#this row;clean salary (in local currency)*VLOOKUP(tblSalaries#this row;currency,tblXrate,2,0)</f>
        <v>#VALUE!</v>
      </c>
      <c r="H1239" s="0" t="s">
        <v>3181</v>
      </c>
      <c r="I1239" s="0" t="s">
        <v>87</v>
      </c>
      <c r="J1239" s="0" t="s">
        <v>161</v>
      </c>
      <c r="K1239" s="0" t="e">
        <f aca="false">VLOOKUP(tblSalaries#this row;where do you work,tblCountriesactual:mapping,2,0)</f>
        <v>#VALUE!</v>
      </c>
      <c r="L1239" s="0" t="s">
        <v>90</v>
      </c>
      <c r="M1239" s="0" t="n">
        <v>5</v>
      </c>
      <c r="N1239" s="48" t="e">
        <f aca="false">VLOOKUP(K1239,tblCountries,3,0)</f>
        <v>#VALUE!</v>
      </c>
      <c r="O1239" s="48" t="e">
        <f aca="false">VLOOKUP(tblSalaries#this row;how many hours of a day you work on excel,tblHours,2,0)</f>
        <v>#VALUE!</v>
      </c>
      <c r="P1239" s="48" t="e">
        <f aca="false">VLOOKUP(tblSalaries#this row;clean country,tblCountries,5,0)</f>
        <v>#VALUE!</v>
      </c>
      <c r="Q1239" s="48" t="e">
        <f aca="false">IF($Q$1,tblSalaries#this row;ppp factor*tblSalaries#this row;salary in usd,tblSalaries#this row;salary in usd)</f>
        <v>#VALUE!</v>
      </c>
    </row>
    <row r="1240" customFormat="false" ht="15" hidden="false" customHeight="true" outlineLevel="0" collapsed="false">
      <c r="B1240" s="0" t="s">
        <v>3182</v>
      </c>
      <c r="C1240" s="54" t="n">
        <v>41058.3618287037</v>
      </c>
      <c r="D1240" s="55" t="n">
        <v>90000</v>
      </c>
      <c r="E1240" s="0" t="n">
        <v>90000</v>
      </c>
      <c r="F1240" s="0" t="s">
        <v>84</v>
      </c>
      <c r="G1240" s="0" t="e">
        <f aca="false">tblSalaries#this row;clean salary (in local currency)*VLOOKUP(tblSalaries#this row;currency,tblXrate,2,0)</f>
        <v>#VALUE!</v>
      </c>
      <c r="H1240" s="0" t="s">
        <v>966</v>
      </c>
      <c r="I1240" s="0" t="s">
        <v>78</v>
      </c>
      <c r="J1240" s="0" t="s">
        <v>104</v>
      </c>
      <c r="K1240" s="0" t="e">
        <f aca="false">VLOOKUP(tblSalaries#this row;where do you work,tblCountriesactual:mapping,2,0)</f>
        <v>#VALUE!</v>
      </c>
      <c r="L1240" s="0" t="s">
        <v>110</v>
      </c>
      <c r="M1240" s="0" t="n">
        <v>5</v>
      </c>
      <c r="N1240" s="48" t="e">
        <f aca="false">VLOOKUP(K1240,tblCountries,3,0)</f>
        <v>#VALUE!</v>
      </c>
      <c r="O1240" s="48" t="e">
        <f aca="false">VLOOKUP(tblSalaries#this row;how many hours of a day you work on excel,tblHours,2,0)</f>
        <v>#VALUE!</v>
      </c>
      <c r="P1240" s="48" t="e">
        <f aca="false">VLOOKUP(tblSalaries#this row;clean country,tblCountries,5,0)</f>
        <v>#VALUE!</v>
      </c>
      <c r="Q1240" s="48" t="e">
        <f aca="false">IF($Q$1,tblSalaries#this row;ppp factor*tblSalaries#this row;salary in usd,tblSalaries#this row;salary in usd)</f>
        <v>#VALUE!</v>
      </c>
    </row>
    <row r="1241" customFormat="false" ht="15" hidden="false" customHeight="true" outlineLevel="0" collapsed="false">
      <c r="B1241" s="0" t="s">
        <v>3183</v>
      </c>
      <c r="C1241" s="54" t="n">
        <v>41058.3619675926</v>
      </c>
      <c r="D1241" s="55" t="n">
        <v>110000</v>
      </c>
      <c r="E1241" s="0" t="n">
        <v>110000</v>
      </c>
      <c r="F1241" s="0" t="s">
        <v>84</v>
      </c>
      <c r="G1241" s="0" t="e">
        <f aca="false">tblSalaries#this row;clean salary (in local currency)*VLOOKUP(tblSalaries#this row;currency,tblXrate,2,0)</f>
        <v>#VALUE!</v>
      </c>
      <c r="H1241" s="0" t="s">
        <v>78</v>
      </c>
      <c r="I1241" s="0" t="s">
        <v>78</v>
      </c>
      <c r="J1241" s="0" t="s">
        <v>104</v>
      </c>
      <c r="K1241" s="0" t="e">
        <f aca="false">VLOOKUP(tblSalaries#this row;where do you work,tblCountriesactual:mapping,2,0)</f>
        <v>#VALUE!</v>
      </c>
      <c r="L1241" s="0" t="s">
        <v>100</v>
      </c>
      <c r="M1241" s="0" t="n">
        <v>7</v>
      </c>
      <c r="N1241" s="48" t="e">
        <f aca="false">VLOOKUP(K1241,tblCountries,3,0)</f>
        <v>#VALUE!</v>
      </c>
      <c r="O1241" s="48" t="e">
        <f aca="false">VLOOKUP(tblSalaries#this row;how many hours of a day you work on excel,tblHours,2,0)</f>
        <v>#VALUE!</v>
      </c>
      <c r="P1241" s="48" t="e">
        <f aca="false">VLOOKUP(tblSalaries#this row;clean country,tblCountries,5,0)</f>
        <v>#VALUE!</v>
      </c>
      <c r="Q1241" s="48" t="e">
        <f aca="false">IF($Q$1,tblSalaries#this row;ppp factor*tblSalaries#this row;salary in usd,tblSalaries#this row;salary in usd)</f>
        <v>#VALUE!</v>
      </c>
    </row>
    <row r="1242" customFormat="false" ht="15" hidden="false" customHeight="true" outlineLevel="0" collapsed="false">
      <c r="B1242" s="0" t="s">
        <v>3184</v>
      </c>
      <c r="C1242" s="54" t="n">
        <v>41058.3665277778</v>
      </c>
      <c r="D1242" s="55" t="n">
        <v>40000</v>
      </c>
      <c r="E1242" s="0" t="n">
        <v>40000</v>
      </c>
      <c r="F1242" s="0" t="s">
        <v>71</v>
      </c>
      <c r="G1242" s="0" t="e">
        <f aca="false">tblSalaries#this row;clean salary (in local currency)*VLOOKUP(tblSalaries#this row;currency,tblXrate,2,0)</f>
        <v>#VALUE!</v>
      </c>
      <c r="H1242" s="0" t="s">
        <v>3185</v>
      </c>
      <c r="I1242" s="0" t="s">
        <v>124</v>
      </c>
      <c r="J1242" s="0" t="s">
        <v>74</v>
      </c>
      <c r="K1242" s="0" t="e">
        <f aca="false">VLOOKUP(tblSalaries#this row;where do you work,tblCountriesactual:mapping,2,0)</f>
        <v>#VALUE!</v>
      </c>
      <c r="L1242" s="0" t="s">
        <v>100</v>
      </c>
      <c r="M1242" s="0" t="n">
        <v>18</v>
      </c>
      <c r="N1242" s="48" t="e">
        <f aca="false">VLOOKUP(K1242,tblCountries,3,0)</f>
        <v>#VALUE!</v>
      </c>
      <c r="O1242" s="48" t="e">
        <f aca="false">VLOOKUP(tblSalaries#this row;how many hours of a day you work on excel,tblHours,2,0)</f>
        <v>#VALUE!</v>
      </c>
      <c r="P1242" s="48" t="e">
        <f aca="false">VLOOKUP(tblSalaries#this row;clean country,tblCountries,5,0)</f>
        <v>#VALUE!</v>
      </c>
      <c r="Q1242" s="48" t="e">
        <f aca="false">IF($Q$1,tblSalaries#this row;ppp factor*tblSalaries#this row;salary in usd,tblSalaries#this row;salary in usd)</f>
        <v>#VALUE!</v>
      </c>
    </row>
    <row r="1243" customFormat="false" ht="15" hidden="false" customHeight="true" outlineLevel="0" collapsed="false">
      <c r="B1243" s="0" t="s">
        <v>3186</v>
      </c>
      <c r="C1243" s="54" t="n">
        <v>41058.3747800926</v>
      </c>
      <c r="D1243" s="55" t="n">
        <v>107000</v>
      </c>
      <c r="E1243" s="0" t="n">
        <v>107000</v>
      </c>
      <c r="F1243" s="0" t="s">
        <v>71</v>
      </c>
      <c r="G1243" s="0" t="e">
        <f aca="false">tblSalaries#this row;clean salary (in local currency)*VLOOKUP(tblSalaries#this row;currency,tblXrate,2,0)</f>
        <v>#VALUE!</v>
      </c>
      <c r="H1243" s="0" t="s">
        <v>3187</v>
      </c>
      <c r="I1243" s="0" t="s">
        <v>69</v>
      </c>
      <c r="J1243" s="0" t="s">
        <v>74</v>
      </c>
      <c r="K1243" s="0" t="e">
        <f aca="false">VLOOKUP(tblSalaries#this row;where do you work,tblCountriesactual:mapping,2,0)</f>
        <v>#VALUE!</v>
      </c>
      <c r="L1243" s="0" t="s">
        <v>110</v>
      </c>
      <c r="M1243" s="0" t="n">
        <v>12</v>
      </c>
      <c r="N1243" s="48" t="e">
        <f aca="false">VLOOKUP(K1243,tblCountries,3,0)</f>
        <v>#VALUE!</v>
      </c>
      <c r="O1243" s="48" t="e">
        <f aca="false">VLOOKUP(tblSalaries#this row;how many hours of a day you work on excel,tblHours,2,0)</f>
        <v>#VALUE!</v>
      </c>
      <c r="P1243" s="48" t="e">
        <f aca="false">VLOOKUP(tblSalaries#this row;clean country,tblCountries,5,0)</f>
        <v>#VALUE!</v>
      </c>
      <c r="Q1243" s="48" t="e">
        <f aca="false">IF($Q$1,tblSalaries#this row;ppp factor*tblSalaries#this row;salary in usd,tblSalaries#this row;salary in usd)</f>
        <v>#VALUE!</v>
      </c>
    </row>
    <row r="1244" customFormat="false" ht="15" hidden="false" customHeight="true" outlineLevel="0" collapsed="false">
      <c r="B1244" s="0" t="s">
        <v>3188</v>
      </c>
      <c r="C1244" s="54" t="n">
        <v>41058.3855208333</v>
      </c>
      <c r="D1244" s="55" t="n">
        <v>82000</v>
      </c>
      <c r="E1244" s="0" t="n">
        <v>82000</v>
      </c>
      <c r="F1244" s="0" t="s">
        <v>71</v>
      </c>
      <c r="G1244" s="0" t="e">
        <f aca="false">tblSalaries#this row;clean salary (in local currency)*VLOOKUP(tblSalaries#this row;currency,tblXrate,2,0)</f>
        <v>#VALUE!</v>
      </c>
      <c r="H1244" s="0" t="s">
        <v>3189</v>
      </c>
      <c r="I1244" s="0" t="s">
        <v>124</v>
      </c>
      <c r="J1244" s="0" t="s">
        <v>74</v>
      </c>
      <c r="K1244" s="0" t="e">
        <f aca="false">VLOOKUP(tblSalaries#this row;where do you work,tblCountriesactual:mapping,2,0)</f>
        <v>#VALUE!</v>
      </c>
      <c r="L1244" s="0" t="s">
        <v>110</v>
      </c>
      <c r="M1244" s="0" t="n">
        <v>10</v>
      </c>
      <c r="N1244" s="48" t="e">
        <f aca="false">VLOOKUP(K1244,tblCountries,3,0)</f>
        <v>#VALUE!</v>
      </c>
      <c r="O1244" s="48" t="e">
        <f aca="false">VLOOKUP(tblSalaries#this row;how many hours of a day you work on excel,tblHours,2,0)</f>
        <v>#VALUE!</v>
      </c>
      <c r="P1244" s="48" t="e">
        <f aca="false">VLOOKUP(tblSalaries#this row;clean country,tblCountries,5,0)</f>
        <v>#VALUE!</v>
      </c>
      <c r="Q1244" s="48" t="e">
        <f aca="false">IF($Q$1,tblSalaries#this row;ppp factor*tblSalaries#this row;salary in usd,tblSalaries#this row;salary in usd)</f>
        <v>#VALUE!</v>
      </c>
    </row>
    <row r="1245" customFormat="false" ht="15" hidden="false" customHeight="true" outlineLevel="0" collapsed="false">
      <c r="B1245" s="0" t="s">
        <v>3190</v>
      </c>
      <c r="C1245" s="54" t="n">
        <v>41058.3927199074</v>
      </c>
      <c r="D1245" s="55" t="n">
        <v>100000</v>
      </c>
      <c r="E1245" s="0" t="n">
        <v>100000</v>
      </c>
      <c r="F1245" s="0" t="s">
        <v>84</v>
      </c>
      <c r="G1245" s="0" t="e">
        <f aca="false">tblSalaries#this row;clean salary (in local currency)*VLOOKUP(tblSalaries#this row;currency,tblXrate,2,0)</f>
        <v>#VALUE!</v>
      </c>
      <c r="H1245" s="0" t="s">
        <v>3191</v>
      </c>
      <c r="I1245" s="0" t="s">
        <v>87</v>
      </c>
      <c r="J1245" s="0" t="s">
        <v>104</v>
      </c>
      <c r="K1245" s="0" t="e">
        <f aca="false">VLOOKUP(tblSalaries#this row;where do you work,tblCountriesactual:mapping,2,0)</f>
        <v>#VALUE!</v>
      </c>
      <c r="L1245" s="0" t="s">
        <v>110</v>
      </c>
      <c r="M1245" s="0" t="n">
        <v>15</v>
      </c>
      <c r="N1245" s="48" t="e">
        <f aca="false">VLOOKUP(K1245,tblCountries,3,0)</f>
        <v>#VALUE!</v>
      </c>
      <c r="O1245" s="48" t="e">
        <f aca="false">VLOOKUP(tblSalaries#this row;how many hours of a day you work on excel,tblHours,2,0)</f>
        <v>#VALUE!</v>
      </c>
      <c r="P1245" s="48" t="e">
        <f aca="false">VLOOKUP(tblSalaries#this row;clean country,tblCountries,5,0)</f>
        <v>#VALUE!</v>
      </c>
      <c r="Q1245" s="48" t="e">
        <f aca="false">IF($Q$1,tblSalaries#this row;ppp factor*tblSalaries#this row;salary in usd,tblSalaries#this row;salary in usd)</f>
        <v>#VALUE!</v>
      </c>
    </row>
    <row r="1246" customFormat="false" ht="15" hidden="false" customHeight="true" outlineLevel="0" collapsed="false">
      <c r="B1246" s="0" t="s">
        <v>3192</v>
      </c>
      <c r="C1246" s="54" t="n">
        <v>41058.4011574074</v>
      </c>
      <c r="D1246" s="55" t="s">
        <v>3193</v>
      </c>
      <c r="E1246" s="0" t="n">
        <v>43000</v>
      </c>
      <c r="F1246" s="0" t="s">
        <v>71</v>
      </c>
      <c r="G1246" s="0" t="e">
        <f aca="false">tblSalaries#this row;clean salary (in local currency)*VLOOKUP(tblSalaries#this row;currency,tblXrate,2,0)</f>
        <v>#VALUE!</v>
      </c>
      <c r="H1246" s="0" t="s">
        <v>3194</v>
      </c>
      <c r="I1246" s="0" t="s">
        <v>124</v>
      </c>
      <c r="J1246" s="0" t="s">
        <v>104</v>
      </c>
      <c r="K1246" s="0" t="e">
        <f aca="false">VLOOKUP(tblSalaries#this row;where do you work,tblCountriesactual:mapping,2,0)</f>
        <v>#VALUE!</v>
      </c>
      <c r="L1246" s="0" t="s">
        <v>100</v>
      </c>
      <c r="M1246" s="0" t="n">
        <v>4</v>
      </c>
      <c r="N1246" s="48" t="e">
        <f aca="false">VLOOKUP(K1246,tblCountries,3,0)</f>
        <v>#VALUE!</v>
      </c>
      <c r="O1246" s="48" t="e">
        <f aca="false">VLOOKUP(tblSalaries#this row;how many hours of a day you work on excel,tblHours,2,0)</f>
        <v>#VALUE!</v>
      </c>
      <c r="P1246" s="48" t="e">
        <f aca="false">VLOOKUP(tblSalaries#this row;clean country,tblCountries,5,0)</f>
        <v>#VALUE!</v>
      </c>
      <c r="Q1246" s="48" t="e">
        <f aca="false">IF($Q$1,tblSalaries#this row;ppp factor*tblSalaries#this row;salary in usd,tblSalaries#this row;salary in usd)</f>
        <v>#VALUE!</v>
      </c>
    </row>
    <row r="1247" customFormat="false" ht="15" hidden="false" customHeight="true" outlineLevel="0" collapsed="false">
      <c r="B1247" s="0" t="s">
        <v>3195</v>
      </c>
      <c r="C1247" s="54" t="n">
        <v>41058.4015509259</v>
      </c>
      <c r="D1247" s="55" t="n">
        <v>69000</v>
      </c>
      <c r="E1247" s="0" t="n">
        <v>69000</v>
      </c>
      <c r="F1247" s="0" t="s">
        <v>71</v>
      </c>
      <c r="G1247" s="0" t="e">
        <f aca="false">tblSalaries#this row;clean salary (in local currency)*VLOOKUP(tblSalaries#this row;currency,tblXrate,2,0)</f>
        <v>#VALUE!</v>
      </c>
      <c r="H1247" s="0" t="s">
        <v>3196</v>
      </c>
      <c r="I1247" s="0" t="s">
        <v>97</v>
      </c>
      <c r="J1247" s="0" t="s">
        <v>74</v>
      </c>
      <c r="K1247" s="0" t="e">
        <f aca="false">VLOOKUP(tblSalaries#this row;where do you work,tblCountriesactual:mapping,2,0)</f>
        <v>#VALUE!</v>
      </c>
      <c r="L1247" s="0" t="s">
        <v>110</v>
      </c>
      <c r="M1247" s="0" t="n">
        <v>20</v>
      </c>
      <c r="N1247" s="48" t="e">
        <f aca="false">VLOOKUP(K1247,tblCountries,3,0)</f>
        <v>#VALUE!</v>
      </c>
      <c r="O1247" s="48" t="e">
        <f aca="false">VLOOKUP(tblSalaries#this row;how many hours of a day you work on excel,tblHours,2,0)</f>
        <v>#VALUE!</v>
      </c>
      <c r="P1247" s="48" t="e">
        <f aca="false">VLOOKUP(tblSalaries#this row;clean country,tblCountries,5,0)</f>
        <v>#VALUE!</v>
      </c>
      <c r="Q1247" s="48" t="e">
        <f aca="false">IF($Q$1,tblSalaries#this row;ppp factor*tblSalaries#this row;salary in usd,tblSalaries#this row;salary in usd)</f>
        <v>#VALUE!</v>
      </c>
    </row>
    <row r="1248" customFormat="false" ht="15" hidden="false" customHeight="true" outlineLevel="0" collapsed="false">
      <c r="B1248" s="0" t="s">
        <v>3197</v>
      </c>
      <c r="C1248" s="54" t="n">
        <v>41058.4081828704</v>
      </c>
      <c r="D1248" s="55" t="n">
        <v>30000</v>
      </c>
      <c r="E1248" s="0" t="n">
        <v>30000</v>
      </c>
      <c r="F1248" s="0" t="s">
        <v>71</v>
      </c>
      <c r="G1248" s="0" t="e">
        <f aca="false">tblSalaries#this row;clean salary (in local currency)*VLOOKUP(tblSalaries#this row;currency,tblXrate,2,0)</f>
        <v>#VALUE!</v>
      </c>
      <c r="H1248" s="0" t="s">
        <v>3198</v>
      </c>
      <c r="I1248" s="0" t="s">
        <v>124</v>
      </c>
      <c r="J1248" s="0" t="s">
        <v>85</v>
      </c>
      <c r="K1248" s="0" t="e">
        <f aca="false">VLOOKUP(tblSalaries#this row;where do you work,tblCountriesactual:mapping,2,0)</f>
        <v>#VALUE!</v>
      </c>
      <c r="L1248" s="0" t="s">
        <v>100</v>
      </c>
      <c r="M1248" s="0" t="n">
        <v>3</v>
      </c>
      <c r="N1248" s="48" t="e">
        <f aca="false">VLOOKUP(K1248,tblCountries,3,0)</f>
        <v>#VALUE!</v>
      </c>
      <c r="O1248" s="48" t="e">
        <f aca="false">VLOOKUP(tblSalaries#this row;how many hours of a day you work on excel,tblHours,2,0)</f>
        <v>#VALUE!</v>
      </c>
      <c r="P1248" s="48" t="e">
        <f aca="false">VLOOKUP(tblSalaries#this row;clean country,tblCountries,5,0)</f>
        <v>#VALUE!</v>
      </c>
      <c r="Q1248" s="48" t="e">
        <f aca="false">IF($Q$1,tblSalaries#this row;ppp factor*tblSalaries#this row;salary in usd,tblSalaries#this row;salary in usd)</f>
        <v>#VALUE!</v>
      </c>
    </row>
    <row r="1249" customFormat="false" ht="15" hidden="false" customHeight="true" outlineLevel="0" collapsed="false">
      <c r="B1249" s="0" t="s">
        <v>3199</v>
      </c>
      <c r="C1249" s="54" t="n">
        <v>41058.4111342593</v>
      </c>
      <c r="D1249" s="55" t="s">
        <v>3200</v>
      </c>
      <c r="E1249" s="0" t="n">
        <v>48000</v>
      </c>
      <c r="F1249" s="0" t="s">
        <v>84</v>
      </c>
      <c r="G1249" s="0" t="e">
        <f aca="false">tblSalaries#this row;clean salary (in local currency)*VLOOKUP(tblSalaries#this row;currency,tblXrate,2,0)</f>
        <v>#VALUE!</v>
      </c>
      <c r="H1249" s="0" t="s">
        <v>1759</v>
      </c>
      <c r="I1249" s="0" t="s">
        <v>78</v>
      </c>
      <c r="J1249" s="0" t="s">
        <v>104</v>
      </c>
      <c r="K1249" s="0" t="e">
        <f aca="false">VLOOKUP(tblSalaries#this row;where do you work,tblCountriesactual:mapping,2,0)</f>
        <v>#VALUE!</v>
      </c>
      <c r="L1249" s="0" t="s">
        <v>90</v>
      </c>
      <c r="M1249" s="0" t="n">
        <v>2</v>
      </c>
      <c r="N1249" s="48" t="e">
        <f aca="false">VLOOKUP(K1249,tblCountries,3,0)</f>
        <v>#VALUE!</v>
      </c>
      <c r="O1249" s="48" t="e">
        <f aca="false">VLOOKUP(tblSalaries#this row;how many hours of a day you work on excel,tblHours,2,0)</f>
        <v>#VALUE!</v>
      </c>
      <c r="P1249" s="48" t="e">
        <f aca="false">VLOOKUP(tblSalaries#this row;clean country,tblCountries,5,0)</f>
        <v>#VALUE!</v>
      </c>
      <c r="Q1249" s="48" t="e">
        <f aca="false">IF($Q$1,tblSalaries#this row;ppp factor*tblSalaries#this row;salary in usd,tblSalaries#this row;salary in usd)</f>
        <v>#VALUE!</v>
      </c>
    </row>
    <row r="1250" customFormat="false" ht="15" hidden="false" customHeight="true" outlineLevel="0" collapsed="false">
      <c r="B1250" s="0" t="s">
        <v>3201</v>
      </c>
      <c r="C1250" s="54" t="n">
        <v>41058.4224652778</v>
      </c>
      <c r="D1250" s="55" t="n">
        <v>70000</v>
      </c>
      <c r="E1250" s="0" t="n">
        <v>70000</v>
      </c>
      <c r="F1250" s="0" t="s">
        <v>71</v>
      </c>
      <c r="G1250" s="0" t="e">
        <f aca="false">tblSalaries#this row;clean salary (in local currency)*VLOOKUP(tblSalaries#this row;currency,tblXrate,2,0)</f>
        <v>#VALUE!</v>
      </c>
      <c r="H1250" s="0" t="s">
        <v>955</v>
      </c>
      <c r="I1250" s="0" t="s">
        <v>124</v>
      </c>
      <c r="J1250" s="0" t="s">
        <v>74</v>
      </c>
      <c r="K1250" s="0" t="e">
        <f aca="false">VLOOKUP(tblSalaries#this row;where do you work,tblCountriesactual:mapping,2,0)</f>
        <v>#VALUE!</v>
      </c>
      <c r="L1250" s="0" t="s">
        <v>110</v>
      </c>
      <c r="M1250" s="0" t="n">
        <v>8</v>
      </c>
      <c r="N1250" s="48" t="e">
        <f aca="false">VLOOKUP(K1250,tblCountries,3,0)</f>
        <v>#VALUE!</v>
      </c>
      <c r="O1250" s="48" t="e">
        <f aca="false">VLOOKUP(tblSalaries#this row;how many hours of a day you work on excel,tblHours,2,0)</f>
        <v>#VALUE!</v>
      </c>
      <c r="P1250" s="48" t="e">
        <f aca="false">VLOOKUP(tblSalaries#this row;clean country,tblCountries,5,0)</f>
        <v>#VALUE!</v>
      </c>
      <c r="Q1250" s="48" t="e">
        <f aca="false">IF($Q$1,tblSalaries#this row;ppp factor*tblSalaries#this row;salary in usd,tblSalaries#this row;salary in usd)</f>
        <v>#VALUE!</v>
      </c>
    </row>
    <row r="1251" customFormat="false" ht="15" hidden="false" customHeight="true" outlineLevel="0" collapsed="false">
      <c r="B1251" s="0" t="s">
        <v>3202</v>
      </c>
      <c r="C1251" s="54" t="n">
        <v>41058.4233449074</v>
      </c>
      <c r="D1251" s="55" t="n">
        <v>45000</v>
      </c>
      <c r="E1251" s="0" t="n">
        <v>45000</v>
      </c>
      <c r="F1251" s="0" t="s">
        <v>71</v>
      </c>
      <c r="G1251" s="0" t="e">
        <f aca="false">tblSalaries#this row;clean salary (in local currency)*VLOOKUP(tblSalaries#this row;currency,tblXrate,2,0)</f>
        <v>#VALUE!</v>
      </c>
      <c r="H1251" s="0" t="s">
        <v>3203</v>
      </c>
      <c r="I1251" s="0" t="s">
        <v>78</v>
      </c>
      <c r="J1251" s="0" t="s">
        <v>74</v>
      </c>
      <c r="K1251" s="0" t="e">
        <f aca="false">VLOOKUP(tblSalaries#this row;where do you work,tblCountriesactual:mapping,2,0)</f>
        <v>#VALUE!</v>
      </c>
      <c r="L1251" s="0" t="s">
        <v>110</v>
      </c>
      <c r="M1251" s="0" t="n">
        <v>7</v>
      </c>
      <c r="N1251" s="48" t="e">
        <f aca="false">VLOOKUP(K1251,tblCountries,3,0)</f>
        <v>#VALUE!</v>
      </c>
      <c r="O1251" s="48" t="e">
        <f aca="false">VLOOKUP(tblSalaries#this row;how many hours of a day you work on excel,tblHours,2,0)</f>
        <v>#VALUE!</v>
      </c>
      <c r="P1251" s="48" t="e">
        <f aca="false">VLOOKUP(tblSalaries#this row;clean country,tblCountries,5,0)</f>
        <v>#VALUE!</v>
      </c>
      <c r="Q1251" s="48" t="e">
        <f aca="false">IF($Q$1,tblSalaries#this row;ppp factor*tblSalaries#this row;salary in usd,tblSalaries#this row;salary in usd)</f>
        <v>#VALUE!</v>
      </c>
    </row>
    <row r="1252" customFormat="false" ht="15" hidden="false" customHeight="true" outlineLevel="0" collapsed="false">
      <c r="B1252" s="0" t="s">
        <v>3204</v>
      </c>
      <c r="C1252" s="54" t="n">
        <v>41058.4246296296</v>
      </c>
      <c r="D1252" s="55" t="n">
        <v>35000</v>
      </c>
      <c r="E1252" s="0" t="n">
        <v>35000</v>
      </c>
      <c r="F1252" s="0" t="s">
        <v>71</v>
      </c>
      <c r="G1252" s="0" t="e">
        <f aca="false">tblSalaries#this row;clean salary (in local currency)*VLOOKUP(tblSalaries#this row;currency,tblXrate,2,0)</f>
        <v>#VALUE!</v>
      </c>
      <c r="H1252" s="0" t="s">
        <v>3205</v>
      </c>
      <c r="I1252" s="0" t="s">
        <v>107</v>
      </c>
      <c r="J1252" s="0" t="s">
        <v>222</v>
      </c>
      <c r="K1252" s="0" t="e">
        <f aca="false">VLOOKUP(tblSalaries#this row;where do you work,tblCountriesactual:mapping,2,0)</f>
        <v>#VALUE!</v>
      </c>
      <c r="L1252" s="0" t="s">
        <v>118</v>
      </c>
      <c r="M1252" s="0" t="n">
        <v>12</v>
      </c>
      <c r="N1252" s="48" t="e">
        <f aca="false">VLOOKUP(K1252,tblCountries,3,0)</f>
        <v>#VALUE!</v>
      </c>
      <c r="O1252" s="48" t="e">
        <f aca="false">VLOOKUP(tblSalaries#this row;how many hours of a day you work on excel,tblHours,2,0)</f>
        <v>#VALUE!</v>
      </c>
      <c r="P1252" s="48" t="e">
        <f aca="false">VLOOKUP(tblSalaries#this row;clean country,tblCountries,5,0)</f>
        <v>#VALUE!</v>
      </c>
      <c r="Q1252" s="48" t="e">
        <f aca="false">IF($Q$1,tblSalaries#this row;ppp factor*tblSalaries#this row;salary in usd,tblSalaries#this row;salary in usd)</f>
        <v>#VALUE!</v>
      </c>
    </row>
    <row r="1253" customFormat="false" ht="15" hidden="false" customHeight="true" outlineLevel="0" collapsed="false">
      <c r="B1253" s="0" t="s">
        <v>3206</v>
      </c>
      <c r="C1253" s="54" t="n">
        <v>41058.4470949074</v>
      </c>
      <c r="D1253" s="55" t="n">
        <v>500000</v>
      </c>
      <c r="E1253" s="0" t="n">
        <v>500000</v>
      </c>
      <c r="F1253" s="0" t="s">
        <v>101</v>
      </c>
      <c r="G1253" s="0" t="e">
        <f aca="false">tblSalaries#this row;clean salary (in local currency)*VLOOKUP(tblSalaries#this row;currency,tblXrate,2,0)</f>
        <v>#VALUE!</v>
      </c>
      <c r="H1253" s="0" t="s">
        <v>3207</v>
      </c>
      <c r="I1253" s="0" t="s">
        <v>124</v>
      </c>
      <c r="J1253" s="0" t="s">
        <v>85</v>
      </c>
      <c r="K1253" s="0" t="e">
        <f aca="false">VLOOKUP(tblSalaries#this row;where do you work,tblCountriesactual:mapping,2,0)</f>
        <v>#VALUE!</v>
      </c>
      <c r="L1253" s="0" t="s">
        <v>100</v>
      </c>
      <c r="M1253" s="0" t="n">
        <v>29</v>
      </c>
      <c r="N1253" s="48" t="e">
        <f aca="false">VLOOKUP(K1253,tblCountries,3,0)</f>
        <v>#VALUE!</v>
      </c>
      <c r="O1253" s="48" t="e">
        <f aca="false">VLOOKUP(tblSalaries#this row;how many hours of a day you work on excel,tblHours,2,0)</f>
        <v>#VALUE!</v>
      </c>
      <c r="P1253" s="48" t="e">
        <f aca="false">VLOOKUP(tblSalaries#this row;clean country,tblCountries,5,0)</f>
        <v>#VALUE!</v>
      </c>
      <c r="Q1253" s="48" t="e">
        <f aca="false">IF($Q$1,tblSalaries#this row;ppp factor*tblSalaries#this row;salary in usd,tblSalaries#this row;salary in usd)</f>
        <v>#VALUE!</v>
      </c>
    </row>
    <row r="1254" customFormat="false" ht="15" hidden="false" customHeight="true" outlineLevel="0" collapsed="false">
      <c r="B1254" s="0" t="s">
        <v>3208</v>
      </c>
      <c r="C1254" s="54" t="n">
        <v>41058.4484490741</v>
      </c>
      <c r="D1254" s="55" t="s">
        <v>3209</v>
      </c>
      <c r="E1254" s="0" t="n">
        <v>89500</v>
      </c>
      <c r="F1254" s="0" t="s">
        <v>226</v>
      </c>
      <c r="G1254" s="0" t="e">
        <f aca="false">tblSalaries#this row;clean salary (in local currency)*VLOOKUP(tblSalaries#this row;currency,tblXrate,2,0)</f>
        <v>#VALUE!</v>
      </c>
      <c r="H1254" s="0" t="s">
        <v>124</v>
      </c>
      <c r="I1254" s="0" t="s">
        <v>124</v>
      </c>
      <c r="J1254" s="0" t="s">
        <v>222</v>
      </c>
      <c r="K1254" s="0" t="e">
        <f aca="false">VLOOKUP(tblSalaries#this row;where do you work,tblCountriesactual:mapping,2,0)</f>
        <v>#VALUE!</v>
      </c>
      <c r="L1254" s="0" t="s">
        <v>100</v>
      </c>
      <c r="M1254" s="0" t="n">
        <v>20</v>
      </c>
      <c r="N1254" s="48" t="e">
        <f aca="false">VLOOKUP(K1254,tblCountries,3,0)</f>
        <v>#VALUE!</v>
      </c>
      <c r="O1254" s="48" t="e">
        <f aca="false">VLOOKUP(tblSalaries#this row;how many hours of a day you work on excel,tblHours,2,0)</f>
        <v>#VALUE!</v>
      </c>
      <c r="P1254" s="48" t="e">
        <f aca="false">VLOOKUP(tblSalaries#this row;clean country,tblCountries,5,0)</f>
        <v>#VALUE!</v>
      </c>
      <c r="Q1254" s="48" t="e">
        <f aca="false">IF($Q$1,tblSalaries#this row;ppp factor*tblSalaries#this row;salary in usd,tblSalaries#this row;salary in usd)</f>
        <v>#VALUE!</v>
      </c>
    </row>
    <row r="1255" customFormat="false" ht="15" hidden="false" customHeight="true" outlineLevel="0" collapsed="false">
      <c r="B1255" s="0" t="s">
        <v>3210</v>
      </c>
      <c r="C1255" s="54" t="n">
        <v>41058.4503819444</v>
      </c>
      <c r="D1255" s="55" t="s">
        <v>3211</v>
      </c>
      <c r="E1255" s="0" t="n">
        <v>11800</v>
      </c>
      <c r="F1255" s="0" t="s">
        <v>71</v>
      </c>
      <c r="G1255" s="0" t="e">
        <f aca="false">tblSalaries#this row;clean salary (in local currency)*VLOOKUP(tblSalaries#this row;currency,tblXrate,2,0)</f>
        <v>#VALUE!</v>
      </c>
      <c r="H1255" s="0" t="s">
        <v>3212</v>
      </c>
      <c r="I1255" s="0" t="s">
        <v>78</v>
      </c>
      <c r="J1255" s="0" t="s">
        <v>85</v>
      </c>
      <c r="K1255" s="0" t="e">
        <f aca="false">VLOOKUP(tblSalaries#this row;where do you work,tblCountriesactual:mapping,2,0)</f>
        <v>#VALUE!</v>
      </c>
      <c r="L1255" s="0" t="s">
        <v>110</v>
      </c>
      <c r="M1255" s="0" t="n">
        <v>10</v>
      </c>
      <c r="N1255" s="48" t="e">
        <f aca="false">VLOOKUP(K1255,tblCountries,3,0)</f>
        <v>#VALUE!</v>
      </c>
      <c r="O1255" s="48" t="e">
        <f aca="false">VLOOKUP(tblSalaries#this row;how many hours of a day you work on excel,tblHours,2,0)</f>
        <v>#VALUE!</v>
      </c>
      <c r="P1255" s="48" t="e">
        <f aca="false">VLOOKUP(tblSalaries#this row;clean country,tblCountries,5,0)</f>
        <v>#VALUE!</v>
      </c>
      <c r="Q1255" s="48" t="e">
        <f aca="false">IF($Q$1,tblSalaries#this row;ppp factor*tblSalaries#this row;salary in usd,tblSalaries#this row;salary in usd)</f>
        <v>#VALUE!</v>
      </c>
    </row>
    <row r="1256" customFormat="false" ht="15" hidden="false" customHeight="true" outlineLevel="0" collapsed="false">
      <c r="B1256" s="0" t="s">
        <v>3213</v>
      </c>
      <c r="C1256" s="54" t="n">
        <v>41058.4521064815</v>
      </c>
      <c r="D1256" s="55" t="s">
        <v>3214</v>
      </c>
      <c r="E1256" s="0" t="n">
        <v>360000</v>
      </c>
      <c r="F1256" s="0" t="s">
        <v>101</v>
      </c>
      <c r="G1256" s="0" t="e">
        <f aca="false">tblSalaries#this row;clean salary (in local currency)*VLOOKUP(tblSalaries#this row;currency,tblXrate,2,0)</f>
        <v>#VALUE!</v>
      </c>
      <c r="H1256" s="0" t="s">
        <v>3215</v>
      </c>
      <c r="I1256" s="0" t="s">
        <v>124</v>
      </c>
      <c r="J1256" s="0" t="s">
        <v>85</v>
      </c>
      <c r="K1256" s="0" t="e">
        <f aca="false">VLOOKUP(tblSalaries#this row;where do you work,tblCountriesactual:mapping,2,0)</f>
        <v>#VALUE!</v>
      </c>
      <c r="L1256" s="0" t="s">
        <v>118</v>
      </c>
      <c r="M1256" s="0" t="n">
        <v>6</v>
      </c>
      <c r="N1256" s="48" t="e">
        <f aca="false">VLOOKUP(K1256,tblCountries,3,0)</f>
        <v>#VALUE!</v>
      </c>
      <c r="O1256" s="48" t="e">
        <f aca="false">VLOOKUP(tblSalaries#this row;how many hours of a day you work on excel,tblHours,2,0)</f>
        <v>#VALUE!</v>
      </c>
      <c r="P1256" s="48" t="e">
        <f aca="false">VLOOKUP(tblSalaries#this row;clean country,tblCountries,5,0)</f>
        <v>#VALUE!</v>
      </c>
      <c r="Q1256" s="48" t="e">
        <f aca="false">IF($Q$1,tblSalaries#this row;ppp factor*tblSalaries#this row;salary in usd,tblSalaries#this row;salary in usd)</f>
        <v>#VALUE!</v>
      </c>
    </row>
    <row r="1257" customFormat="false" ht="15" hidden="false" customHeight="true" outlineLevel="0" collapsed="false">
      <c r="B1257" s="0" t="s">
        <v>3216</v>
      </c>
      <c r="C1257" s="54" t="n">
        <v>41058.4524421296</v>
      </c>
      <c r="D1257" s="55" t="n">
        <v>50000</v>
      </c>
      <c r="E1257" s="0" t="n">
        <v>50000</v>
      </c>
      <c r="F1257" s="0" t="s">
        <v>71</v>
      </c>
      <c r="G1257" s="0" t="e">
        <f aca="false">tblSalaries#this row;clean salary (in local currency)*VLOOKUP(tblSalaries#this row;currency,tblXrate,2,0)</f>
        <v>#VALUE!</v>
      </c>
      <c r="H1257" s="0" t="s">
        <v>877</v>
      </c>
      <c r="I1257" s="0" t="s">
        <v>78</v>
      </c>
      <c r="J1257" s="0" t="s">
        <v>74</v>
      </c>
      <c r="K1257" s="0" t="e">
        <f aca="false">VLOOKUP(tblSalaries#this row;where do you work,tblCountriesactual:mapping,2,0)</f>
        <v>#VALUE!</v>
      </c>
      <c r="L1257" s="0" t="s">
        <v>110</v>
      </c>
      <c r="M1257" s="0" t="n">
        <v>3</v>
      </c>
      <c r="N1257" s="48" t="e">
        <f aca="false">VLOOKUP(K1257,tblCountries,3,0)</f>
        <v>#VALUE!</v>
      </c>
      <c r="O1257" s="48" t="e">
        <f aca="false">VLOOKUP(tblSalaries#this row;how many hours of a day you work on excel,tblHours,2,0)</f>
        <v>#VALUE!</v>
      </c>
      <c r="P1257" s="48" t="e">
        <f aca="false">VLOOKUP(tblSalaries#this row;clean country,tblCountries,5,0)</f>
        <v>#VALUE!</v>
      </c>
      <c r="Q1257" s="48" t="e">
        <f aca="false">IF($Q$1,tblSalaries#this row;ppp factor*tblSalaries#this row;salary in usd,tblSalaries#this row;salary in usd)</f>
        <v>#VALUE!</v>
      </c>
    </row>
    <row r="1258" customFormat="false" ht="15" hidden="false" customHeight="true" outlineLevel="0" collapsed="false">
      <c r="B1258" s="0" t="s">
        <v>3217</v>
      </c>
      <c r="C1258" s="54" t="n">
        <v>41058.4587037037</v>
      </c>
      <c r="D1258" s="55" t="n">
        <v>85000</v>
      </c>
      <c r="E1258" s="0" t="n">
        <v>85000</v>
      </c>
      <c r="F1258" s="0" t="s">
        <v>71</v>
      </c>
      <c r="G1258" s="0" t="e">
        <f aca="false">tblSalaries#this row;clean salary (in local currency)*VLOOKUP(tblSalaries#this row;currency,tblXrate,2,0)</f>
        <v>#VALUE!</v>
      </c>
      <c r="H1258" s="0" t="s">
        <v>3218</v>
      </c>
      <c r="I1258" s="0" t="s">
        <v>124</v>
      </c>
      <c r="J1258" s="0" t="s">
        <v>536</v>
      </c>
      <c r="K1258" s="0" t="e">
        <f aca="false">VLOOKUP(tblSalaries#this row;where do you work,tblCountriesactual:mapping,2,0)</f>
        <v>#VALUE!</v>
      </c>
      <c r="L1258" s="0" t="s">
        <v>118</v>
      </c>
      <c r="M1258" s="0" t="n">
        <v>10</v>
      </c>
      <c r="N1258" s="48" t="e">
        <f aca="false">VLOOKUP(K1258,tblCountries,3,0)</f>
        <v>#VALUE!</v>
      </c>
      <c r="O1258" s="48" t="e">
        <f aca="false">VLOOKUP(tblSalaries#this row;how many hours of a day you work on excel,tblHours,2,0)</f>
        <v>#VALUE!</v>
      </c>
      <c r="P1258" s="48" t="e">
        <f aca="false">VLOOKUP(tblSalaries#this row;clean country,tblCountries,5,0)</f>
        <v>#VALUE!</v>
      </c>
      <c r="Q1258" s="48" t="e">
        <f aca="false">IF($Q$1,tblSalaries#this row;ppp factor*tblSalaries#this row;salary in usd,tblSalaries#this row;salary in usd)</f>
        <v>#VALUE!</v>
      </c>
    </row>
    <row r="1259" customFormat="false" ht="15" hidden="false" customHeight="true" outlineLevel="0" collapsed="false">
      <c r="B1259" s="0" t="s">
        <v>3219</v>
      </c>
      <c r="C1259" s="54" t="n">
        <v>41058.4832523148</v>
      </c>
      <c r="D1259" s="55" t="s">
        <v>3220</v>
      </c>
      <c r="E1259" s="0" t="n">
        <v>1000000</v>
      </c>
      <c r="F1259" s="0" t="s">
        <v>101</v>
      </c>
      <c r="G1259" s="0" t="e">
        <f aca="false">tblSalaries#this row;clean salary (in local currency)*VLOOKUP(tblSalaries#this row;currency,tblXrate,2,0)</f>
        <v>#VALUE!</v>
      </c>
      <c r="H1259" s="0" t="s">
        <v>124</v>
      </c>
      <c r="I1259" s="0" t="s">
        <v>124</v>
      </c>
      <c r="J1259" s="0" t="s">
        <v>85</v>
      </c>
      <c r="K1259" s="0" t="e">
        <f aca="false">VLOOKUP(tblSalaries#this row;where do you work,tblCountriesactual:mapping,2,0)</f>
        <v>#VALUE!</v>
      </c>
      <c r="L1259" s="0" t="s">
        <v>100</v>
      </c>
      <c r="M1259" s="0" t="n">
        <v>10</v>
      </c>
      <c r="N1259" s="48" t="e">
        <f aca="false">VLOOKUP(K1259,tblCountries,3,0)</f>
        <v>#VALUE!</v>
      </c>
      <c r="O1259" s="48" t="e">
        <f aca="false">VLOOKUP(tblSalaries#this row;how many hours of a day you work on excel,tblHours,2,0)</f>
        <v>#VALUE!</v>
      </c>
      <c r="P1259" s="48" t="e">
        <f aca="false">VLOOKUP(tblSalaries#this row;clean country,tblCountries,5,0)</f>
        <v>#VALUE!</v>
      </c>
      <c r="Q1259" s="48" t="e">
        <f aca="false">IF($Q$1,tblSalaries#this row;ppp factor*tblSalaries#this row;salary in usd,tblSalaries#this row;salary in usd)</f>
        <v>#VALUE!</v>
      </c>
    </row>
    <row r="1260" customFormat="false" ht="15" hidden="false" customHeight="true" outlineLevel="0" collapsed="false">
      <c r="B1260" s="0" t="s">
        <v>3221</v>
      </c>
      <c r="C1260" s="54" t="n">
        <v>41058.4908217593</v>
      </c>
      <c r="D1260" s="55" t="s">
        <v>3222</v>
      </c>
      <c r="E1260" s="0" t="n">
        <v>900000</v>
      </c>
      <c r="F1260" s="0" t="s">
        <v>101</v>
      </c>
      <c r="G1260" s="0" t="e">
        <f aca="false">tblSalaries#this row;clean salary (in local currency)*VLOOKUP(tblSalaries#this row;currency,tblXrate,2,0)</f>
        <v>#VALUE!</v>
      </c>
      <c r="H1260" s="0" t="s">
        <v>3223</v>
      </c>
      <c r="I1260" s="0" t="s">
        <v>97</v>
      </c>
      <c r="J1260" s="0" t="s">
        <v>85</v>
      </c>
      <c r="K1260" s="0" t="e">
        <f aca="false">VLOOKUP(tblSalaries#this row;where do you work,tblCountriesactual:mapping,2,0)</f>
        <v>#VALUE!</v>
      </c>
      <c r="L1260" s="0" t="s">
        <v>118</v>
      </c>
      <c r="M1260" s="0" t="n">
        <v>8</v>
      </c>
      <c r="N1260" s="48" t="e">
        <f aca="false">VLOOKUP(K1260,tblCountries,3,0)</f>
        <v>#VALUE!</v>
      </c>
      <c r="O1260" s="48" t="e">
        <f aca="false">VLOOKUP(tblSalaries#this row;how many hours of a day you work on excel,tblHours,2,0)</f>
        <v>#VALUE!</v>
      </c>
      <c r="P1260" s="48" t="e">
        <f aca="false">VLOOKUP(tblSalaries#this row;clean country,tblCountries,5,0)</f>
        <v>#VALUE!</v>
      </c>
      <c r="Q1260" s="48" t="e">
        <f aca="false">IF($Q$1,tblSalaries#this row;ppp factor*tblSalaries#this row;salary in usd,tblSalaries#this row;salary in usd)</f>
        <v>#VALUE!</v>
      </c>
    </row>
    <row r="1261" customFormat="false" ht="15" hidden="false" customHeight="true" outlineLevel="0" collapsed="false">
      <c r="B1261" s="0" t="s">
        <v>3224</v>
      </c>
      <c r="C1261" s="54" t="n">
        <v>41058.4941550926</v>
      </c>
      <c r="D1261" s="55" t="n">
        <v>192000</v>
      </c>
      <c r="E1261" s="0" t="n">
        <v>192000</v>
      </c>
      <c r="F1261" s="0" t="s">
        <v>71</v>
      </c>
      <c r="G1261" s="0" t="e">
        <f aca="false">tblSalaries#this row;clean salary (in local currency)*VLOOKUP(tblSalaries#this row;currency,tblXrate,2,0)</f>
        <v>#VALUE!</v>
      </c>
      <c r="H1261" s="0" t="s">
        <v>3225</v>
      </c>
      <c r="I1261" s="0" t="s">
        <v>107</v>
      </c>
      <c r="J1261" s="0" t="s">
        <v>74</v>
      </c>
      <c r="K1261" s="0" t="e">
        <f aca="false">VLOOKUP(tblSalaries#this row;where do you work,tblCountriesactual:mapping,2,0)</f>
        <v>#VALUE!</v>
      </c>
      <c r="L1261" s="0" t="s">
        <v>118</v>
      </c>
      <c r="M1261" s="0" t="n">
        <v>27</v>
      </c>
      <c r="N1261" s="48" t="e">
        <f aca="false">VLOOKUP(K1261,tblCountries,3,0)</f>
        <v>#VALUE!</v>
      </c>
      <c r="O1261" s="48" t="e">
        <f aca="false">VLOOKUP(tblSalaries#this row;how many hours of a day you work on excel,tblHours,2,0)</f>
        <v>#VALUE!</v>
      </c>
      <c r="P1261" s="48" t="e">
        <f aca="false">VLOOKUP(tblSalaries#this row;clean country,tblCountries,5,0)</f>
        <v>#VALUE!</v>
      </c>
      <c r="Q1261" s="48" t="e">
        <f aca="false">IF($Q$1,tblSalaries#this row;ppp factor*tblSalaries#this row;salary in usd,tblSalaries#this row;salary in usd)</f>
        <v>#VALUE!</v>
      </c>
    </row>
    <row r="1262" customFormat="false" ht="15" hidden="false" customHeight="true" outlineLevel="0" collapsed="false">
      <c r="B1262" s="0" t="s">
        <v>3226</v>
      </c>
      <c r="C1262" s="54" t="n">
        <v>41058.5097453704</v>
      </c>
      <c r="D1262" s="55" t="n">
        <v>54000</v>
      </c>
      <c r="E1262" s="0" t="n">
        <v>54000</v>
      </c>
      <c r="F1262" s="0" t="s">
        <v>71</v>
      </c>
      <c r="G1262" s="0" t="e">
        <f aca="false">tblSalaries#this row;clean salary (in local currency)*VLOOKUP(tblSalaries#this row;currency,tblXrate,2,0)</f>
        <v>#VALUE!</v>
      </c>
      <c r="H1262" s="0" t="s">
        <v>3227</v>
      </c>
      <c r="I1262" s="0" t="s">
        <v>78</v>
      </c>
      <c r="J1262" s="0" t="s">
        <v>74</v>
      </c>
      <c r="K1262" s="0" t="e">
        <f aca="false">VLOOKUP(tblSalaries#this row;where do you work,tblCountriesactual:mapping,2,0)</f>
        <v>#VALUE!</v>
      </c>
      <c r="L1262" s="0" t="s">
        <v>118</v>
      </c>
      <c r="M1262" s="0" t="n">
        <v>6</v>
      </c>
      <c r="N1262" s="48" t="e">
        <f aca="false">VLOOKUP(K1262,tblCountries,3,0)</f>
        <v>#VALUE!</v>
      </c>
      <c r="O1262" s="48" t="e">
        <f aca="false">VLOOKUP(tblSalaries#this row;how many hours of a day you work on excel,tblHours,2,0)</f>
        <v>#VALUE!</v>
      </c>
      <c r="P1262" s="48" t="e">
        <f aca="false">VLOOKUP(tblSalaries#this row;clean country,tblCountries,5,0)</f>
        <v>#VALUE!</v>
      </c>
      <c r="Q1262" s="48" t="e">
        <f aca="false">IF($Q$1,tblSalaries#this row;ppp factor*tblSalaries#this row;salary in usd,tblSalaries#this row;salary in usd)</f>
        <v>#VALUE!</v>
      </c>
    </row>
    <row r="1263" customFormat="false" ht="15" hidden="false" customHeight="true" outlineLevel="0" collapsed="false">
      <c r="B1263" s="0" t="s">
        <v>3228</v>
      </c>
      <c r="C1263" s="54" t="n">
        <v>41058.5118865741</v>
      </c>
      <c r="D1263" s="55" t="n">
        <v>18000</v>
      </c>
      <c r="E1263" s="0" t="n">
        <v>18000</v>
      </c>
      <c r="F1263" s="0" t="s">
        <v>71</v>
      </c>
      <c r="G1263" s="0" t="e">
        <f aca="false">tblSalaries#this row;clean salary (in local currency)*VLOOKUP(tblSalaries#this row;currency,tblXrate,2,0)</f>
        <v>#VALUE!</v>
      </c>
      <c r="H1263" s="0" t="s">
        <v>124</v>
      </c>
      <c r="I1263" s="0" t="s">
        <v>124</v>
      </c>
      <c r="J1263" s="0" t="s">
        <v>85</v>
      </c>
      <c r="K1263" s="0" t="e">
        <f aca="false">VLOOKUP(tblSalaries#this row;where do you work,tblCountriesactual:mapping,2,0)</f>
        <v>#VALUE!</v>
      </c>
      <c r="L1263" s="0" t="s">
        <v>110</v>
      </c>
      <c r="M1263" s="0" t="n">
        <v>12</v>
      </c>
      <c r="N1263" s="48" t="e">
        <f aca="false">VLOOKUP(K1263,tblCountries,3,0)</f>
        <v>#VALUE!</v>
      </c>
      <c r="O1263" s="48" t="e">
        <f aca="false">VLOOKUP(tblSalaries#this row;how many hours of a day you work on excel,tblHours,2,0)</f>
        <v>#VALUE!</v>
      </c>
      <c r="P1263" s="48" t="e">
        <f aca="false">VLOOKUP(tblSalaries#this row;clean country,tblCountries,5,0)</f>
        <v>#VALUE!</v>
      </c>
      <c r="Q1263" s="48" t="e">
        <f aca="false">IF($Q$1,tblSalaries#this row;ppp factor*tblSalaries#this row;salary in usd,tblSalaries#this row;salary in usd)</f>
        <v>#VALUE!</v>
      </c>
    </row>
    <row r="1264" customFormat="false" ht="15" hidden="false" customHeight="true" outlineLevel="0" collapsed="false">
      <c r="B1264" s="0" t="s">
        <v>3229</v>
      </c>
      <c r="C1264" s="54" t="n">
        <v>41058.5136458333</v>
      </c>
      <c r="D1264" s="55" t="s">
        <v>3230</v>
      </c>
      <c r="E1264" s="0" t="n">
        <v>300000</v>
      </c>
      <c r="F1264" s="0" t="s">
        <v>101</v>
      </c>
      <c r="G1264" s="0" t="e">
        <f aca="false">tblSalaries#this row;clean salary (in local currency)*VLOOKUP(tblSalaries#this row;currency,tblXrate,2,0)</f>
        <v>#VALUE!</v>
      </c>
      <c r="H1264" s="0" t="s">
        <v>3231</v>
      </c>
      <c r="I1264" s="0" t="s">
        <v>136</v>
      </c>
      <c r="J1264" s="0" t="s">
        <v>85</v>
      </c>
      <c r="K1264" s="0" t="e">
        <f aca="false">VLOOKUP(tblSalaries#this row;where do you work,tblCountriesactual:mapping,2,0)</f>
        <v>#VALUE!</v>
      </c>
      <c r="L1264" s="0" t="s">
        <v>100</v>
      </c>
      <c r="M1264" s="0" t="n">
        <v>5</v>
      </c>
      <c r="N1264" s="48" t="e">
        <f aca="false">VLOOKUP(K1264,tblCountries,3,0)</f>
        <v>#VALUE!</v>
      </c>
      <c r="O1264" s="48" t="e">
        <f aca="false">VLOOKUP(tblSalaries#this row;how many hours of a day you work on excel,tblHours,2,0)</f>
        <v>#VALUE!</v>
      </c>
      <c r="P1264" s="48" t="e">
        <f aca="false">VLOOKUP(tblSalaries#this row;clean country,tblCountries,5,0)</f>
        <v>#VALUE!</v>
      </c>
      <c r="Q1264" s="48" t="e">
        <f aca="false">IF($Q$1,tblSalaries#this row;ppp factor*tblSalaries#this row;salary in usd,tblSalaries#this row;salary in usd)</f>
        <v>#VALUE!</v>
      </c>
    </row>
    <row r="1265" customFormat="false" ht="15" hidden="false" customHeight="true" outlineLevel="0" collapsed="false">
      <c r="B1265" s="0" t="s">
        <v>3232</v>
      </c>
      <c r="C1265" s="54" t="n">
        <v>41058.5142592593</v>
      </c>
      <c r="D1265" s="55" t="s">
        <v>3233</v>
      </c>
      <c r="E1265" s="0" t="n">
        <v>400000</v>
      </c>
      <c r="F1265" s="0" t="s">
        <v>101</v>
      </c>
      <c r="G1265" s="0" t="e">
        <f aca="false">tblSalaries#this row;clean salary (in local currency)*VLOOKUP(tblSalaries#this row;currency,tblXrate,2,0)</f>
        <v>#VALUE!</v>
      </c>
      <c r="H1265" s="0" t="s">
        <v>1999</v>
      </c>
      <c r="I1265" s="0" t="s">
        <v>124</v>
      </c>
      <c r="J1265" s="0" t="s">
        <v>85</v>
      </c>
      <c r="K1265" s="0" t="e">
        <f aca="false">VLOOKUP(tblSalaries#this row;where do you work,tblCountriesactual:mapping,2,0)</f>
        <v>#VALUE!</v>
      </c>
      <c r="L1265" s="0" t="s">
        <v>118</v>
      </c>
      <c r="M1265" s="0" t="n">
        <v>3</v>
      </c>
      <c r="N1265" s="48" t="e">
        <f aca="false">VLOOKUP(K1265,tblCountries,3,0)</f>
        <v>#VALUE!</v>
      </c>
      <c r="O1265" s="48" t="e">
        <f aca="false">VLOOKUP(tblSalaries#this row;how many hours of a day you work on excel,tblHours,2,0)</f>
        <v>#VALUE!</v>
      </c>
      <c r="P1265" s="48" t="e">
        <f aca="false">VLOOKUP(tblSalaries#this row;clean country,tblCountries,5,0)</f>
        <v>#VALUE!</v>
      </c>
      <c r="Q1265" s="48" t="e">
        <f aca="false">IF($Q$1,tblSalaries#this row;ppp factor*tblSalaries#this row;salary in usd,tblSalaries#this row;salary in usd)</f>
        <v>#VALUE!</v>
      </c>
    </row>
    <row r="1266" customFormat="false" ht="15" hidden="false" customHeight="true" outlineLevel="0" collapsed="false">
      <c r="B1266" s="0" t="s">
        <v>3234</v>
      </c>
      <c r="C1266" s="54" t="n">
        <v>41058.5199189815</v>
      </c>
      <c r="D1266" s="55" t="n">
        <v>15000</v>
      </c>
      <c r="E1266" s="0" t="n">
        <v>15000</v>
      </c>
      <c r="F1266" s="0" t="s">
        <v>71</v>
      </c>
      <c r="G1266" s="0" t="e">
        <f aca="false">tblSalaries#this row;clean salary (in local currency)*VLOOKUP(tblSalaries#this row;currency,tblXrate,2,0)</f>
        <v>#VALUE!</v>
      </c>
      <c r="H1266" s="0" t="s">
        <v>3235</v>
      </c>
      <c r="I1266" s="0" t="s">
        <v>124</v>
      </c>
      <c r="J1266" s="0" t="s">
        <v>423</v>
      </c>
      <c r="K1266" s="0" t="e">
        <f aca="false">VLOOKUP(tblSalaries#this row;where do you work,tblCountriesactual:mapping,2,0)</f>
        <v>#VALUE!</v>
      </c>
      <c r="L1266" s="0" t="s">
        <v>110</v>
      </c>
      <c r="M1266" s="0" t="n">
        <v>10</v>
      </c>
      <c r="N1266" s="48" t="e">
        <f aca="false">VLOOKUP(K1266,tblCountries,3,0)</f>
        <v>#VALUE!</v>
      </c>
      <c r="O1266" s="48" t="e">
        <f aca="false">VLOOKUP(tblSalaries#this row;how many hours of a day you work on excel,tblHours,2,0)</f>
        <v>#VALUE!</v>
      </c>
      <c r="P1266" s="48" t="e">
        <f aca="false">VLOOKUP(tblSalaries#this row;clean country,tblCountries,5,0)</f>
        <v>#VALUE!</v>
      </c>
      <c r="Q1266" s="48" t="e">
        <f aca="false">IF($Q$1,tblSalaries#this row;ppp factor*tblSalaries#this row;salary in usd,tblSalaries#this row;salary in usd)</f>
        <v>#VALUE!</v>
      </c>
    </row>
    <row r="1267" customFormat="false" ht="15" hidden="false" customHeight="true" outlineLevel="0" collapsed="false">
      <c r="B1267" s="0" t="s">
        <v>3236</v>
      </c>
      <c r="C1267" s="54" t="n">
        <v>41058.5202777778</v>
      </c>
      <c r="D1267" s="55" t="s">
        <v>3237</v>
      </c>
      <c r="E1267" s="0" t="n">
        <v>14000</v>
      </c>
      <c r="F1267" s="0" t="s">
        <v>71</v>
      </c>
      <c r="G1267" s="0" t="e">
        <f aca="false">tblSalaries#this row;clean salary (in local currency)*VLOOKUP(tblSalaries#this row;currency,tblXrate,2,0)</f>
        <v>#VALUE!</v>
      </c>
      <c r="H1267" s="0" t="s">
        <v>3238</v>
      </c>
      <c r="I1267" s="0" t="s">
        <v>78</v>
      </c>
      <c r="J1267" s="0" t="s">
        <v>85</v>
      </c>
      <c r="K1267" s="0" t="e">
        <f aca="false">VLOOKUP(tblSalaries#this row;where do you work,tblCountriesactual:mapping,2,0)</f>
        <v>#VALUE!</v>
      </c>
      <c r="L1267" s="0" t="s">
        <v>110</v>
      </c>
      <c r="M1267" s="0" t="n">
        <v>12</v>
      </c>
      <c r="N1267" s="48" t="e">
        <f aca="false">VLOOKUP(K1267,tblCountries,3,0)</f>
        <v>#VALUE!</v>
      </c>
      <c r="O1267" s="48" t="e">
        <f aca="false">VLOOKUP(tblSalaries#this row;how many hours of a day you work on excel,tblHours,2,0)</f>
        <v>#VALUE!</v>
      </c>
      <c r="P1267" s="48" t="e">
        <f aca="false">VLOOKUP(tblSalaries#this row;clean country,tblCountries,5,0)</f>
        <v>#VALUE!</v>
      </c>
      <c r="Q1267" s="48" t="e">
        <f aca="false">IF($Q$1,tblSalaries#this row;ppp factor*tblSalaries#this row;salary in usd,tblSalaries#this row;salary in usd)</f>
        <v>#VALUE!</v>
      </c>
    </row>
    <row r="1268" customFormat="false" ht="15" hidden="false" customHeight="true" outlineLevel="0" collapsed="false">
      <c r="B1268" s="0" t="s">
        <v>3239</v>
      </c>
      <c r="C1268" s="54" t="n">
        <v>41058.5461805556</v>
      </c>
      <c r="D1268" s="55" t="n">
        <v>8000</v>
      </c>
      <c r="E1268" s="0" t="n">
        <v>8000</v>
      </c>
      <c r="F1268" s="0" t="s">
        <v>71</v>
      </c>
      <c r="G1268" s="0" t="e">
        <f aca="false">tblSalaries#this row;clean salary (in local currency)*VLOOKUP(tblSalaries#this row;currency,tblXrate,2,0)</f>
        <v>#VALUE!</v>
      </c>
      <c r="H1268" s="0" t="s">
        <v>877</v>
      </c>
      <c r="I1268" s="0" t="s">
        <v>78</v>
      </c>
      <c r="J1268" s="0" t="s">
        <v>85</v>
      </c>
      <c r="K1268" s="0" t="e">
        <f aca="false">VLOOKUP(tblSalaries#this row;where do you work,tblCountriesactual:mapping,2,0)</f>
        <v>#VALUE!</v>
      </c>
      <c r="L1268" s="0" t="s">
        <v>118</v>
      </c>
      <c r="M1268" s="0" t="n">
        <v>4</v>
      </c>
      <c r="N1268" s="48" t="e">
        <f aca="false">VLOOKUP(K1268,tblCountries,3,0)</f>
        <v>#VALUE!</v>
      </c>
      <c r="O1268" s="48" t="e">
        <f aca="false">VLOOKUP(tblSalaries#this row;how many hours of a day you work on excel,tblHours,2,0)</f>
        <v>#VALUE!</v>
      </c>
      <c r="P1268" s="48" t="e">
        <f aca="false">VLOOKUP(tblSalaries#this row;clean country,tblCountries,5,0)</f>
        <v>#VALUE!</v>
      </c>
      <c r="Q1268" s="48" t="e">
        <f aca="false">IF($Q$1,tblSalaries#this row;ppp factor*tblSalaries#this row;salary in usd,tblSalaries#this row;salary in usd)</f>
        <v>#VALUE!</v>
      </c>
    </row>
    <row r="1269" customFormat="false" ht="15" hidden="false" customHeight="true" outlineLevel="0" collapsed="false">
      <c r="B1269" s="0" t="s">
        <v>3240</v>
      </c>
      <c r="C1269" s="54" t="n">
        <v>41058.5513425926</v>
      </c>
      <c r="D1269" s="55" t="n">
        <v>12500</v>
      </c>
      <c r="E1269" s="0" t="n">
        <v>12500</v>
      </c>
      <c r="F1269" s="0" t="s">
        <v>71</v>
      </c>
      <c r="G1269" s="0" t="e">
        <f aca="false">tblSalaries#this row;clean salary (in local currency)*VLOOKUP(tblSalaries#this row;currency,tblXrate,2,0)</f>
        <v>#VALUE!</v>
      </c>
      <c r="H1269" s="0" t="s">
        <v>143</v>
      </c>
      <c r="I1269" s="0" t="s">
        <v>143</v>
      </c>
      <c r="J1269" s="0" t="s">
        <v>169</v>
      </c>
      <c r="K1269" s="0" t="e">
        <f aca="false">VLOOKUP(tblSalaries#this row;where do you work,tblCountriesactual:mapping,2,0)</f>
        <v>#VALUE!</v>
      </c>
      <c r="L1269" s="0" t="s">
        <v>100</v>
      </c>
      <c r="M1269" s="0" t="n">
        <v>7</v>
      </c>
      <c r="N1269" s="48" t="e">
        <f aca="false">VLOOKUP(K1269,tblCountries,3,0)</f>
        <v>#VALUE!</v>
      </c>
      <c r="O1269" s="48" t="e">
        <f aca="false">VLOOKUP(tblSalaries#this row;how many hours of a day you work on excel,tblHours,2,0)</f>
        <v>#VALUE!</v>
      </c>
      <c r="P1269" s="48" t="e">
        <f aca="false">VLOOKUP(tblSalaries#this row;clean country,tblCountries,5,0)</f>
        <v>#VALUE!</v>
      </c>
      <c r="Q1269" s="48" t="e">
        <f aca="false">IF($Q$1,tblSalaries#this row;ppp factor*tblSalaries#this row;salary in usd,tblSalaries#this row;salary in usd)</f>
        <v>#VALUE!</v>
      </c>
    </row>
    <row r="1270" customFormat="false" ht="15" hidden="false" customHeight="true" outlineLevel="0" collapsed="false">
      <c r="B1270" s="0" t="s">
        <v>3241</v>
      </c>
      <c r="C1270" s="54" t="n">
        <v>41058.5522800926</v>
      </c>
      <c r="D1270" s="55" t="n">
        <v>140000</v>
      </c>
      <c r="E1270" s="0" t="n">
        <v>140000</v>
      </c>
      <c r="F1270" s="0" t="s">
        <v>71</v>
      </c>
      <c r="G1270" s="0" t="e">
        <f aca="false">tblSalaries#this row;clean salary (in local currency)*VLOOKUP(tblSalaries#this row;currency,tblXrate,2,0)</f>
        <v>#VALUE!</v>
      </c>
      <c r="H1270" s="0" t="s">
        <v>771</v>
      </c>
      <c r="I1270" s="0" t="s">
        <v>69</v>
      </c>
      <c r="J1270" s="0" t="s">
        <v>74</v>
      </c>
      <c r="K1270" s="0" t="e">
        <f aca="false">VLOOKUP(tblSalaries#this row;where do you work,tblCountriesactual:mapping,2,0)</f>
        <v>#VALUE!</v>
      </c>
      <c r="L1270" s="0" t="s">
        <v>110</v>
      </c>
      <c r="M1270" s="0" t="n">
        <v>12</v>
      </c>
      <c r="N1270" s="48" t="e">
        <f aca="false">VLOOKUP(K1270,tblCountries,3,0)</f>
        <v>#VALUE!</v>
      </c>
      <c r="O1270" s="48" t="e">
        <f aca="false">VLOOKUP(tblSalaries#this row;how many hours of a day you work on excel,tblHours,2,0)</f>
        <v>#VALUE!</v>
      </c>
      <c r="P1270" s="48" t="e">
        <f aca="false">VLOOKUP(tblSalaries#this row;clean country,tblCountries,5,0)</f>
        <v>#VALUE!</v>
      </c>
      <c r="Q1270" s="48" t="e">
        <f aca="false">IF($Q$1,tblSalaries#this row;ppp factor*tblSalaries#this row;salary in usd,tblSalaries#this row;salary in usd)</f>
        <v>#VALUE!</v>
      </c>
    </row>
    <row r="1271" customFormat="false" ht="15" hidden="false" customHeight="true" outlineLevel="0" collapsed="false">
      <c r="B1271" s="0" t="s">
        <v>3242</v>
      </c>
      <c r="C1271" s="54" t="n">
        <v>41058.5532986111</v>
      </c>
      <c r="D1271" s="55" t="n">
        <v>1000</v>
      </c>
      <c r="E1271" s="0" t="n">
        <v>12000</v>
      </c>
      <c r="F1271" s="0" t="s">
        <v>71</v>
      </c>
      <c r="G1271" s="0" t="e">
        <f aca="false">tblSalaries#this row;clean salary (in local currency)*VLOOKUP(tblSalaries#this row;currency,tblXrate,2,0)</f>
        <v>#VALUE!</v>
      </c>
      <c r="H1271" s="0" t="s">
        <v>3243</v>
      </c>
      <c r="I1271" s="0" t="s">
        <v>87</v>
      </c>
      <c r="J1271" s="0" t="s">
        <v>3244</v>
      </c>
      <c r="K1271" s="0" t="e">
        <f aca="false">VLOOKUP(tblSalaries#this row;where do you work,tblCountriesactual:mapping,2,0)</f>
        <v>#VALUE!</v>
      </c>
      <c r="L1271" s="0" t="s">
        <v>110</v>
      </c>
      <c r="M1271" s="0" t="n">
        <v>1</v>
      </c>
      <c r="N1271" s="48" t="e">
        <f aca="false">VLOOKUP(K1271,tblCountries,3,0)</f>
        <v>#VALUE!</v>
      </c>
      <c r="O1271" s="48" t="e">
        <f aca="false">VLOOKUP(tblSalaries#this row;how many hours of a day you work on excel,tblHours,2,0)</f>
        <v>#VALUE!</v>
      </c>
      <c r="P1271" s="48" t="e">
        <f aca="false">VLOOKUP(tblSalaries#this row;clean country,tblCountries,5,0)</f>
        <v>#VALUE!</v>
      </c>
      <c r="Q1271" s="48" t="e">
        <f aca="false">IF($Q$1,tblSalaries#this row;ppp factor*tblSalaries#this row;salary in usd,tblSalaries#this row;salary in usd)</f>
        <v>#VALUE!</v>
      </c>
    </row>
    <row r="1272" customFormat="false" ht="15" hidden="false" customHeight="true" outlineLevel="0" collapsed="false">
      <c r="B1272" s="0" t="s">
        <v>3245</v>
      </c>
      <c r="C1272" s="54" t="n">
        <v>41058.5534606481</v>
      </c>
      <c r="D1272" s="55" t="s">
        <v>3246</v>
      </c>
      <c r="E1272" s="0" t="n">
        <v>30000</v>
      </c>
      <c r="F1272" s="0" t="s">
        <v>82</v>
      </c>
      <c r="G1272" s="0" t="e">
        <f aca="false">tblSalaries#this row;clean salary (in local currency)*VLOOKUP(tblSalaries#this row;currency,tblXrate,2,0)</f>
        <v>#VALUE!</v>
      </c>
      <c r="H1272" s="0" t="s">
        <v>3247</v>
      </c>
      <c r="I1272" s="0" t="s">
        <v>78</v>
      </c>
      <c r="J1272" s="0" t="s">
        <v>157</v>
      </c>
      <c r="K1272" s="0" t="e">
        <f aca="false">VLOOKUP(tblSalaries#this row;where do you work,tblCountriesactual:mapping,2,0)</f>
        <v>#VALUE!</v>
      </c>
      <c r="L1272" s="0" t="s">
        <v>100</v>
      </c>
      <c r="M1272" s="0" t="n">
        <v>15</v>
      </c>
      <c r="N1272" s="48" t="e">
        <f aca="false">VLOOKUP(K1272,tblCountries,3,0)</f>
        <v>#VALUE!</v>
      </c>
      <c r="O1272" s="48" t="e">
        <f aca="false">VLOOKUP(tblSalaries#this row;how many hours of a day you work on excel,tblHours,2,0)</f>
        <v>#VALUE!</v>
      </c>
      <c r="P1272" s="48" t="e">
        <f aca="false">VLOOKUP(tblSalaries#this row;clean country,tblCountries,5,0)</f>
        <v>#VALUE!</v>
      </c>
      <c r="Q1272" s="48" t="e">
        <f aca="false">IF($Q$1,tblSalaries#this row;ppp factor*tblSalaries#this row;salary in usd,tblSalaries#this row;salary in usd)</f>
        <v>#VALUE!</v>
      </c>
    </row>
    <row r="1273" customFormat="false" ht="15" hidden="false" customHeight="true" outlineLevel="0" collapsed="false">
      <c r="B1273" s="0" t="s">
        <v>3248</v>
      </c>
      <c r="C1273" s="54" t="n">
        <v>41058.5581597222</v>
      </c>
      <c r="D1273" s="55" t="s">
        <v>3249</v>
      </c>
      <c r="E1273" s="0" t="n">
        <v>600000</v>
      </c>
      <c r="F1273" s="0" t="s">
        <v>101</v>
      </c>
      <c r="G1273" s="0" t="e">
        <f aca="false">tblSalaries#this row;clean salary (in local currency)*VLOOKUP(tblSalaries#this row;currency,tblXrate,2,0)</f>
        <v>#VALUE!</v>
      </c>
      <c r="H1273" s="0" t="s">
        <v>3250</v>
      </c>
      <c r="I1273" s="0" t="s">
        <v>124</v>
      </c>
      <c r="J1273" s="0" t="s">
        <v>85</v>
      </c>
      <c r="K1273" s="0" t="e">
        <f aca="false">VLOOKUP(tblSalaries#this row;where do you work,tblCountriesactual:mapping,2,0)</f>
        <v>#VALUE!</v>
      </c>
      <c r="L1273" s="0" t="s">
        <v>100</v>
      </c>
      <c r="M1273" s="0" t="n">
        <v>2</v>
      </c>
      <c r="N1273" s="48" t="e">
        <f aca="false">VLOOKUP(K1273,tblCountries,3,0)</f>
        <v>#VALUE!</v>
      </c>
      <c r="O1273" s="48" t="e">
        <f aca="false">VLOOKUP(tblSalaries#this row;how many hours of a day you work on excel,tblHours,2,0)</f>
        <v>#VALUE!</v>
      </c>
      <c r="P1273" s="48" t="e">
        <f aca="false">VLOOKUP(tblSalaries#this row;clean country,tblCountries,5,0)</f>
        <v>#VALUE!</v>
      </c>
      <c r="Q1273" s="48" t="e">
        <f aca="false">IF($Q$1,tblSalaries#this row;ppp factor*tblSalaries#this row;salary in usd,tblSalaries#this row;salary in usd)</f>
        <v>#VALUE!</v>
      </c>
    </row>
    <row r="1274" customFormat="false" ht="15" hidden="false" customHeight="true" outlineLevel="0" collapsed="false">
      <c r="B1274" s="0" t="s">
        <v>3251</v>
      </c>
      <c r="C1274" s="54" t="n">
        <v>41058.5695486111</v>
      </c>
      <c r="D1274" s="55" t="s">
        <v>3252</v>
      </c>
      <c r="E1274" s="0" t="n">
        <v>350000</v>
      </c>
      <c r="F1274" s="0" t="s">
        <v>101</v>
      </c>
      <c r="G1274" s="0" t="e">
        <f aca="false">tblSalaries#this row;clean salary (in local currency)*VLOOKUP(tblSalaries#this row;currency,tblXrate,2,0)</f>
        <v>#VALUE!</v>
      </c>
      <c r="H1274" s="0" t="s">
        <v>3253</v>
      </c>
      <c r="I1274" s="0" t="s">
        <v>78</v>
      </c>
      <c r="J1274" s="0" t="s">
        <v>85</v>
      </c>
      <c r="K1274" s="0" t="e">
        <f aca="false">VLOOKUP(tblSalaries#this row;where do you work,tblCountriesactual:mapping,2,0)</f>
        <v>#VALUE!</v>
      </c>
      <c r="L1274" s="0" t="s">
        <v>110</v>
      </c>
      <c r="M1274" s="0" t="n">
        <v>1.5</v>
      </c>
      <c r="N1274" s="48" t="e">
        <f aca="false">VLOOKUP(K1274,tblCountries,3,0)</f>
        <v>#VALUE!</v>
      </c>
      <c r="O1274" s="48" t="e">
        <f aca="false">VLOOKUP(tblSalaries#this row;how many hours of a day you work on excel,tblHours,2,0)</f>
        <v>#VALUE!</v>
      </c>
      <c r="P1274" s="48" t="e">
        <f aca="false">VLOOKUP(tblSalaries#this row;clean country,tblCountries,5,0)</f>
        <v>#VALUE!</v>
      </c>
      <c r="Q1274" s="48" t="e">
        <f aca="false">IF($Q$1,tblSalaries#this row;ppp factor*tblSalaries#this row;salary in usd,tblSalaries#this row;salary in usd)</f>
        <v>#VALUE!</v>
      </c>
    </row>
    <row r="1275" customFormat="false" ht="15" hidden="false" customHeight="true" outlineLevel="0" collapsed="false">
      <c r="B1275" s="0" t="s">
        <v>3254</v>
      </c>
      <c r="C1275" s="54" t="n">
        <v>41058.5779282407</v>
      </c>
      <c r="D1275" s="55" t="n">
        <v>45000</v>
      </c>
      <c r="E1275" s="0" t="n">
        <v>45000</v>
      </c>
      <c r="F1275" s="0" t="s">
        <v>71</v>
      </c>
      <c r="G1275" s="0" t="e">
        <f aca="false">tblSalaries#this row;clean salary (in local currency)*VLOOKUP(tblSalaries#this row;currency,tblXrate,2,0)</f>
        <v>#VALUE!</v>
      </c>
      <c r="H1275" s="0" t="s">
        <v>3255</v>
      </c>
      <c r="I1275" s="0" t="s">
        <v>78</v>
      </c>
      <c r="J1275" s="0" t="s">
        <v>121</v>
      </c>
      <c r="K1275" s="0" t="e">
        <f aca="false">VLOOKUP(tblSalaries#this row;where do you work,tblCountriesactual:mapping,2,0)</f>
        <v>#VALUE!</v>
      </c>
      <c r="L1275" s="0" t="s">
        <v>118</v>
      </c>
      <c r="M1275" s="0" t="n">
        <v>8</v>
      </c>
      <c r="N1275" s="48" t="e">
        <f aca="false">VLOOKUP(K1275,tblCountries,3,0)</f>
        <v>#VALUE!</v>
      </c>
      <c r="O1275" s="48" t="e">
        <f aca="false">VLOOKUP(tblSalaries#this row;how many hours of a day you work on excel,tblHours,2,0)</f>
        <v>#VALUE!</v>
      </c>
      <c r="P1275" s="48" t="e">
        <f aca="false">VLOOKUP(tblSalaries#this row;clean country,tblCountries,5,0)</f>
        <v>#VALUE!</v>
      </c>
      <c r="Q1275" s="48" t="e">
        <f aca="false">IF($Q$1,tblSalaries#this row;ppp factor*tblSalaries#this row;salary in usd,tblSalaries#this row;salary in usd)</f>
        <v>#VALUE!</v>
      </c>
    </row>
    <row r="1276" customFormat="false" ht="15" hidden="false" customHeight="true" outlineLevel="0" collapsed="false">
      <c r="B1276" s="0" t="s">
        <v>3256</v>
      </c>
      <c r="C1276" s="54" t="n">
        <v>41058.5791550926</v>
      </c>
      <c r="D1276" s="55" t="n">
        <v>80000</v>
      </c>
      <c r="E1276" s="0" t="n">
        <v>80000</v>
      </c>
      <c r="F1276" s="0" t="s">
        <v>71</v>
      </c>
      <c r="G1276" s="0" t="e">
        <f aca="false">tblSalaries#this row;clean salary (in local currency)*VLOOKUP(tblSalaries#this row;currency,tblXrate,2,0)</f>
        <v>#VALUE!</v>
      </c>
      <c r="H1276" s="0" t="s">
        <v>124</v>
      </c>
      <c r="I1276" s="0" t="s">
        <v>124</v>
      </c>
      <c r="J1276" s="0" t="s">
        <v>74</v>
      </c>
      <c r="K1276" s="0" t="e">
        <f aca="false">VLOOKUP(tblSalaries#this row;where do you work,tblCountriesactual:mapping,2,0)</f>
        <v>#VALUE!</v>
      </c>
      <c r="L1276" s="0" t="s">
        <v>90</v>
      </c>
      <c r="M1276" s="0" t="n">
        <v>6</v>
      </c>
      <c r="N1276" s="48" t="e">
        <f aca="false">VLOOKUP(K1276,tblCountries,3,0)</f>
        <v>#VALUE!</v>
      </c>
      <c r="O1276" s="48" t="e">
        <f aca="false">VLOOKUP(tblSalaries#this row;how many hours of a day you work on excel,tblHours,2,0)</f>
        <v>#VALUE!</v>
      </c>
      <c r="P1276" s="48" t="e">
        <f aca="false">VLOOKUP(tblSalaries#this row;clean country,tblCountries,5,0)</f>
        <v>#VALUE!</v>
      </c>
      <c r="Q1276" s="48" t="e">
        <f aca="false">IF($Q$1,tblSalaries#this row;ppp factor*tblSalaries#this row;salary in usd,tblSalaries#this row;salary in usd)</f>
        <v>#VALUE!</v>
      </c>
    </row>
    <row r="1277" customFormat="false" ht="15" hidden="false" customHeight="true" outlineLevel="0" collapsed="false">
      <c r="B1277" s="0" t="s">
        <v>3257</v>
      </c>
      <c r="C1277" s="54" t="n">
        <v>41058.5796064815</v>
      </c>
      <c r="D1277" s="55" t="s">
        <v>3258</v>
      </c>
      <c r="E1277" s="0" t="n">
        <v>1500000</v>
      </c>
      <c r="F1277" s="0" t="s">
        <v>101</v>
      </c>
      <c r="G1277" s="0" t="e">
        <f aca="false">tblSalaries#this row;clean salary (in local currency)*VLOOKUP(tblSalaries#this row;currency,tblXrate,2,0)</f>
        <v>#VALUE!</v>
      </c>
      <c r="H1277" s="0" t="s">
        <v>78</v>
      </c>
      <c r="I1277" s="0" t="s">
        <v>78</v>
      </c>
      <c r="J1277" s="0" t="s">
        <v>85</v>
      </c>
      <c r="K1277" s="0" t="e">
        <f aca="false">VLOOKUP(tblSalaries#this row;where do you work,tblCountriesactual:mapping,2,0)</f>
        <v>#VALUE!</v>
      </c>
      <c r="L1277" s="0" t="s">
        <v>110</v>
      </c>
      <c r="M1277" s="0" t="n">
        <v>7</v>
      </c>
      <c r="N1277" s="48" t="e">
        <f aca="false">VLOOKUP(K1277,tblCountries,3,0)</f>
        <v>#VALUE!</v>
      </c>
      <c r="O1277" s="48" t="e">
        <f aca="false">VLOOKUP(tblSalaries#this row;how many hours of a day you work on excel,tblHours,2,0)</f>
        <v>#VALUE!</v>
      </c>
      <c r="P1277" s="48" t="e">
        <f aca="false">VLOOKUP(tblSalaries#this row;clean country,tblCountries,5,0)</f>
        <v>#VALUE!</v>
      </c>
      <c r="Q1277" s="48" t="e">
        <f aca="false">IF($Q$1,tblSalaries#this row;ppp factor*tblSalaries#this row;salary in usd,tblSalaries#this row;salary in usd)</f>
        <v>#VALUE!</v>
      </c>
    </row>
    <row r="1278" customFormat="false" ht="15" hidden="false" customHeight="true" outlineLevel="0" collapsed="false">
      <c r="B1278" s="0" t="s">
        <v>3259</v>
      </c>
      <c r="C1278" s="54" t="n">
        <v>41058.5822916667</v>
      </c>
      <c r="D1278" s="55" t="s">
        <v>3260</v>
      </c>
      <c r="E1278" s="0" t="n">
        <v>100000</v>
      </c>
      <c r="F1278" s="0" t="s">
        <v>71</v>
      </c>
      <c r="G1278" s="0" t="e">
        <f aca="false">tblSalaries#this row;clean salary (in local currency)*VLOOKUP(tblSalaries#this row;currency,tblXrate,2,0)</f>
        <v>#VALUE!</v>
      </c>
      <c r="H1278" s="0" t="s">
        <v>966</v>
      </c>
      <c r="I1278" s="0" t="s">
        <v>78</v>
      </c>
      <c r="J1278" s="0" t="s">
        <v>496</v>
      </c>
      <c r="K1278" s="0" t="e">
        <f aca="false">VLOOKUP(tblSalaries#this row;where do you work,tblCountriesactual:mapping,2,0)</f>
        <v>#VALUE!</v>
      </c>
      <c r="L1278" s="0" t="s">
        <v>110</v>
      </c>
      <c r="M1278" s="0" t="n">
        <v>17</v>
      </c>
      <c r="N1278" s="48" t="e">
        <f aca="false">VLOOKUP(K1278,tblCountries,3,0)</f>
        <v>#VALUE!</v>
      </c>
      <c r="O1278" s="48" t="e">
        <f aca="false">VLOOKUP(tblSalaries#this row;how many hours of a day you work on excel,tblHours,2,0)</f>
        <v>#VALUE!</v>
      </c>
      <c r="P1278" s="48" t="e">
        <f aca="false">VLOOKUP(tblSalaries#this row;clean country,tblCountries,5,0)</f>
        <v>#VALUE!</v>
      </c>
      <c r="Q1278" s="48" t="e">
        <f aca="false">IF($Q$1,tblSalaries#this row;ppp factor*tblSalaries#this row;salary in usd,tblSalaries#this row;salary in usd)</f>
        <v>#VALUE!</v>
      </c>
    </row>
    <row r="1279" customFormat="false" ht="15" hidden="false" customHeight="true" outlineLevel="0" collapsed="false">
      <c r="B1279" s="0" t="s">
        <v>3261</v>
      </c>
      <c r="C1279" s="54" t="n">
        <v>41058.5828009259</v>
      </c>
      <c r="D1279" s="55" t="n">
        <v>68000</v>
      </c>
      <c r="E1279" s="0" t="n">
        <v>68000</v>
      </c>
      <c r="F1279" s="0" t="s">
        <v>84</v>
      </c>
      <c r="G1279" s="0" t="e">
        <f aca="false">tblSalaries#this row;clean salary (in local currency)*VLOOKUP(tblSalaries#this row;currency,tblXrate,2,0)</f>
        <v>#VALUE!</v>
      </c>
      <c r="H1279" s="0" t="s">
        <v>3262</v>
      </c>
      <c r="I1279" s="0" t="s">
        <v>124</v>
      </c>
      <c r="J1279" s="0" t="s">
        <v>104</v>
      </c>
      <c r="K1279" s="0" t="e">
        <f aca="false">VLOOKUP(tblSalaries#this row;where do you work,tblCountriesactual:mapping,2,0)</f>
        <v>#VALUE!</v>
      </c>
      <c r="L1279" s="0" t="s">
        <v>110</v>
      </c>
      <c r="M1279" s="0" t="n">
        <v>10</v>
      </c>
      <c r="N1279" s="48" t="e">
        <f aca="false">VLOOKUP(K1279,tblCountries,3,0)</f>
        <v>#VALUE!</v>
      </c>
      <c r="O1279" s="48" t="e">
        <f aca="false">VLOOKUP(tblSalaries#this row;how many hours of a day you work on excel,tblHours,2,0)</f>
        <v>#VALUE!</v>
      </c>
      <c r="P1279" s="48" t="e">
        <f aca="false">VLOOKUP(tblSalaries#this row;clean country,tblCountries,5,0)</f>
        <v>#VALUE!</v>
      </c>
      <c r="Q1279" s="48" t="e">
        <f aca="false">IF($Q$1,tblSalaries#this row;ppp factor*tblSalaries#this row;salary in usd,tblSalaries#this row;salary in usd)</f>
        <v>#VALUE!</v>
      </c>
    </row>
    <row r="1280" customFormat="false" ht="15" hidden="false" customHeight="true" outlineLevel="0" collapsed="false">
      <c r="B1280" s="0" t="s">
        <v>3263</v>
      </c>
      <c r="C1280" s="54" t="n">
        <v>41058.5906018519</v>
      </c>
      <c r="D1280" s="55" t="s">
        <v>3264</v>
      </c>
      <c r="E1280" s="0" t="n">
        <v>49000</v>
      </c>
      <c r="F1280" s="0" t="s">
        <v>84</v>
      </c>
      <c r="G1280" s="0" t="e">
        <f aca="false">tblSalaries#this row;clean salary (in local currency)*VLOOKUP(tblSalaries#this row;currency,tblXrate,2,0)</f>
        <v>#VALUE!</v>
      </c>
      <c r="H1280" s="0" t="s">
        <v>3265</v>
      </c>
      <c r="I1280" s="0" t="s">
        <v>97</v>
      </c>
      <c r="J1280" s="0" t="s">
        <v>104</v>
      </c>
      <c r="K1280" s="0" t="e">
        <f aca="false">VLOOKUP(tblSalaries#this row;where do you work,tblCountriesactual:mapping,2,0)</f>
        <v>#VALUE!</v>
      </c>
      <c r="L1280" s="0" t="s">
        <v>110</v>
      </c>
      <c r="M1280" s="0" t="n">
        <v>30</v>
      </c>
      <c r="N1280" s="48" t="e">
        <f aca="false">VLOOKUP(K1280,tblCountries,3,0)</f>
        <v>#VALUE!</v>
      </c>
      <c r="O1280" s="48" t="e">
        <f aca="false">VLOOKUP(tblSalaries#this row;how many hours of a day you work on excel,tblHours,2,0)</f>
        <v>#VALUE!</v>
      </c>
      <c r="P1280" s="48" t="e">
        <f aca="false">VLOOKUP(tblSalaries#this row;clean country,tblCountries,5,0)</f>
        <v>#VALUE!</v>
      </c>
      <c r="Q1280" s="48" t="e">
        <f aca="false">IF($Q$1,tblSalaries#this row;ppp factor*tblSalaries#this row;salary in usd,tblSalaries#this row;salary in usd)</f>
        <v>#VALUE!</v>
      </c>
    </row>
    <row r="1281" customFormat="false" ht="15" hidden="false" customHeight="true" outlineLevel="0" collapsed="false">
      <c r="B1281" s="0" t="s">
        <v>3266</v>
      </c>
      <c r="C1281" s="54" t="n">
        <v>41058.5945138889</v>
      </c>
      <c r="D1281" s="55" t="s">
        <v>3267</v>
      </c>
      <c r="E1281" s="0" t="n">
        <v>575000</v>
      </c>
      <c r="F1281" s="0" t="s">
        <v>101</v>
      </c>
      <c r="G1281" s="0" t="e">
        <f aca="false">tblSalaries#this row;clean salary (in local currency)*VLOOKUP(tblSalaries#this row;currency,tblXrate,2,0)</f>
        <v>#VALUE!</v>
      </c>
      <c r="H1281" s="0" t="s">
        <v>3268</v>
      </c>
      <c r="I1281" s="0" t="s">
        <v>124</v>
      </c>
      <c r="J1281" s="0" t="s">
        <v>85</v>
      </c>
      <c r="K1281" s="0" t="e">
        <f aca="false">VLOOKUP(tblSalaries#this row;where do you work,tblCountriesactual:mapping,2,0)</f>
        <v>#VALUE!</v>
      </c>
      <c r="L1281" s="0" t="s">
        <v>100</v>
      </c>
      <c r="M1281" s="0" t="n">
        <v>5</v>
      </c>
      <c r="N1281" s="48" t="e">
        <f aca="false">VLOOKUP(K1281,tblCountries,3,0)</f>
        <v>#VALUE!</v>
      </c>
      <c r="O1281" s="48" t="e">
        <f aca="false">VLOOKUP(tblSalaries#this row;how many hours of a day you work on excel,tblHours,2,0)</f>
        <v>#VALUE!</v>
      </c>
      <c r="P1281" s="48" t="e">
        <f aca="false">VLOOKUP(tblSalaries#this row;clean country,tblCountries,5,0)</f>
        <v>#VALUE!</v>
      </c>
      <c r="Q1281" s="48" t="e">
        <f aca="false">IF($Q$1,tblSalaries#this row;ppp factor*tblSalaries#this row;salary in usd,tblSalaries#this row;salary in usd)</f>
        <v>#VALUE!</v>
      </c>
    </row>
    <row r="1282" customFormat="false" ht="15" hidden="false" customHeight="true" outlineLevel="0" collapsed="false">
      <c r="B1282" s="0" t="s">
        <v>3269</v>
      </c>
      <c r="C1282" s="54" t="n">
        <v>41058.6074305556</v>
      </c>
      <c r="D1282" s="55" t="s">
        <v>3270</v>
      </c>
      <c r="E1282" s="0" t="n">
        <v>500000</v>
      </c>
      <c r="F1282" s="0" t="s">
        <v>101</v>
      </c>
      <c r="G1282" s="0" t="e">
        <f aca="false">tblSalaries#this row;clean salary (in local currency)*VLOOKUP(tblSalaries#this row;currency,tblXrate,2,0)</f>
        <v>#VALUE!</v>
      </c>
      <c r="H1282" s="0" t="s">
        <v>3271</v>
      </c>
      <c r="I1282" s="0" t="s">
        <v>116</v>
      </c>
      <c r="J1282" s="0" t="s">
        <v>85</v>
      </c>
      <c r="K1282" s="0" t="e">
        <f aca="false">VLOOKUP(tblSalaries#this row;where do you work,tblCountriesactual:mapping,2,0)</f>
        <v>#VALUE!</v>
      </c>
      <c r="L1282" s="0" t="s">
        <v>110</v>
      </c>
      <c r="M1282" s="0" t="n">
        <v>2</v>
      </c>
      <c r="N1282" s="48" t="e">
        <f aca="false">VLOOKUP(K1282,tblCountries,3,0)</f>
        <v>#VALUE!</v>
      </c>
      <c r="O1282" s="48" t="e">
        <f aca="false">VLOOKUP(tblSalaries#this row;how many hours of a day you work on excel,tblHours,2,0)</f>
        <v>#VALUE!</v>
      </c>
      <c r="P1282" s="48" t="e">
        <f aca="false">VLOOKUP(tblSalaries#this row;clean country,tblCountries,5,0)</f>
        <v>#VALUE!</v>
      </c>
      <c r="Q1282" s="48" t="e">
        <f aca="false">IF($Q$1,tblSalaries#this row;ppp factor*tblSalaries#this row;salary in usd,tblSalaries#this row;salary in usd)</f>
        <v>#VALUE!</v>
      </c>
    </row>
    <row r="1283" customFormat="false" ht="15" hidden="false" customHeight="true" outlineLevel="0" collapsed="false">
      <c r="B1283" s="0" t="s">
        <v>3272</v>
      </c>
      <c r="C1283" s="54" t="n">
        <v>41058.6217708333</v>
      </c>
      <c r="D1283" s="55" t="s">
        <v>3273</v>
      </c>
      <c r="E1283" s="0" t="n">
        <v>36000</v>
      </c>
      <c r="F1283" s="0" t="s">
        <v>71</v>
      </c>
      <c r="G1283" s="0" t="e">
        <f aca="false">tblSalaries#this row;clean salary (in local currency)*VLOOKUP(tblSalaries#this row;currency,tblXrate,2,0)</f>
        <v>#VALUE!</v>
      </c>
      <c r="H1283" s="0" t="s">
        <v>1074</v>
      </c>
      <c r="I1283" s="0" t="s">
        <v>78</v>
      </c>
      <c r="J1283" s="0" t="s">
        <v>312</v>
      </c>
      <c r="K1283" s="0" t="e">
        <f aca="false">VLOOKUP(tblSalaries#this row;where do you work,tblCountriesactual:mapping,2,0)</f>
        <v>#VALUE!</v>
      </c>
      <c r="L1283" s="0" t="s">
        <v>100</v>
      </c>
      <c r="M1283" s="0" t="n">
        <v>10</v>
      </c>
      <c r="N1283" s="48" t="e">
        <f aca="false">VLOOKUP(K1283,tblCountries,3,0)</f>
        <v>#VALUE!</v>
      </c>
      <c r="O1283" s="48" t="e">
        <f aca="false">VLOOKUP(tblSalaries#this row;how many hours of a day you work on excel,tblHours,2,0)</f>
        <v>#VALUE!</v>
      </c>
      <c r="P1283" s="48" t="e">
        <f aca="false">VLOOKUP(tblSalaries#this row;clean country,tblCountries,5,0)</f>
        <v>#VALUE!</v>
      </c>
      <c r="Q1283" s="48" t="e">
        <f aca="false">IF($Q$1,tblSalaries#this row;ppp factor*tblSalaries#this row;salary in usd,tblSalaries#this row;salary in usd)</f>
        <v>#VALUE!</v>
      </c>
    </row>
    <row r="1284" customFormat="false" ht="15" hidden="false" customHeight="true" outlineLevel="0" collapsed="false">
      <c r="B1284" s="0" t="s">
        <v>3274</v>
      </c>
      <c r="C1284" s="54" t="n">
        <v>41058.6218634259</v>
      </c>
      <c r="D1284" s="55" t="s">
        <v>3275</v>
      </c>
      <c r="E1284" s="0" t="n">
        <v>210000</v>
      </c>
      <c r="F1284" s="0" t="s">
        <v>101</v>
      </c>
      <c r="G1284" s="0" t="e">
        <f aca="false">tblSalaries#this row;clean salary (in local currency)*VLOOKUP(tblSalaries#this row;currency,tblXrate,2,0)</f>
        <v>#VALUE!</v>
      </c>
      <c r="H1284" s="0" t="s">
        <v>3276</v>
      </c>
      <c r="I1284" s="0" t="s">
        <v>136</v>
      </c>
      <c r="J1284" s="0" t="s">
        <v>85</v>
      </c>
      <c r="K1284" s="0" t="e">
        <f aca="false">VLOOKUP(tblSalaries#this row;where do you work,tblCountriesactual:mapping,2,0)</f>
        <v>#VALUE!</v>
      </c>
      <c r="L1284" s="0" t="s">
        <v>90</v>
      </c>
      <c r="M1284" s="0" t="n">
        <v>4.5</v>
      </c>
      <c r="N1284" s="48" t="e">
        <f aca="false">VLOOKUP(K1284,tblCountries,3,0)</f>
        <v>#VALUE!</v>
      </c>
      <c r="O1284" s="48" t="e">
        <f aca="false">VLOOKUP(tblSalaries#this row;how many hours of a day you work on excel,tblHours,2,0)</f>
        <v>#VALUE!</v>
      </c>
      <c r="P1284" s="48" t="e">
        <f aca="false">VLOOKUP(tblSalaries#this row;clean country,tblCountries,5,0)</f>
        <v>#VALUE!</v>
      </c>
      <c r="Q1284" s="48" t="e">
        <f aca="false">IF($Q$1,tblSalaries#this row;ppp factor*tblSalaries#this row;salary in usd,tblSalaries#this row;salary in usd)</f>
        <v>#VALUE!</v>
      </c>
    </row>
    <row r="1285" customFormat="false" ht="15" hidden="false" customHeight="true" outlineLevel="0" collapsed="false">
      <c r="B1285" s="0" t="s">
        <v>3277</v>
      </c>
      <c r="C1285" s="54" t="n">
        <v>41058.6244328704</v>
      </c>
      <c r="D1285" s="55" t="s">
        <v>3278</v>
      </c>
      <c r="E1285" s="0" t="n">
        <v>48500</v>
      </c>
      <c r="F1285" s="0" t="s">
        <v>82</v>
      </c>
      <c r="G1285" s="0" t="e">
        <f aca="false">tblSalaries#this row;clean salary (in local currency)*VLOOKUP(tblSalaries#this row;currency,tblXrate,2,0)</f>
        <v>#VALUE!</v>
      </c>
      <c r="H1285" s="0" t="s">
        <v>3279</v>
      </c>
      <c r="I1285" s="0" t="s">
        <v>78</v>
      </c>
      <c r="J1285" s="0" t="s">
        <v>155</v>
      </c>
      <c r="K1285" s="0" t="e">
        <f aca="false">VLOOKUP(tblSalaries#this row;where do you work,tblCountriesactual:mapping,2,0)</f>
        <v>#VALUE!</v>
      </c>
      <c r="L1285" s="0" t="s">
        <v>110</v>
      </c>
      <c r="M1285" s="0" t="n">
        <v>8</v>
      </c>
      <c r="N1285" s="48" t="e">
        <f aca="false">VLOOKUP(K1285,tblCountries,3,0)</f>
        <v>#VALUE!</v>
      </c>
      <c r="O1285" s="48" t="e">
        <f aca="false">VLOOKUP(tblSalaries#this row;how many hours of a day you work on excel,tblHours,2,0)</f>
        <v>#VALUE!</v>
      </c>
      <c r="P1285" s="48" t="e">
        <f aca="false">VLOOKUP(tblSalaries#this row;clean country,tblCountries,5,0)</f>
        <v>#VALUE!</v>
      </c>
      <c r="Q1285" s="48" t="e">
        <f aca="false">IF($Q$1,tblSalaries#this row;ppp factor*tblSalaries#this row;salary in usd,tblSalaries#this row;salary in usd)</f>
        <v>#VALUE!</v>
      </c>
    </row>
    <row r="1286" customFormat="false" ht="15" hidden="false" customHeight="true" outlineLevel="0" collapsed="false">
      <c r="B1286" s="0" t="s">
        <v>3280</v>
      </c>
      <c r="C1286" s="54" t="n">
        <v>41058.627037037</v>
      </c>
      <c r="D1286" s="55" t="s">
        <v>3281</v>
      </c>
      <c r="E1286" s="0" t="n">
        <v>200000</v>
      </c>
      <c r="F1286" s="0" t="s">
        <v>101</v>
      </c>
      <c r="G1286" s="0" t="e">
        <f aca="false">tblSalaries#this row;clean salary (in local currency)*VLOOKUP(tblSalaries#this row;currency,tblXrate,2,0)</f>
        <v>#VALUE!</v>
      </c>
      <c r="H1286" s="0" t="s">
        <v>1257</v>
      </c>
      <c r="I1286" s="0" t="s">
        <v>136</v>
      </c>
      <c r="J1286" s="0" t="s">
        <v>85</v>
      </c>
      <c r="K1286" s="0" t="e">
        <f aca="false">VLOOKUP(tblSalaries#this row;where do you work,tblCountriesactual:mapping,2,0)</f>
        <v>#VALUE!</v>
      </c>
      <c r="L1286" s="0" t="s">
        <v>100</v>
      </c>
      <c r="M1286" s="0" t="n">
        <v>3</v>
      </c>
      <c r="N1286" s="48" t="e">
        <f aca="false">VLOOKUP(K1286,tblCountries,3,0)</f>
        <v>#VALUE!</v>
      </c>
      <c r="O1286" s="48" t="e">
        <f aca="false">VLOOKUP(tblSalaries#this row;how many hours of a day you work on excel,tblHours,2,0)</f>
        <v>#VALUE!</v>
      </c>
      <c r="P1286" s="48" t="e">
        <f aca="false">VLOOKUP(tblSalaries#this row;clean country,tblCountries,5,0)</f>
        <v>#VALUE!</v>
      </c>
      <c r="Q1286" s="48" t="e">
        <f aca="false">IF($Q$1,tblSalaries#this row;ppp factor*tblSalaries#this row;salary in usd,tblSalaries#this row;salary in usd)</f>
        <v>#VALUE!</v>
      </c>
    </row>
    <row r="1287" customFormat="false" ht="15" hidden="false" customHeight="true" outlineLevel="0" collapsed="false">
      <c r="B1287" s="0" t="s">
        <v>3282</v>
      </c>
      <c r="C1287" s="54" t="n">
        <v>41058.6279050926</v>
      </c>
      <c r="D1287" s="55" t="s">
        <v>3283</v>
      </c>
      <c r="E1287" s="0" t="n">
        <v>360000</v>
      </c>
      <c r="F1287" s="0" t="s">
        <v>101</v>
      </c>
      <c r="G1287" s="0" t="e">
        <f aca="false">tblSalaries#this row;clean salary (in local currency)*VLOOKUP(tblSalaries#this row;currency,tblXrate,2,0)</f>
        <v>#VALUE!</v>
      </c>
      <c r="H1287" s="0" t="s">
        <v>3284</v>
      </c>
      <c r="I1287" s="0" t="s">
        <v>78</v>
      </c>
      <c r="J1287" s="0" t="s">
        <v>85</v>
      </c>
      <c r="K1287" s="0" t="e">
        <f aca="false">VLOOKUP(tblSalaries#this row;where do you work,tblCountriesactual:mapping,2,0)</f>
        <v>#VALUE!</v>
      </c>
      <c r="L1287" s="0" t="s">
        <v>118</v>
      </c>
      <c r="M1287" s="0" t="n">
        <v>6</v>
      </c>
      <c r="N1287" s="48" t="e">
        <f aca="false">VLOOKUP(K1287,tblCountries,3,0)</f>
        <v>#VALUE!</v>
      </c>
      <c r="O1287" s="48" t="e">
        <f aca="false">VLOOKUP(tblSalaries#this row;how many hours of a day you work on excel,tblHours,2,0)</f>
        <v>#VALUE!</v>
      </c>
      <c r="P1287" s="48" t="e">
        <f aca="false">VLOOKUP(tblSalaries#this row;clean country,tblCountries,5,0)</f>
        <v>#VALUE!</v>
      </c>
      <c r="Q1287" s="48" t="e">
        <f aca="false">IF($Q$1,tblSalaries#this row;ppp factor*tblSalaries#this row;salary in usd,tblSalaries#this row;salary in usd)</f>
        <v>#VALUE!</v>
      </c>
    </row>
    <row r="1288" customFormat="false" ht="15" hidden="false" customHeight="true" outlineLevel="0" collapsed="false">
      <c r="B1288" s="0" t="s">
        <v>3285</v>
      </c>
      <c r="C1288" s="54" t="n">
        <v>41058.6306944445</v>
      </c>
      <c r="D1288" s="55" t="s">
        <v>3286</v>
      </c>
      <c r="E1288" s="0" t="n">
        <v>28500</v>
      </c>
      <c r="F1288" s="0" t="s">
        <v>82</v>
      </c>
      <c r="G1288" s="0" t="e">
        <f aca="false">tblSalaries#this row;clean salary (in local currency)*VLOOKUP(tblSalaries#this row;currency,tblXrate,2,0)</f>
        <v>#VALUE!</v>
      </c>
      <c r="H1288" s="0" t="s">
        <v>3287</v>
      </c>
      <c r="I1288" s="0" t="s">
        <v>78</v>
      </c>
      <c r="J1288" s="0" t="s">
        <v>155</v>
      </c>
      <c r="K1288" s="0" t="e">
        <f aca="false">VLOOKUP(tblSalaries#this row;where do you work,tblCountriesactual:mapping,2,0)</f>
        <v>#VALUE!</v>
      </c>
      <c r="L1288" s="0" t="s">
        <v>90</v>
      </c>
      <c r="M1288" s="0" t="n">
        <v>5</v>
      </c>
      <c r="N1288" s="48" t="e">
        <f aca="false">VLOOKUP(K1288,tblCountries,3,0)</f>
        <v>#VALUE!</v>
      </c>
      <c r="O1288" s="48" t="e">
        <f aca="false">VLOOKUP(tblSalaries#this row;how many hours of a day you work on excel,tblHours,2,0)</f>
        <v>#VALUE!</v>
      </c>
      <c r="P1288" s="48" t="e">
        <f aca="false">VLOOKUP(tblSalaries#this row;clean country,tblCountries,5,0)</f>
        <v>#VALUE!</v>
      </c>
      <c r="Q1288" s="48" t="e">
        <f aca="false">IF($Q$1,tblSalaries#this row;ppp factor*tblSalaries#this row;salary in usd,tblSalaries#this row;salary in usd)</f>
        <v>#VALUE!</v>
      </c>
    </row>
    <row r="1289" customFormat="false" ht="15" hidden="false" customHeight="true" outlineLevel="0" collapsed="false">
      <c r="B1289" s="0" t="s">
        <v>3288</v>
      </c>
      <c r="C1289" s="54" t="n">
        <v>41058.6322222222</v>
      </c>
      <c r="D1289" s="55" t="n">
        <v>13500</v>
      </c>
      <c r="E1289" s="0" t="n">
        <v>13500</v>
      </c>
      <c r="F1289" s="0" t="s">
        <v>71</v>
      </c>
      <c r="G1289" s="0" t="e">
        <f aca="false">tblSalaries#this row;clean salary (in local currency)*VLOOKUP(tblSalaries#this row;currency,tblXrate,2,0)</f>
        <v>#VALUE!</v>
      </c>
      <c r="H1289" s="0" t="s">
        <v>2066</v>
      </c>
      <c r="I1289" s="0" t="s">
        <v>124</v>
      </c>
      <c r="J1289" s="0" t="s">
        <v>85</v>
      </c>
      <c r="K1289" s="0" t="e">
        <f aca="false">VLOOKUP(tblSalaries#this row;where do you work,tblCountriesactual:mapping,2,0)</f>
        <v>#VALUE!</v>
      </c>
      <c r="L1289" s="0" t="s">
        <v>100</v>
      </c>
      <c r="M1289" s="0" t="n">
        <v>20</v>
      </c>
      <c r="N1289" s="48" t="e">
        <f aca="false">VLOOKUP(K1289,tblCountries,3,0)</f>
        <v>#VALUE!</v>
      </c>
      <c r="O1289" s="48" t="e">
        <f aca="false">VLOOKUP(tblSalaries#this row;how many hours of a day you work on excel,tblHours,2,0)</f>
        <v>#VALUE!</v>
      </c>
      <c r="P1289" s="48" t="e">
        <f aca="false">VLOOKUP(tblSalaries#this row;clean country,tblCountries,5,0)</f>
        <v>#VALUE!</v>
      </c>
      <c r="Q1289" s="48" t="e">
        <f aca="false">IF($Q$1,tblSalaries#this row;ppp factor*tblSalaries#this row;salary in usd,tblSalaries#this row;salary in usd)</f>
        <v>#VALUE!</v>
      </c>
    </row>
    <row r="1290" customFormat="false" ht="15" hidden="false" customHeight="true" outlineLevel="0" collapsed="false">
      <c r="B1290" s="0" t="s">
        <v>3289</v>
      </c>
      <c r="C1290" s="54" t="n">
        <v>41058.6380208333</v>
      </c>
      <c r="D1290" s="55" t="n">
        <v>250</v>
      </c>
      <c r="E1290" s="0" t="n">
        <v>3000</v>
      </c>
      <c r="F1290" s="0" t="s">
        <v>71</v>
      </c>
      <c r="G1290" s="0" t="e">
        <f aca="false">tblSalaries#this row;clean salary (in local currency)*VLOOKUP(tblSalaries#this row;currency,tblXrate,2,0)</f>
        <v>#VALUE!</v>
      </c>
      <c r="H1290" s="0" t="s">
        <v>3290</v>
      </c>
      <c r="I1290" s="0" t="s">
        <v>69</v>
      </c>
      <c r="J1290" s="0" t="s">
        <v>3291</v>
      </c>
      <c r="K1290" s="0" t="e">
        <f aca="false">VLOOKUP(tblSalaries#this row;where do you work,tblCountriesactual:mapping,2,0)</f>
        <v>#VALUE!</v>
      </c>
      <c r="L1290" s="0" t="s">
        <v>110</v>
      </c>
      <c r="M1290" s="0" t="n">
        <v>2</v>
      </c>
      <c r="N1290" s="48" t="e">
        <f aca="false">VLOOKUP(K1290,tblCountries,3,0)</f>
        <v>#VALUE!</v>
      </c>
      <c r="O1290" s="48" t="e">
        <f aca="false">VLOOKUP(tblSalaries#this row;how many hours of a day you work on excel,tblHours,2,0)</f>
        <v>#VALUE!</v>
      </c>
      <c r="P1290" s="48" t="e">
        <f aca="false">VLOOKUP(tblSalaries#this row;clean country,tblCountries,5,0)</f>
        <v>#VALUE!</v>
      </c>
      <c r="Q1290" s="48" t="e">
        <f aca="false">IF($Q$1,tblSalaries#this row;ppp factor*tblSalaries#this row;salary in usd,tblSalaries#this row;salary in usd)</f>
        <v>#VALUE!</v>
      </c>
    </row>
    <row r="1291" customFormat="false" ht="15" hidden="false" customHeight="true" outlineLevel="0" collapsed="false">
      <c r="B1291" s="0" t="s">
        <v>3292</v>
      </c>
      <c r="C1291" s="54" t="n">
        <v>41058.6421875</v>
      </c>
      <c r="D1291" s="55" t="n">
        <v>1200000</v>
      </c>
      <c r="E1291" s="0" t="n">
        <v>1200000</v>
      </c>
      <c r="F1291" s="0" t="s">
        <v>101</v>
      </c>
      <c r="G1291" s="0" t="e">
        <f aca="false">tblSalaries#this row;clean salary (in local currency)*VLOOKUP(tblSalaries#this row;currency,tblXrate,2,0)</f>
        <v>#VALUE!</v>
      </c>
      <c r="H1291" s="0" t="s">
        <v>3293</v>
      </c>
      <c r="I1291" s="0" t="s">
        <v>124</v>
      </c>
      <c r="J1291" s="0" t="s">
        <v>85</v>
      </c>
      <c r="K1291" s="0" t="e">
        <f aca="false">VLOOKUP(tblSalaries#this row;where do you work,tblCountriesactual:mapping,2,0)</f>
        <v>#VALUE!</v>
      </c>
      <c r="L1291" s="0" t="s">
        <v>110</v>
      </c>
      <c r="M1291" s="0" t="n">
        <v>9</v>
      </c>
      <c r="N1291" s="48" t="e">
        <f aca="false">VLOOKUP(K1291,tblCountries,3,0)</f>
        <v>#VALUE!</v>
      </c>
      <c r="O1291" s="48" t="e">
        <f aca="false">VLOOKUP(tblSalaries#this row;how many hours of a day you work on excel,tblHours,2,0)</f>
        <v>#VALUE!</v>
      </c>
      <c r="P1291" s="48" t="e">
        <f aca="false">VLOOKUP(tblSalaries#this row;clean country,tblCountries,5,0)</f>
        <v>#VALUE!</v>
      </c>
      <c r="Q1291" s="48" t="e">
        <f aca="false">IF($Q$1,tblSalaries#this row;ppp factor*tblSalaries#this row;salary in usd,tblSalaries#this row;salary in usd)</f>
        <v>#VALUE!</v>
      </c>
    </row>
    <row r="1292" customFormat="false" ht="15" hidden="false" customHeight="true" outlineLevel="0" collapsed="false">
      <c r="B1292" s="0" t="s">
        <v>3294</v>
      </c>
      <c r="C1292" s="54" t="n">
        <v>41058.6502893519</v>
      </c>
      <c r="D1292" s="55" t="s">
        <v>3295</v>
      </c>
      <c r="E1292" s="0" t="n">
        <v>600000</v>
      </c>
      <c r="F1292" s="0" t="s">
        <v>101</v>
      </c>
      <c r="G1292" s="0" t="e">
        <f aca="false">tblSalaries#this row;clean salary (in local currency)*VLOOKUP(tblSalaries#this row;currency,tblXrate,2,0)</f>
        <v>#VALUE!</v>
      </c>
      <c r="H1292" s="0" t="s">
        <v>1388</v>
      </c>
      <c r="I1292" s="0" t="s">
        <v>124</v>
      </c>
      <c r="J1292" s="0" t="s">
        <v>85</v>
      </c>
      <c r="K1292" s="0" t="e">
        <f aca="false">VLOOKUP(tblSalaries#this row;where do you work,tblCountriesactual:mapping,2,0)</f>
        <v>#VALUE!</v>
      </c>
      <c r="L1292" s="0" t="s">
        <v>100</v>
      </c>
      <c r="M1292" s="0" t="n">
        <v>28</v>
      </c>
      <c r="N1292" s="48" t="e">
        <f aca="false">VLOOKUP(K1292,tblCountries,3,0)</f>
        <v>#VALUE!</v>
      </c>
      <c r="O1292" s="48" t="e">
        <f aca="false">VLOOKUP(tblSalaries#this row;how many hours of a day you work on excel,tblHours,2,0)</f>
        <v>#VALUE!</v>
      </c>
      <c r="P1292" s="48" t="e">
        <f aca="false">VLOOKUP(tblSalaries#this row;clean country,tblCountries,5,0)</f>
        <v>#VALUE!</v>
      </c>
      <c r="Q1292" s="48" t="e">
        <f aca="false">IF($Q$1,tblSalaries#this row;ppp factor*tblSalaries#this row;salary in usd,tblSalaries#this row;salary in usd)</f>
        <v>#VALUE!</v>
      </c>
    </row>
    <row r="1293" customFormat="false" ht="15" hidden="false" customHeight="true" outlineLevel="0" collapsed="false">
      <c r="B1293" s="0" t="s">
        <v>3296</v>
      </c>
      <c r="C1293" s="54" t="n">
        <v>41058.6504861111</v>
      </c>
      <c r="D1293" s="55" t="n">
        <v>139000</v>
      </c>
      <c r="E1293" s="0" t="n">
        <v>139000</v>
      </c>
      <c r="F1293" s="0" t="s">
        <v>82</v>
      </c>
      <c r="G1293" s="0" t="e">
        <f aca="false">tblSalaries#this row;clean salary (in local currency)*VLOOKUP(tblSalaries#this row;currency,tblXrate,2,0)</f>
        <v>#VALUE!</v>
      </c>
      <c r="H1293" s="0" t="s">
        <v>3297</v>
      </c>
      <c r="I1293" s="0" t="s">
        <v>124</v>
      </c>
      <c r="J1293" s="0" t="s">
        <v>134</v>
      </c>
      <c r="K1293" s="0" t="e">
        <f aca="false">VLOOKUP(tblSalaries#this row;where do you work,tblCountriesactual:mapping,2,0)</f>
        <v>#VALUE!</v>
      </c>
      <c r="L1293" s="0" t="s">
        <v>90</v>
      </c>
      <c r="M1293" s="0" t="n">
        <v>25</v>
      </c>
      <c r="N1293" s="48" t="e">
        <f aca="false">VLOOKUP(K1293,tblCountries,3,0)</f>
        <v>#VALUE!</v>
      </c>
      <c r="O1293" s="48" t="e">
        <f aca="false">VLOOKUP(tblSalaries#this row;how many hours of a day you work on excel,tblHours,2,0)</f>
        <v>#VALUE!</v>
      </c>
      <c r="P1293" s="48" t="e">
        <f aca="false">VLOOKUP(tblSalaries#this row;clean country,tblCountries,5,0)</f>
        <v>#VALUE!</v>
      </c>
      <c r="Q1293" s="48" t="e">
        <f aca="false">IF($Q$1,tblSalaries#this row;ppp factor*tblSalaries#this row;salary in usd,tblSalaries#this row;salary in usd)</f>
        <v>#VALUE!</v>
      </c>
    </row>
    <row r="1294" customFormat="false" ht="15" hidden="false" customHeight="true" outlineLevel="0" collapsed="false">
      <c r="B1294" s="0" t="s">
        <v>3298</v>
      </c>
      <c r="C1294" s="54" t="n">
        <v>41058.6518518519</v>
      </c>
      <c r="D1294" s="55" t="s">
        <v>3299</v>
      </c>
      <c r="E1294" s="0" t="n">
        <v>43000</v>
      </c>
      <c r="F1294" s="0" t="s">
        <v>82</v>
      </c>
      <c r="G1294" s="0" t="e">
        <f aca="false">tblSalaries#this row;clean salary (in local currency)*VLOOKUP(tblSalaries#this row;currency,tblXrate,2,0)</f>
        <v>#VALUE!</v>
      </c>
      <c r="H1294" s="0" t="s">
        <v>3300</v>
      </c>
      <c r="I1294" s="0" t="s">
        <v>124</v>
      </c>
      <c r="J1294" s="0" t="s">
        <v>277</v>
      </c>
      <c r="K1294" s="0" t="e">
        <f aca="false">VLOOKUP(tblSalaries#this row;where do you work,tblCountriesactual:mapping,2,0)</f>
        <v>#VALUE!</v>
      </c>
      <c r="L1294" s="0" t="s">
        <v>118</v>
      </c>
      <c r="M1294" s="0" t="n">
        <v>7</v>
      </c>
      <c r="N1294" s="48" t="e">
        <f aca="false">VLOOKUP(K1294,tblCountries,3,0)</f>
        <v>#VALUE!</v>
      </c>
      <c r="O1294" s="48" t="e">
        <f aca="false">VLOOKUP(tblSalaries#this row;how many hours of a day you work on excel,tblHours,2,0)</f>
        <v>#VALUE!</v>
      </c>
      <c r="P1294" s="48" t="e">
        <f aca="false">VLOOKUP(tblSalaries#this row;clean country,tblCountries,5,0)</f>
        <v>#VALUE!</v>
      </c>
      <c r="Q1294" s="48" t="e">
        <f aca="false">IF($Q$1,tblSalaries#this row;ppp factor*tblSalaries#this row;salary in usd,tblSalaries#this row;salary in usd)</f>
        <v>#VALUE!</v>
      </c>
    </row>
    <row r="1295" customFormat="false" ht="15" hidden="false" customHeight="true" outlineLevel="0" collapsed="false">
      <c r="B1295" s="0" t="s">
        <v>3301</v>
      </c>
      <c r="C1295" s="54" t="n">
        <v>41058.6571412037</v>
      </c>
      <c r="D1295" s="55" t="s">
        <v>3302</v>
      </c>
      <c r="E1295" s="0" t="n">
        <v>24000</v>
      </c>
      <c r="F1295" s="0" t="s">
        <v>82</v>
      </c>
      <c r="G1295" s="0" t="e">
        <f aca="false">tblSalaries#this row;clean salary (in local currency)*VLOOKUP(tblSalaries#this row;currency,tblXrate,2,0)</f>
        <v>#VALUE!</v>
      </c>
      <c r="H1295" s="0" t="s">
        <v>97</v>
      </c>
      <c r="I1295" s="0" t="s">
        <v>97</v>
      </c>
      <c r="J1295" s="0" t="s">
        <v>354</v>
      </c>
      <c r="K1295" s="0" t="e">
        <f aca="false">VLOOKUP(tblSalaries#this row;where do you work,tblCountriesactual:mapping,2,0)</f>
        <v>#VALUE!</v>
      </c>
      <c r="L1295" s="0" t="s">
        <v>110</v>
      </c>
      <c r="M1295" s="0" t="n">
        <v>10</v>
      </c>
      <c r="N1295" s="48" t="e">
        <f aca="false">VLOOKUP(K1295,tblCountries,3,0)</f>
        <v>#VALUE!</v>
      </c>
      <c r="O1295" s="48" t="e">
        <f aca="false">VLOOKUP(tblSalaries#this row;how many hours of a day you work on excel,tblHours,2,0)</f>
        <v>#VALUE!</v>
      </c>
      <c r="P1295" s="48" t="e">
        <f aca="false">VLOOKUP(tblSalaries#this row;clean country,tblCountries,5,0)</f>
        <v>#VALUE!</v>
      </c>
      <c r="Q1295" s="48" t="e">
        <f aca="false">IF($Q$1,tblSalaries#this row;ppp factor*tblSalaries#this row;salary in usd,tblSalaries#this row;salary in usd)</f>
        <v>#VALUE!</v>
      </c>
    </row>
    <row r="1296" customFormat="false" ht="15" hidden="false" customHeight="true" outlineLevel="0" collapsed="false">
      <c r="B1296" s="0" t="s">
        <v>3303</v>
      </c>
      <c r="C1296" s="54" t="n">
        <v>41058.6595023148</v>
      </c>
      <c r="D1296" s="55" t="n">
        <v>314000</v>
      </c>
      <c r="E1296" s="0" t="n">
        <v>314000</v>
      </c>
      <c r="F1296" s="0" t="s">
        <v>101</v>
      </c>
      <c r="G1296" s="0" t="e">
        <f aca="false">tblSalaries#this row;clean salary (in local currency)*VLOOKUP(tblSalaries#this row;currency,tblXrate,2,0)</f>
        <v>#VALUE!</v>
      </c>
      <c r="H1296" s="0" t="s">
        <v>3304</v>
      </c>
      <c r="I1296" s="0" t="s">
        <v>124</v>
      </c>
      <c r="J1296" s="0" t="s">
        <v>85</v>
      </c>
      <c r="K1296" s="0" t="e">
        <f aca="false">VLOOKUP(tblSalaries#this row;where do you work,tblCountriesactual:mapping,2,0)</f>
        <v>#VALUE!</v>
      </c>
      <c r="L1296" s="0" t="s">
        <v>90</v>
      </c>
      <c r="M1296" s="0" t="n">
        <v>0.1</v>
      </c>
      <c r="N1296" s="48" t="e">
        <f aca="false">VLOOKUP(K1296,tblCountries,3,0)</f>
        <v>#VALUE!</v>
      </c>
      <c r="O1296" s="48" t="e">
        <f aca="false">VLOOKUP(tblSalaries#this row;how many hours of a day you work on excel,tblHours,2,0)</f>
        <v>#VALUE!</v>
      </c>
      <c r="P1296" s="48" t="e">
        <f aca="false">VLOOKUP(tblSalaries#this row;clean country,tblCountries,5,0)</f>
        <v>#VALUE!</v>
      </c>
      <c r="Q1296" s="48" t="e">
        <f aca="false">IF($Q$1,tblSalaries#this row;ppp factor*tblSalaries#this row;salary in usd,tblSalaries#this row;salary in usd)</f>
        <v>#VALUE!</v>
      </c>
    </row>
    <row r="1297" customFormat="false" ht="15" hidden="false" customHeight="true" outlineLevel="0" collapsed="false">
      <c r="B1297" s="0" t="s">
        <v>3305</v>
      </c>
      <c r="C1297" s="54" t="n">
        <v>41058.6606597222</v>
      </c>
      <c r="D1297" s="55" t="s">
        <v>3306</v>
      </c>
      <c r="E1297" s="0" t="n">
        <v>82000</v>
      </c>
      <c r="F1297" s="0" t="s">
        <v>71</v>
      </c>
      <c r="G1297" s="0" t="e">
        <f aca="false">tblSalaries#this row;clean salary (in local currency)*VLOOKUP(tblSalaries#this row;currency,tblXrate,2,0)</f>
        <v>#VALUE!</v>
      </c>
      <c r="H1297" s="0" t="s">
        <v>87</v>
      </c>
      <c r="I1297" s="0" t="s">
        <v>87</v>
      </c>
      <c r="J1297" s="0" t="s">
        <v>128</v>
      </c>
      <c r="K1297" s="0" t="e">
        <f aca="false">VLOOKUP(tblSalaries#this row;where do you work,tblCountriesactual:mapping,2,0)</f>
        <v>#VALUE!</v>
      </c>
      <c r="L1297" s="0" t="s">
        <v>110</v>
      </c>
      <c r="M1297" s="0" t="n">
        <v>10</v>
      </c>
      <c r="N1297" s="48" t="e">
        <f aca="false">VLOOKUP(K1297,tblCountries,3,0)</f>
        <v>#VALUE!</v>
      </c>
      <c r="O1297" s="48" t="e">
        <f aca="false">VLOOKUP(tblSalaries#this row;how many hours of a day you work on excel,tblHours,2,0)</f>
        <v>#VALUE!</v>
      </c>
      <c r="P1297" s="48" t="e">
        <f aca="false">VLOOKUP(tblSalaries#this row;clean country,tblCountries,5,0)</f>
        <v>#VALUE!</v>
      </c>
      <c r="Q1297" s="48" t="e">
        <f aca="false">IF($Q$1,tblSalaries#this row;ppp factor*tblSalaries#this row;salary in usd,tblSalaries#this row;salary in usd)</f>
        <v>#VALUE!</v>
      </c>
    </row>
    <row r="1298" customFormat="false" ht="15" hidden="false" customHeight="true" outlineLevel="0" collapsed="false">
      <c r="B1298" s="0" t="s">
        <v>3307</v>
      </c>
      <c r="C1298" s="54" t="n">
        <v>41058.6619675926</v>
      </c>
      <c r="D1298" s="55" t="n">
        <v>10000</v>
      </c>
      <c r="E1298" s="0" t="n">
        <v>10000</v>
      </c>
      <c r="F1298" s="0" t="s">
        <v>71</v>
      </c>
      <c r="G1298" s="0" t="e">
        <f aca="false">tblSalaries#this row;clean salary (in local currency)*VLOOKUP(tblSalaries#this row;currency,tblXrate,2,0)</f>
        <v>#VALUE!</v>
      </c>
      <c r="H1298" s="0" t="s">
        <v>1257</v>
      </c>
      <c r="I1298" s="0" t="s">
        <v>136</v>
      </c>
      <c r="J1298" s="0" t="s">
        <v>85</v>
      </c>
      <c r="K1298" s="0" t="e">
        <f aca="false">VLOOKUP(tblSalaries#this row;where do you work,tblCountriesactual:mapping,2,0)</f>
        <v>#VALUE!</v>
      </c>
      <c r="L1298" s="0" t="s">
        <v>90</v>
      </c>
      <c r="M1298" s="0" t="n">
        <v>0.5</v>
      </c>
      <c r="N1298" s="48" t="e">
        <f aca="false">VLOOKUP(K1298,tblCountries,3,0)</f>
        <v>#VALUE!</v>
      </c>
      <c r="O1298" s="48" t="e">
        <f aca="false">VLOOKUP(tblSalaries#this row;how many hours of a day you work on excel,tblHours,2,0)</f>
        <v>#VALUE!</v>
      </c>
      <c r="P1298" s="48" t="e">
        <f aca="false">VLOOKUP(tblSalaries#this row;clean country,tblCountries,5,0)</f>
        <v>#VALUE!</v>
      </c>
      <c r="Q1298" s="48" t="e">
        <f aca="false">IF($Q$1,tblSalaries#this row;ppp factor*tblSalaries#this row;salary in usd,tblSalaries#this row;salary in usd)</f>
        <v>#VALUE!</v>
      </c>
    </row>
    <row r="1299" customFormat="false" ht="15" hidden="false" customHeight="true" outlineLevel="0" collapsed="false">
      <c r="B1299" s="0" t="s">
        <v>3308</v>
      </c>
      <c r="C1299" s="54" t="n">
        <v>41058.6722106481</v>
      </c>
      <c r="D1299" s="55" t="n">
        <v>9000</v>
      </c>
      <c r="E1299" s="0" t="n">
        <v>9000</v>
      </c>
      <c r="F1299" s="0" t="s">
        <v>71</v>
      </c>
      <c r="G1299" s="0" t="e">
        <f aca="false">tblSalaries#this row;clean salary (in local currency)*VLOOKUP(tblSalaries#this row;currency,tblXrate,2,0)</f>
        <v>#VALUE!</v>
      </c>
      <c r="H1299" s="0" t="s">
        <v>877</v>
      </c>
      <c r="I1299" s="0" t="s">
        <v>78</v>
      </c>
      <c r="J1299" s="0" t="s">
        <v>85</v>
      </c>
      <c r="K1299" s="0" t="e">
        <f aca="false">VLOOKUP(tblSalaries#this row;where do you work,tblCountriesactual:mapping,2,0)</f>
        <v>#VALUE!</v>
      </c>
      <c r="L1299" s="0" t="s">
        <v>118</v>
      </c>
      <c r="M1299" s="0" t="n">
        <v>0.6</v>
      </c>
      <c r="N1299" s="48" t="e">
        <f aca="false">VLOOKUP(K1299,tblCountries,3,0)</f>
        <v>#VALUE!</v>
      </c>
      <c r="O1299" s="48" t="e">
        <f aca="false">VLOOKUP(tblSalaries#this row;how many hours of a day you work on excel,tblHours,2,0)</f>
        <v>#VALUE!</v>
      </c>
      <c r="P1299" s="48" t="e">
        <f aca="false">VLOOKUP(tblSalaries#this row;clean country,tblCountries,5,0)</f>
        <v>#VALUE!</v>
      </c>
      <c r="Q1299" s="48" t="e">
        <f aca="false">IF($Q$1,tblSalaries#this row;ppp factor*tblSalaries#this row;salary in usd,tblSalaries#this row;salary in usd)</f>
        <v>#VALUE!</v>
      </c>
    </row>
    <row r="1300" customFormat="false" ht="15" hidden="false" customHeight="true" outlineLevel="0" collapsed="false">
      <c r="B1300" s="0" t="s">
        <v>3309</v>
      </c>
      <c r="C1300" s="54" t="n">
        <v>41058.6726851852</v>
      </c>
      <c r="D1300" s="55" t="n">
        <v>9000</v>
      </c>
      <c r="E1300" s="0" t="n">
        <v>9000</v>
      </c>
      <c r="F1300" s="0" t="s">
        <v>71</v>
      </c>
      <c r="G1300" s="0" t="e">
        <f aca="false">tblSalaries#this row;clean salary (in local currency)*VLOOKUP(tblSalaries#this row;currency,tblXrate,2,0)</f>
        <v>#VALUE!</v>
      </c>
      <c r="H1300" s="0" t="s">
        <v>877</v>
      </c>
      <c r="I1300" s="0" t="s">
        <v>78</v>
      </c>
      <c r="J1300" s="0" t="s">
        <v>85</v>
      </c>
      <c r="K1300" s="0" t="e">
        <f aca="false">VLOOKUP(tblSalaries#this row;where do you work,tblCountriesactual:mapping,2,0)</f>
        <v>#VALUE!</v>
      </c>
      <c r="L1300" s="0" t="s">
        <v>110</v>
      </c>
      <c r="M1300" s="0" t="n">
        <v>1</v>
      </c>
      <c r="N1300" s="48" t="e">
        <f aca="false">VLOOKUP(K1300,tblCountries,3,0)</f>
        <v>#VALUE!</v>
      </c>
      <c r="O1300" s="48" t="e">
        <f aca="false">VLOOKUP(tblSalaries#this row;how many hours of a day you work on excel,tblHours,2,0)</f>
        <v>#VALUE!</v>
      </c>
      <c r="P1300" s="48" t="e">
        <f aca="false">VLOOKUP(tblSalaries#this row;clean country,tblCountries,5,0)</f>
        <v>#VALUE!</v>
      </c>
      <c r="Q1300" s="48" t="e">
        <f aca="false">IF($Q$1,tblSalaries#this row;ppp factor*tblSalaries#this row;salary in usd,tblSalaries#this row;salary in usd)</f>
        <v>#VALUE!</v>
      </c>
    </row>
    <row r="1301" customFormat="false" ht="15" hidden="false" customHeight="true" outlineLevel="0" collapsed="false">
      <c r="B1301" s="0" t="s">
        <v>3310</v>
      </c>
      <c r="C1301" s="54" t="n">
        <v>41058.679849537</v>
      </c>
      <c r="D1301" s="55" t="s">
        <v>3311</v>
      </c>
      <c r="E1301" s="0" t="n">
        <v>660000</v>
      </c>
      <c r="F1301" s="0" t="s">
        <v>101</v>
      </c>
      <c r="G1301" s="0" t="e">
        <f aca="false">tblSalaries#this row;clean salary (in local currency)*VLOOKUP(tblSalaries#this row;currency,tblXrate,2,0)</f>
        <v>#VALUE!</v>
      </c>
      <c r="H1301" s="0" t="s">
        <v>3312</v>
      </c>
      <c r="I1301" s="0" t="s">
        <v>124</v>
      </c>
      <c r="J1301" s="0" t="s">
        <v>85</v>
      </c>
      <c r="K1301" s="0" t="e">
        <f aca="false">VLOOKUP(tblSalaries#this row;where do you work,tblCountriesactual:mapping,2,0)</f>
        <v>#VALUE!</v>
      </c>
      <c r="L1301" s="0" t="s">
        <v>118</v>
      </c>
      <c r="M1301" s="0" t="n">
        <v>7</v>
      </c>
      <c r="N1301" s="48" t="e">
        <f aca="false">VLOOKUP(K1301,tblCountries,3,0)</f>
        <v>#VALUE!</v>
      </c>
      <c r="O1301" s="48" t="e">
        <f aca="false">VLOOKUP(tblSalaries#this row;how many hours of a day you work on excel,tblHours,2,0)</f>
        <v>#VALUE!</v>
      </c>
      <c r="P1301" s="48" t="e">
        <f aca="false">VLOOKUP(tblSalaries#this row;clean country,tblCountries,5,0)</f>
        <v>#VALUE!</v>
      </c>
      <c r="Q1301" s="48" t="e">
        <f aca="false">IF($Q$1,tblSalaries#this row;ppp factor*tblSalaries#this row;salary in usd,tblSalaries#this row;salary in usd)</f>
        <v>#VALUE!</v>
      </c>
    </row>
    <row r="1302" customFormat="false" ht="15" hidden="false" customHeight="true" outlineLevel="0" collapsed="false">
      <c r="B1302" s="0" t="s">
        <v>3313</v>
      </c>
      <c r="C1302" s="54" t="n">
        <v>41058.6848958333</v>
      </c>
      <c r="D1302" s="55" t="s">
        <v>3314</v>
      </c>
      <c r="E1302" s="0" t="n">
        <v>204000</v>
      </c>
      <c r="F1302" s="0" t="s">
        <v>101</v>
      </c>
      <c r="G1302" s="0" t="e">
        <f aca="false">tblSalaries#this row;clean salary (in local currency)*VLOOKUP(tblSalaries#this row;currency,tblXrate,2,0)</f>
        <v>#VALUE!</v>
      </c>
      <c r="H1302" s="0" t="s">
        <v>3315</v>
      </c>
      <c r="I1302" s="0" t="s">
        <v>136</v>
      </c>
      <c r="J1302" s="0" t="s">
        <v>85</v>
      </c>
      <c r="K1302" s="0" t="e">
        <f aca="false">VLOOKUP(tblSalaries#this row;where do you work,tblCountriesactual:mapping,2,0)</f>
        <v>#VALUE!</v>
      </c>
      <c r="L1302" s="0" t="s">
        <v>118</v>
      </c>
      <c r="M1302" s="0" t="n">
        <v>2</v>
      </c>
      <c r="N1302" s="48" t="e">
        <f aca="false">VLOOKUP(K1302,tblCountries,3,0)</f>
        <v>#VALUE!</v>
      </c>
      <c r="O1302" s="48" t="e">
        <f aca="false">VLOOKUP(tblSalaries#this row;how many hours of a day you work on excel,tblHours,2,0)</f>
        <v>#VALUE!</v>
      </c>
      <c r="P1302" s="48" t="e">
        <f aca="false">VLOOKUP(tblSalaries#this row;clean country,tblCountries,5,0)</f>
        <v>#VALUE!</v>
      </c>
      <c r="Q1302" s="48" t="e">
        <f aca="false">IF($Q$1,tblSalaries#this row;ppp factor*tblSalaries#this row;salary in usd,tblSalaries#this row;salary in usd)</f>
        <v>#VALUE!</v>
      </c>
    </row>
    <row r="1303" customFormat="false" ht="15" hidden="false" customHeight="true" outlineLevel="0" collapsed="false">
      <c r="B1303" s="0" t="s">
        <v>3316</v>
      </c>
      <c r="C1303" s="54" t="n">
        <v>41058.6882638889</v>
      </c>
      <c r="D1303" s="55" t="n">
        <v>75000</v>
      </c>
      <c r="E1303" s="0" t="n">
        <v>75000</v>
      </c>
      <c r="F1303" s="0" t="s">
        <v>82</v>
      </c>
      <c r="G1303" s="0" t="e">
        <f aca="false">tblSalaries#this row;clean salary (in local currency)*VLOOKUP(tblSalaries#this row;currency,tblXrate,2,0)</f>
        <v>#VALUE!</v>
      </c>
      <c r="H1303" s="0" t="s">
        <v>687</v>
      </c>
      <c r="I1303" s="0" t="s">
        <v>78</v>
      </c>
      <c r="J1303" s="0" t="s">
        <v>155</v>
      </c>
      <c r="K1303" s="0" t="e">
        <f aca="false">VLOOKUP(tblSalaries#this row;where do you work,tblCountriesactual:mapping,2,0)</f>
        <v>#VALUE!</v>
      </c>
      <c r="L1303" s="0" t="s">
        <v>118</v>
      </c>
      <c r="M1303" s="0" t="n">
        <v>16</v>
      </c>
      <c r="N1303" s="48" t="e">
        <f aca="false">VLOOKUP(K1303,tblCountries,3,0)</f>
        <v>#VALUE!</v>
      </c>
      <c r="O1303" s="48" t="e">
        <f aca="false">VLOOKUP(tblSalaries#this row;how many hours of a day you work on excel,tblHours,2,0)</f>
        <v>#VALUE!</v>
      </c>
      <c r="P1303" s="48" t="e">
        <f aca="false">VLOOKUP(tblSalaries#this row;clean country,tblCountries,5,0)</f>
        <v>#VALUE!</v>
      </c>
      <c r="Q1303" s="48" t="e">
        <f aca="false">IF($Q$1,tblSalaries#this row;ppp factor*tblSalaries#this row;salary in usd,tblSalaries#this row;salary in usd)</f>
        <v>#VALUE!</v>
      </c>
    </row>
    <row r="1304" customFormat="false" ht="15" hidden="false" customHeight="true" outlineLevel="0" collapsed="false">
      <c r="B1304" s="0" t="s">
        <v>3317</v>
      </c>
      <c r="C1304" s="54" t="n">
        <v>41058.6938773148</v>
      </c>
      <c r="D1304" s="55" t="s">
        <v>2884</v>
      </c>
      <c r="E1304" s="0" t="n">
        <v>45000</v>
      </c>
      <c r="F1304" s="0" t="s">
        <v>111</v>
      </c>
      <c r="G1304" s="0" t="e">
        <f aca="false">tblSalaries#this row;clean salary (in local currency)*VLOOKUP(tblSalaries#this row;currency,tblXrate,2,0)</f>
        <v>#VALUE!</v>
      </c>
      <c r="H1304" s="0" t="s">
        <v>754</v>
      </c>
      <c r="I1304" s="0" t="s">
        <v>87</v>
      </c>
      <c r="J1304" s="0" t="s">
        <v>94</v>
      </c>
      <c r="K1304" s="0" t="e">
        <f aca="false">VLOOKUP(tblSalaries#this row;where do you work,tblCountriesactual:mapping,2,0)</f>
        <v>#VALUE!</v>
      </c>
      <c r="L1304" s="0" t="s">
        <v>100</v>
      </c>
      <c r="M1304" s="0" t="n">
        <v>4</v>
      </c>
      <c r="N1304" s="48" t="e">
        <f aca="false">VLOOKUP(K1304,tblCountries,3,0)</f>
        <v>#VALUE!</v>
      </c>
      <c r="O1304" s="48" t="e">
        <f aca="false">VLOOKUP(tblSalaries#this row;how many hours of a day you work on excel,tblHours,2,0)</f>
        <v>#VALUE!</v>
      </c>
      <c r="P1304" s="48" t="e">
        <f aca="false">VLOOKUP(tblSalaries#this row;clean country,tblCountries,5,0)</f>
        <v>#VALUE!</v>
      </c>
      <c r="Q1304" s="48" t="e">
        <f aca="false">IF($Q$1,tblSalaries#this row;ppp factor*tblSalaries#this row;salary in usd,tblSalaries#this row;salary in usd)</f>
        <v>#VALUE!</v>
      </c>
    </row>
    <row r="1305" customFormat="false" ht="15" hidden="false" customHeight="true" outlineLevel="0" collapsed="false">
      <c r="B1305" s="0" t="s">
        <v>3318</v>
      </c>
      <c r="C1305" s="54" t="n">
        <v>41058.6953587963</v>
      </c>
      <c r="D1305" s="55" t="s">
        <v>3319</v>
      </c>
      <c r="E1305" s="0" t="n">
        <v>41000</v>
      </c>
      <c r="F1305" s="0" t="s">
        <v>82</v>
      </c>
      <c r="G1305" s="0" t="e">
        <f aca="false">tblSalaries#this row;clean salary (in local currency)*VLOOKUP(tblSalaries#this row;currency,tblXrate,2,0)</f>
        <v>#VALUE!</v>
      </c>
      <c r="H1305" s="0" t="s">
        <v>1548</v>
      </c>
      <c r="I1305" s="0" t="s">
        <v>116</v>
      </c>
      <c r="J1305" s="0" t="s">
        <v>182</v>
      </c>
      <c r="K1305" s="0" t="e">
        <f aca="false">VLOOKUP(tblSalaries#this row;where do you work,tblCountriesactual:mapping,2,0)</f>
        <v>#VALUE!</v>
      </c>
      <c r="L1305" s="0" t="s">
        <v>110</v>
      </c>
      <c r="M1305" s="0" t="n">
        <v>12</v>
      </c>
      <c r="N1305" s="48" t="e">
        <f aca="false">VLOOKUP(K1305,tblCountries,3,0)</f>
        <v>#VALUE!</v>
      </c>
      <c r="O1305" s="48" t="e">
        <f aca="false">VLOOKUP(tblSalaries#this row;how many hours of a day you work on excel,tblHours,2,0)</f>
        <v>#VALUE!</v>
      </c>
      <c r="P1305" s="48" t="e">
        <f aca="false">VLOOKUP(tblSalaries#this row;clean country,tblCountries,5,0)</f>
        <v>#VALUE!</v>
      </c>
      <c r="Q1305" s="48" t="e">
        <f aca="false">IF($Q$1,tblSalaries#this row;ppp factor*tblSalaries#this row;salary in usd,tblSalaries#this row;salary in usd)</f>
        <v>#VALUE!</v>
      </c>
    </row>
    <row r="1306" customFormat="false" ht="15" hidden="false" customHeight="true" outlineLevel="0" collapsed="false">
      <c r="B1306" s="0" t="s">
        <v>3320</v>
      </c>
      <c r="C1306" s="54" t="n">
        <v>41058.7012037037</v>
      </c>
      <c r="D1306" s="55" t="n">
        <v>275000</v>
      </c>
      <c r="E1306" s="0" t="n">
        <v>275000</v>
      </c>
      <c r="F1306" s="0" t="s">
        <v>101</v>
      </c>
      <c r="G1306" s="0" t="e">
        <f aca="false">tblSalaries#this row;clean salary (in local currency)*VLOOKUP(tblSalaries#this row;currency,tblXrate,2,0)</f>
        <v>#VALUE!</v>
      </c>
      <c r="H1306" s="0" t="s">
        <v>3321</v>
      </c>
      <c r="I1306" s="0" t="s">
        <v>124</v>
      </c>
      <c r="J1306" s="0" t="s">
        <v>85</v>
      </c>
      <c r="K1306" s="0" t="e">
        <f aca="false">VLOOKUP(tblSalaries#this row;where do you work,tblCountriesactual:mapping,2,0)</f>
        <v>#VALUE!</v>
      </c>
      <c r="L1306" s="0" t="s">
        <v>118</v>
      </c>
      <c r="M1306" s="0" t="n">
        <v>4</v>
      </c>
      <c r="N1306" s="48" t="e">
        <f aca="false">VLOOKUP(K1306,tblCountries,3,0)</f>
        <v>#VALUE!</v>
      </c>
      <c r="O1306" s="48" t="e">
        <f aca="false">VLOOKUP(tblSalaries#this row;how many hours of a day you work on excel,tblHours,2,0)</f>
        <v>#VALUE!</v>
      </c>
      <c r="P1306" s="48" t="e">
        <f aca="false">VLOOKUP(tblSalaries#this row;clean country,tblCountries,5,0)</f>
        <v>#VALUE!</v>
      </c>
      <c r="Q1306" s="48" t="e">
        <f aca="false">IF($Q$1,tblSalaries#this row;ppp factor*tblSalaries#this row;salary in usd,tblSalaries#this row;salary in usd)</f>
        <v>#VALUE!</v>
      </c>
    </row>
    <row r="1307" customFormat="false" ht="15" hidden="false" customHeight="true" outlineLevel="0" collapsed="false">
      <c r="B1307" s="0" t="s">
        <v>3322</v>
      </c>
      <c r="C1307" s="54" t="n">
        <v>41058.7053587963</v>
      </c>
      <c r="D1307" s="55" t="n">
        <v>80000</v>
      </c>
      <c r="E1307" s="0" t="n">
        <v>80000</v>
      </c>
      <c r="F1307" s="0" t="s">
        <v>179</v>
      </c>
      <c r="G1307" s="0" t="e">
        <f aca="false">tblSalaries#this row;clean salary (in local currency)*VLOOKUP(tblSalaries#this row;currency,tblXrate,2,0)</f>
        <v>#VALUE!</v>
      </c>
      <c r="H1307" s="0" t="s">
        <v>2299</v>
      </c>
      <c r="I1307" s="0" t="s">
        <v>69</v>
      </c>
      <c r="J1307" s="0" t="s">
        <v>3323</v>
      </c>
      <c r="K1307" s="0" t="e">
        <f aca="false">VLOOKUP(tblSalaries#this row;where do you work,tblCountriesactual:mapping,2,0)</f>
        <v>#VALUE!</v>
      </c>
      <c r="L1307" s="0" t="s">
        <v>118</v>
      </c>
      <c r="M1307" s="0" t="n">
        <v>15</v>
      </c>
      <c r="N1307" s="48" t="e">
        <f aca="false">VLOOKUP(K1307,tblCountries,3,0)</f>
        <v>#VALUE!</v>
      </c>
      <c r="O1307" s="48" t="e">
        <f aca="false">VLOOKUP(tblSalaries#this row;how many hours of a day you work on excel,tblHours,2,0)</f>
        <v>#VALUE!</v>
      </c>
      <c r="P1307" s="48" t="e">
        <f aca="false">VLOOKUP(tblSalaries#this row;clean country,tblCountries,5,0)</f>
        <v>#VALUE!</v>
      </c>
      <c r="Q1307" s="48" t="e">
        <f aca="false">IF($Q$1,tblSalaries#this row;ppp factor*tblSalaries#this row;salary in usd,tblSalaries#this row;salary in usd)</f>
        <v>#VALUE!</v>
      </c>
    </row>
    <row r="1308" customFormat="false" ht="15" hidden="false" customHeight="true" outlineLevel="0" collapsed="false">
      <c r="B1308" s="0" t="s">
        <v>3324</v>
      </c>
      <c r="C1308" s="54" t="n">
        <v>41058.7121643519</v>
      </c>
      <c r="D1308" s="55" t="n">
        <v>24000</v>
      </c>
      <c r="E1308" s="0" t="n">
        <v>24000</v>
      </c>
      <c r="F1308" s="0" t="s">
        <v>71</v>
      </c>
      <c r="G1308" s="0" t="e">
        <f aca="false">tblSalaries#this row;clean salary (in local currency)*VLOOKUP(tblSalaries#this row;currency,tblXrate,2,0)</f>
        <v>#VALUE!</v>
      </c>
      <c r="H1308" s="0" t="s">
        <v>3325</v>
      </c>
      <c r="I1308" s="0" t="s">
        <v>124</v>
      </c>
      <c r="J1308" s="0" t="s">
        <v>431</v>
      </c>
      <c r="K1308" s="0" t="e">
        <f aca="false">VLOOKUP(tblSalaries#this row;where do you work,tblCountriesactual:mapping,2,0)</f>
        <v>#VALUE!</v>
      </c>
      <c r="L1308" s="0" t="s">
        <v>110</v>
      </c>
      <c r="M1308" s="0" t="n">
        <v>5</v>
      </c>
      <c r="N1308" s="48" t="e">
        <f aca="false">VLOOKUP(K1308,tblCountries,3,0)</f>
        <v>#VALUE!</v>
      </c>
      <c r="O1308" s="48" t="e">
        <f aca="false">VLOOKUP(tblSalaries#this row;how many hours of a day you work on excel,tblHours,2,0)</f>
        <v>#VALUE!</v>
      </c>
      <c r="P1308" s="48" t="e">
        <f aca="false">VLOOKUP(tblSalaries#this row;clean country,tblCountries,5,0)</f>
        <v>#VALUE!</v>
      </c>
      <c r="Q1308" s="48" t="e">
        <f aca="false">IF($Q$1,tblSalaries#this row;ppp factor*tblSalaries#this row;salary in usd,tblSalaries#this row;salary in usd)</f>
        <v>#VALUE!</v>
      </c>
    </row>
    <row r="1309" customFormat="false" ht="15" hidden="false" customHeight="true" outlineLevel="0" collapsed="false">
      <c r="B1309" s="0" t="s">
        <v>3326</v>
      </c>
      <c r="C1309" s="54" t="n">
        <v>41058.7146064815</v>
      </c>
      <c r="D1309" s="55" t="s">
        <v>3327</v>
      </c>
      <c r="E1309" s="0" t="n">
        <v>60000</v>
      </c>
      <c r="F1309" s="0" t="s">
        <v>71</v>
      </c>
      <c r="G1309" s="0" t="e">
        <f aca="false">tblSalaries#this row;clean salary (in local currency)*VLOOKUP(tblSalaries#this row;currency,tblXrate,2,0)</f>
        <v>#VALUE!</v>
      </c>
      <c r="H1309" s="0" t="s">
        <v>3328</v>
      </c>
      <c r="I1309" s="0" t="s">
        <v>124</v>
      </c>
      <c r="J1309" s="0" t="s">
        <v>207</v>
      </c>
      <c r="K1309" s="0" t="e">
        <f aca="false">VLOOKUP(tblSalaries#this row;where do you work,tblCountriesactual:mapping,2,0)</f>
        <v>#VALUE!</v>
      </c>
      <c r="L1309" s="0" t="s">
        <v>118</v>
      </c>
      <c r="M1309" s="0" t="n">
        <v>20</v>
      </c>
      <c r="N1309" s="48" t="e">
        <f aca="false">VLOOKUP(K1309,tblCountries,3,0)</f>
        <v>#VALUE!</v>
      </c>
      <c r="O1309" s="48" t="e">
        <f aca="false">VLOOKUP(tblSalaries#this row;how many hours of a day you work on excel,tblHours,2,0)</f>
        <v>#VALUE!</v>
      </c>
      <c r="P1309" s="48" t="e">
        <f aca="false">VLOOKUP(tblSalaries#this row;clean country,tblCountries,5,0)</f>
        <v>#VALUE!</v>
      </c>
      <c r="Q1309" s="48" t="e">
        <f aca="false">IF($Q$1,tblSalaries#this row;ppp factor*tblSalaries#this row;salary in usd,tblSalaries#this row;salary in usd)</f>
        <v>#VALUE!</v>
      </c>
    </row>
    <row r="1310" customFormat="false" ht="15" hidden="false" customHeight="true" outlineLevel="0" collapsed="false">
      <c r="B1310" s="0" t="s">
        <v>3329</v>
      </c>
      <c r="C1310" s="54" t="n">
        <v>41058.7151851852</v>
      </c>
      <c r="D1310" s="55" t="n">
        <v>300000</v>
      </c>
      <c r="E1310" s="0" t="n">
        <v>300000</v>
      </c>
      <c r="F1310" s="0" t="s">
        <v>101</v>
      </c>
      <c r="G1310" s="0" t="e">
        <f aca="false">tblSalaries#this row;clean salary (in local currency)*VLOOKUP(tblSalaries#this row;currency,tblXrate,2,0)</f>
        <v>#VALUE!</v>
      </c>
      <c r="H1310" s="0" t="s">
        <v>3330</v>
      </c>
      <c r="I1310" s="0" t="s">
        <v>78</v>
      </c>
      <c r="J1310" s="0" t="s">
        <v>85</v>
      </c>
      <c r="K1310" s="0" t="e">
        <f aca="false">VLOOKUP(tblSalaries#this row;where do you work,tblCountriesactual:mapping,2,0)</f>
        <v>#VALUE!</v>
      </c>
      <c r="L1310" s="0" t="s">
        <v>118</v>
      </c>
      <c r="M1310" s="0" t="n">
        <v>3</v>
      </c>
      <c r="N1310" s="48" t="e">
        <f aca="false">VLOOKUP(K1310,tblCountries,3,0)</f>
        <v>#VALUE!</v>
      </c>
      <c r="O1310" s="48" t="e">
        <f aca="false">VLOOKUP(tblSalaries#this row;how many hours of a day you work on excel,tblHours,2,0)</f>
        <v>#VALUE!</v>
      </c>
      <c r="P1310" s="48" t="e">
        <f aca="false">VLOOKUP(tblSalaries#this row;clean country,tblCountries,5,0)</f>
        <v>#VALUE!</v>
      </c>
      <c r="Q1310" s="48" t="e">
        <f aca="false">IF($Q$1,tblSalaries#this row;ppp factor*tblSalaries#this row;salary in usd,tblSalaries#this row;salary in usd)</f>
        <v>#VALUE!</v>
      </c>
    </row>
    <row r="1311" customFormat="false" ht="15" hidden="false" customHeight="true" outlineLevel="0" collapsed="false">
      <c r="B1311" s="0" t="s">
        <v>3331</v>
      </c>
      <c r="C1311" s="54" t="n">
        <v>41058.7196759259</v>
      </c>
      <c r="D1311" s="55" t="n">
        <v>500000</v>
      </c>
      <c r="E1311" s="0" t="n">
        <v>500000</v>
      </c>
      <c r="F1311" s="0" t="s">
        <v>101</v>
      </c>
      <c r="G1311" s="0" t="e">
        <f aca="false">tblSalaries#this row;clean salary (in local currency)*VLOOKUP(tblSalaries#this row;currency,tblXrate,2,0)</f>
        <v>#VALUE!</v>
      </c>
      <c r="H1311" s="0" t="s">
        <v>3332</v>
      </c>
      <c r="I1311" s="0" t="s">
        <v>124</v>
      </c>
      <c r="J1311" s="0" t="s">
        <v>85</v>
      </c>
      <c r="K1311" s="0" t="e">
        <f aca="false">VLOOKUP(tblSalaries#this row;where do you work,tblCountriesactual:mapping,2,0)</f>
        <v>#VALUE!</v>
      </c>
      <c r="L1311" s="0" t="s">
        <v>100</v>
      </c>
      <c r="M1311" s="0" t="n">
        <v>5</v>
      </c>
      <c r="N1311" s="48" t="e">
        <f aca="false">VLOOKUP(K1311,tblCountries,3,0)</f>
        <v>#VALUE!</v>
      </c>
      <c r="O1311" s="48" t="e">
        <f aca="false">VLOOKUP(tblSalaries#this row;how many hours of a day you work on excel,tblHours,2,0)</f>
        <v>#VALUE!</v>
      </c>
      <c r="P1311" s="48" t="e">
        <f aca="false">VLOOKUP(tblSalaries#this row;clean country,tblCountries,5,0)</f>
        <v>#VALUE!</v>
      </c>
      <c r="Q1311" s="48" t="e">
        <f aca="false">IF($Q$1,tblSalaries#this row;ppp factor*tblSalaries#this row;salary in usd,tblSalaries#this row;salary in usd)</f>
        <v>#VALUE!</v>
      </c>
    </row>
    <row r="1312" customFormat="false" ht="15" hidden="false" customHeight="true" outlineLevel="0" collapsed="false">
      <c r="B1312" s="0" t="s">
        <v>3333</v>
      </c>
      <c r="C1312" s="54" t="n">
        <v>41058.7202893519</v>
      </c>
      <c r="D1312" s="55" t="s">
        <v>3120</v>
      </c>
      <c r="E1312" s="0" t="n">
        <v>26000</v>
      </c>
      <c r="F1312" s="0" t="s">
        <v>111</v>
      </c>
      <c r="G1312" s="0" t="e">
        <f aca="false">tblSalaries#this row;clean salary (in local currency)*VLOOKUP(tblSalaries#this row;currency,tblXrate,2,0)</f>
        <v>#VALUE!</v>
      </c>
      <c r="H1312" s="0" t="s">
        <v>3334</v>
      </c>
      <c r="I1312" s="0" t="s">
        <v>78</v>
      </c>
      <c r="J1312" s="0" t="s">
        <v>94</v>
      </c>
      <c r="K1312" s="0" t="e">
        <f aca="false">VLOOKUP(tblSalaries#this row;where do you work,tblCountriesactual:mapping,2,0)</f>
        <v>#VALUE!</v>
      </c>
      <c r="L1312" s="0" t="s">
        <v>110</v>
      </c>
      <c r="M1312" s="0" t="n">
        <v>2</v>
      </c>
      <c r="N1312" s="48" t="e">
        <f aca="false">VLOOKUP(K1312,tblCountries,3,0)</f>
        <v>#VALUE!</v>
      </c>
      <c r="O1312" s="48" t="e">
        <f aca="false">VLOOKUP(tblSalaries#this row;how many hours of a day you work on excel,tblHours,2,0)</f>
        <v>#VALUE!</v>
      </c>
      <c r="P1312" s="48" t="e">
        <f aca="false">VLOOKUP(tblSalaries#this row;clean country,tblCountries,5,0)</f>
        <v>#VALUE!</v>
      </c>
      <c r="Q1312" s="48" t="e">
        <f aca="false">IF($Q$1,tblSalaries#this row;ppp factor*tblSalaries#this row;salary in usd,tblSalaries#this row;salary in usd)</f>
        <v>#VALUE!</v>
      </c>
    </row>
    <row r="1313" customFormat="false" ht="15" hidden="false" customHeight="true" outlineLevel="0" collapsed="false">
      <c r="B1313" s="0" t="s">
        <v>3335</v>
      </c>
      <c r="C1313" s="54" t="n">
        <v>41058.7206712963</v>
      </c>
      <c r="D1313" s="55" t="s">
        <v>3336</v>
      </c>
      <c r="E1313" s="0" t="n">
        <v>600000</v>
      </c>
      <c r="F1313" s="0" t="s">
        <v>101</v>
      </c>
      <c r="G1313" s="0" t="e">
        <f aca="false">tblSalaries#this row;clean salary (in local currency)*VLOOKUP(tblSalaries#this row;currency,tblXrate,2,0)</f>
        <v>#VALUE!</v>
      </c>
      <c r="H1313" s="0" t="s">
        <v>2454</v>
      </c>
      <c r="I1313" s="0" t="s">
        <v>124</v>
      </c>
      <c r="J1313" s="0" t="s">
        <v>85</v>
      </c>
      <c r="K1313" s="0" t="e">
        <f aca="false">VLOOKUP(tblSalaries#this row;where do you work,tblCountriesactual:mapping,2,0)</f>
        <v>#VALUE!</v>
      </c>
      <c r="L1313" s="0" t="s">
        <v>90</v>
      </c>
      <c r="M1313" s="0" t="n">
        <v>7</v>
      </c>
      <c r="N1313" s="48" t="e">
        <f aca="false">VLOOKUP(K1313,tblCountries,3,0)</f>
        <v>#VALUE!</v>
      </c>
      <c r="O1313" s="48" t="e">
        <f aca="false">VLOOKUP(tblSalaries#this row;how many hours of a day you work on excel,tblHours,2,0)</f>
        <v>#VALUE!</v>
      </c>
      <c r="P1313" s="48" t="e">
        <f aca="false">VLOOKUP(tblSalaries#this row;clean country,tblCountries,5,0)</f>
        <v>#VALUE!</v>
      </c>
      <c r="Q1313" s="48" t="e">
        <f aca="false">IF($Q$1,tblSalaries#this row;ppp factor*tblSalaries#this row;salary in usd,tblSalaries#this row;salary in usd)</f>
        <v>#VALUE!</v>
      </c>
    </row>
    <row r="1314" customFormat="false" ht="15" hidden="false" customHeight="true" outlineLevel="0" collapsed="false">
      <c r="B1314" s="0" t="s">
        <v>3337</v>
      </c>
      <c r="C1314" s="54" t="n">
        <v>41058.7296643519</v>
      </c>
      <c r="D1314" s="55" t="n">
        <v>1200000</v>
      </c>
      <c r="E1314" s="0" t="n">
        <v>1200000</v>
      </c>
      <c r="F1314" s="0" t="s">
        <v>101</v>
      </c>
      <c r="G1314" s="0" t="e">
        <f aca="false">tblSalaries#this row;clean salary (in local currency)*VLOOKUP(tblSalaries#this row;currency,tblXrate,2,0)</f>
        <v>#VALUE!</v>
      </c>
      <c r="H1314" s="0" t="s">
        <v>87</v>
      </c>
      <c r="I1314" s="0" t="s">
        <v>87</v>
      </c>
      <c r="J1314" s="0" t="s">
        <v>85</v>
      </c>
      <c r="K1314" s="0" t="e">
        <f aca="false">VLOOKUP(tblSalaries#this row;where do you work,tblCountriesactual:mapping,2,0)</f>
        <v>#VALUE!</v>
      </c>
      <c r="L1314" s="0" t="s">
        <v>100</v>
      </c>
      <c r="M1314" s="0" t="n">
        <v>21</v>
      </c>
      <c r="N1314" s="48" t="e">
        <f aca="false">VLOOKUP(K1314,tblCountries,3,0)</f>
        <v>#VALUE!</v>
      </c>
      <c r="O1314" s="48" t="e">
        <f aca="false">VLOOKUP(tblSalaries#this row;how many hours of a day you work on excel,tblHours,2,0)</f>
        <v>#VALUE!</v>
      </c>
      <c r="P1314" s="48" t="e">
        <f aca="false">VLOOKUP(tblSalaries#this row;clean country,tblCountries,5,0)</f>
        <v>#VALUE!</v>
      </c>
      <c r="Q1314" s="48" t="e">
        <f aca="false">IF($Q$1,tblSalaries#this row;ppp factor*tblSalaries#this row;salary in usd,tblSalaries#this row;salary in usd)</f>
        <v>#VALUE!</v>
      </c>
    </row>
    <row r="1315" customFormat="false" ht="15" hidden="false" customHeight="true" outlineLevel="0" collapsed="false">
      <c r="B1315" s="0" t="s">
        <v>3338</v>
      </c>
      <c r="C1315" s="54" t="n">
        <v>41058.7334837963</v>
      </c>
      <c r="D1315" s="55" t="n">
        <v>18000</v>
      </c>
      <c r="E1315" s="0" t="n">
        <v>18000</v>
      </c>
      <c r="F1315" s="0" t="s">
        <v>71</v>
      </c>
      <c r="G1315" s="0" t="e">
        <f aca="false">tblSalaries#this row;clean salary (in local currency)*VLOOKUP(tblSalaries#this row;currency,tblXrate,2,0)</f>
        <v>#VALUE!</v>
      </c>
      <c r="H1315" s="0" t="s">
        <v>3339</v>
      </c>
      <c r="I1315" s="0" t="s">
        <v>124</v>
      </c>
      <c r="J1315" s="0" t="s">
        <v>304</v>
      </c>
      <c r="K1315" s="0" t="e">
        <f aca="false">VLOOKUP(tblSalaries#this row;where do you work,tblCountriesactual:mapping,2,0)</f>
        <v>#VALUE!</v>
      </c>
      <c r="L1315" s="0" t="s">
        <v>110</v>
      </c>
      <c r="M1315" s="0" t="n">
        <v>12</v>
      </c>
      <c r="N1315" s="48" t="e">
        <f aca="false">VLOOKUP(K1315,tblCountries,3,0)</f>
        <v>#VALUE!</v>
      </c>
      <c r="O1315" s="48" t="e">
        <f aca="false">VLOOKUP(tblSalaries#this row;how many hours of a day you work on excel,tblHours,2,0)</f>
        <v>#VALUE!</v>
      </c>
      <c r="P1315" s="48" t="e">
        <f aca="false">VLOOKUP(tblSalaries#this row;clean country,tblCountries,5,0)</f>
        <v>#VALUE!</v>
      </c>
      <c r="Q1315" s="48" t="e">
        <f aca="false">IF($Q$1,tblSalaries#this row;ppp factor*tblSalaries#this row;salary in usd,tblSalaries#this row;salary in usd)</f>
        <v>#VALUE!</v>
      </c>
    </row>
    <row r="1316" customFormat="false" ht="15" hidden="false" customHeight="true" outlineLevel="0" collapsed="false">
      <c r="B1316" s="0" t="s">
        <v>3340</v>
      </c>
      <c r="C1316" s="54" t="n">
        <v>41058.7360532408</v>
      </c>
      <c r="D1316" s="55" t="s">
        <v>3341</v>
      </c>
      <c r="E1316" s="0" t="n">
        <v>41000</v>
      </c>
      <c r="F1316" s="0" t="s">
        <v>71</v>
      </c>
      <c r="G1316" s="0" t="e">
        <f aca="false">tblSalaries#this row;clean salary (in local currency)*VLOOKUP(tblSalaries#this row;currency,tblXrate,2,0)</f>
        <v>#VALUE!</v>
      </c>
      <c r="H1316" s="0" t="s">
        <v>3342</v>
      </c>
      <c r="I1316" s="0" t="s">
        <v>124</v>
      </c>
      <c r="J1316" s="0" t="s">
        <v>273</v>
      </c>
      <c r="K1316" s="0" t="e">
        <f aca="false">VLOOKUP(tblSalaries#this row;where do you work,tblCountriesactual:mapping,2,0)</f>
        <v>#VALUE!</v>
      </c>
      <c r="L1316" s="0" t="s">
        <v>100</v>
      </c>
      <c r="M1316" s="0" t="n">
        <v>4</v>
      </c>
      <c r="N1316" s="48" t="e">
        <f aca="false">VLOOKUP(K1316,tblCountries,3,0)</f>
        <v>#VALUE!</v>
      </c>
      <c r="O1316" s="48" t="e">
        <f aca="false">VLOOKUP(tblSalaries#this row;how many hours of a day you work on excel,tblHours,2,0)</f>
        <v>#VALUE!</v>
      </c>
      <c r="P1316" s="48" t="e">
        <f aca="false">VLOOKUP(tblSalaries#this row;clean country,tblCountries,5,0)</f>
        <v>#VALUE!</v>
      </c>
      <c r="Q1316" s="48" t="e">
        <f aca="false">IF($Q$1,tblSalaries#this row;ppp factor*tblSalaries#this row;salary in usd,tblSalaries#this row;salary in usd)</f>
        <v>#VALUE!</v>
      </c>
    </row>
    <row r="1317" customFormat="false" ht="15" hidden="false" customHeight="true" outlineLevel="0" collapsed="false">
      <c r="B1317" s="0" t="s">
        <v>3343</v>
      </c>
      <c r="C1317" s="54" t="n">
        <v>41058.7402662037</v>
      </c>
      <c r="D1317" s="55" t="s">
        <v>3344</v>
      </c>
      <c r="E1317" s="0" t="n">
        <v>1600000</v>
      </c>
      <c r="F1317" s="0" t="s">
        <v>101</v>
      </c>
      <c r="G1317" s="0" t="e">
        <f aca="false">tblSalaries#this row;clean salary (in local currency)*VLOOKUP(tblSalaries#this row;currency,tblXrate,2,0)</f>
        <v>#VALUE!</v>
      </c>
      <c r="H1317" s="0" t="s">
        <v>3345</v>
      </c>
      <c r="I1317" s="0" t="s">
        <v>78</v>
      </c>
      <c r="J1317" s="0" t="s">
        <v>85</v>
      </c>
      <c r="K1317" s="0" t="e">
        <f aca="false">VLOOKUP(tblSalaries#this row;where do you work,tblCountriesactual:mapping,2,0)</f>
        <v>#VALUE!</v>
      </c>
      <c r="L1317" s="0" t="s">
        <v>100</v>
      </c>
      <c r="M1317" s="0" t="n">
        <v>4</v>
      </c>
      <c r="N1317" s="48" t="e">
        <f aca="false">VLOOKUP(K1317,tblCountries,3,0)</f>
        <v>#VALUE!</v>
      </c>
      <c r="O1317" s="48" t="e">
        <f aca="false">VLOOKUP(tblSalaries#this row;how many hours of a day you work on excel,tblHours,2,0)</f>
        <v>#VALUE!</v>
      </c>
      <c r="P1317" s="48" t="e">
        <f aca="false">VLOOKUP(tblSalaries#this row;clean country,tblCountries,5,0)</f>
        <v>#VALUE!</v>
      </c>
      <c r="Q1317" s="48" t="e">
        <f aca="false">IF($Q$1,tblSalaries#this row;ppp factor*tblSalaries#this row;salary in usd,tblSalaries#this row;salary in usd)</f>
        <v>#VALUE!</v>
      </c>
    </row>
    <row r="1318" customFormat="false" ht="15" hidden="false" customHeight="true" outlineLevel="0" collapsed="false">
      <c r="B1318" s="0" t="s">
        <v>3346</v>
      </c>
      <c r="C1318" s="54" t="n">
        <v>41058.741712963</v>
      </c>
      <c r="D1318" s="55" t="n">
        <v>49500</v>
      </c>
      <c r="E1318" s="0" t="n">
        <v>49500</v>
      </c>
      <c r="F1318" s="0" t="s">
        <v>71</v>
      </c>
      <c r="G1318" s="0" t="e">
        <f aca="false">tblSalaries#this row;clean salary (in local currency)*VLOOKUP(tblSalaries#this row;currency,tblXrate,2,0)</f>
        <v>#VALUE!</v>
      </c>
      <c r="H1318" s="0" t="s">
        <v>822</v>
      </c>
      <c r="I1318" s="0" t="s">
        <v>78</v>
      </c>
      <c r="J1318" s="0" t="s">
        <v>74</v>
      </c>
      <c r="K1318" s="0" t="e">
        <f aca="false">VLOOKUP(tblSalaries#this row;where do you work,tblCountriesactual:mapping,2,0)</f>
        <v>#VALUE!</v>
      </c>
      <c r="L1318" s="0" t="s">
        <v>110</v>
      </c>
      <c r="M1318" s="0" t="n">
        <v>4.5</v>
      </c>
      <c r="N1318" s="48" t="e">
        <f aca="false">VLOOKUP(K1318,tblCountries,3,0)</f>
        <v>#VALUE!</v>
      </c>
      <c r="O1318" s="48" t="e">
        <f aca="false">VLOOKUP(tblSalaries#this row;how many hours of a day you work on excel,tblHours,2,0)</f>
        <v>#VALUE!</v>
      </c>
      <c r="P1318" s="48" t="e">
        <f aca="false">VLOOKUP(tblSalaries#this row;clean country,tblCountries,5,0)</f>
        <v>#VALUE!</v>
      </c>
      <c r="Q1318" s="48" t="e">
        <f aca="false">IF($Q$1,tblSalaries#this row;ppp factor*tblSalaries#this row;salary in usd,tblSalaries#this row;salary in usd)</f>
        <v>#VALUE!</v>
      </c>
    </row>
    <row r="1319" customFormat="false" ht="15" hidden="false" customHeight="true" outlineLevel="0" collapsed="false">
      <c r="B1319" s="0" t="s">
        <v>3347</v>
      </c>
      <c r="C1319" s="54" t="n">
        <v>41058.7502199074</v>
      </c>
      <c r="D1319" s="55" t="n">
        <v>6600</v>
      </c>
      <c r="E1319" s="0" t="n">
        <v>6600</v>
      </c>
      <c r="F1319" s="0" t="s">
        <v>71</v>
      </c>
      <c r="G1319" s="0" t="e">
        <f aca="false">tblSalaries#this row;clean salary (in local currency)*VLOOKUP(tblSalaries#this row;currency,tblXrate,2,0)</f>
        <v>#VALUE!</v>
      </c>
      <c r="H1319" s="0" t="s">
        <v>3348</v>
      </c>
      <c r="I1319" s="0" t="s">
        <v>136</v>
      </c>
      <c r="J1319" s="0" t="s">
        <v>85</v>
      </c>
      <c r="K1319" s="0" t="e">
        <f aca="false">VLOOKUP(tblSalaries#this row;where do you work,tblCountriesactual:mapping,2,0)</f>
        <v>#VALUE!</v>
      </c>
      <c r="L1319" s="0" t="s">
        <v>100</v>
      </c>
      <c r="M1319" s="0" t="n">
        <v>6.4</v>
      </c>
      <c r="N1319" s="48" t="e">
        <f aca="false">VLOOKUP(K1319,tblCountries,3,0)</f>
        <v>#VALUE!</v>
      </c>
      <c r="O1319" s="48" t="e">
        <f aca="false">VLOOKUP(tblSalaries#this row;how many hours of a day you work on excel,tblHours,2,0)</f>
        <v>#VALUE!</v>
      </c>
      <c r="P1319" s="48" t="e">
        <f aca="false">VLOOKUP(tblSalaries#this row;clean country,tblCountries,5,0)</f>
        <v>#VALUE!</v>
      </c>
      <c r="Q1319" s="48" t="e">
        <f aca="false">IF($Q$1,tblSalaries#this row;ppp factor*tblSalaries#this row;salary in usd,tblSalaries#this row;salary in usd)</f>
        <v>#VALUE!</v>
      </c>
    </row>
    <row r="1320" customFormat="false" ht="15" hidden="false" customHeight="true" outlineLevel="0" collapsed="false">
      <c r="B1320" s="0" t="s">
        <v>3349</v>
      </c>
      <c r="C1320" s="54" t="n">
        <v>41058.7540509259</v>
      </c>
      <c r="D1320" s="55" t="s">
        <v>3350</v>
      </c>
      <c r="E1320" s="0" t="n">
        <v>70000</v>
      </c>
      <c r="F1320" s="0" t="s">
        <v>111</v>
      </c>
      <c r="G1320" s="0" t="e">
        <f aca="false">tblSalaries#this row;clean salary (in local currency)*VLOOKUP(tblSalaries#this row;currency,tblXrate,2,0)</f>
        <v>#VALUE!</v>
      </c>
      <c r="H1320" s="0" t="s">
        <v>87</v>
      </c>
      <c r="I1320" s="0" t="s">
        <v>87</v>
      </c>
      <c r="J1320" s="0" t="s">
        <v>94</v>
      </c>
      <c r="K1320" s="0" t="e">
        <f aca="false">VLOOKUP(tblSalaries#this row;where do you work,tblCountriesactual:mapping,2,0)</f>
        <v>#VALUE!</v>
      </c>
      <c r="L1320" s="0" t="s">
        <v>110</v>
      </c>
      <c r="M1320" s="0" t="n">
        <v>15</v>
      </c>
      <c r="N1320" s="48" t="e">
        <f aca="false">VLOOKUP(K1320,tblCountries,3,0)</f>
        <v>#VALUE!</v>
      </c>
      <c r="O1320" s="48" t="e">
        <f aca="false">VLOOKUP(tblSalaries#this row;how many hours of a day you work on excel,tblHours,2,0)</f>
        <v>#VALUE!</v>
      </c>
      <c r="P1320" s="48" t="e">
        <f aca="false">VLOOKUP(tblSalaries#this row;clean country,tblCountries,5,0)</f>
        <v>#VALUE!</v>
      </c>
      <c r="Q1320" s="48" t="e">
        <f aca="false">IF($Q$1,tblSalaries#this row;ppp factor*tblSalaries#this row;salary in usd,tblSalaries#this row;salary in usd)</f>
        <v>#VALUE!</v>
      </c>
    </row>
    <row r="1321" customFormat="false" ht="15" hidden="false" customHeight="true" outlineLevel="0" collapsed="false">
      <c r="B1321" s="0" t="s">
        <v>3351</v>
      </c>
      <c r="C1321" s="54" t="n">
        <v>41058.7602777778</v>
      </c>
      <c r="D1321" s="55" t="s">
        <v>850</v>
      </c>
      <c r="E1321" s="0" t="n">
        <v>30000</v>
      </c>
      <c r="F1321" s="0" t="s">
        <v>111</v>
      </c>
      <c r="G1321" s="0" t="e">
        <f aca="false">tblSalaries#this row;clean salary (in local currency)*VLOOKUP(tblSalaries#this row;currency,tblXrate,2,0)</f>
        <v>#VALUE!</v>
      </c>
      <c r="H1321" s="0" t="s">
        <v>927</v>
      </c>
      <c r="I1321" s="0" t="s">
        <v>78</v>
      </c>
      <c r="J1321" s="0" t="s">
        <v>94</v>
      </c>
      <c r="K1321" s="0" t="e">
        <f aca="false">VLOOKUP(tblSalaries#this row;where do you work,tblCountriesactual:mapping,2,0)</f>
        <v>#VALUE!</v>
      </c>
      <c r="L1321" s="0" t="s">
        <v>118</v>
      </c>
      <c r="M1321" s="0" t="n">
        <v>6</v>
      </c>
      <c r="N1321" s="48" t="e">
        <f aca="false">VLOOKUP(K1321,tblCountries,3,0)</f>
        <v>#VALUE!</v>
      </c>
      <c r="O1321" s="48" t="e">
        <f aca="false">VLOOKUP(tblSalaries#this row;how many hours of a day you work on excel,tblHours,2,0)</f>
        <v>#VALUE!</v>
      </c>
      <c r="P1321" s="48" t="e">
        <f aca="false">VLOOKUP(tblSalaries#this row;clean country,tblCountries,5,0)</f>
        <v>#VALUE!</v>
      </c>
      <c r="Q1321" s="48" t="e">
        <f aca="false">IF($Q$1,tblSalaries#this row;ppp factor*tblSalaries#this row;salary in usd,tblSalaries#this row;salary in usd)</f>
        <v>#VALUE!</v>
      </c>
    </row>
    <row r="1322" customFormat="false" ht="15" hidden="false" customHeight="true" outlineLevel="0" collapsed="false">
      <c r="B1322" s="0" t="s">
        <v>3352</v>
      </c>
      <c r="C1322" s="54" t="n">
        <v>41058.7603356482</v>
      </c>
      <c r="D1322" s="55" t="s">
        <v>3353</v>
      </c>
      <c r="E1322" s="0" t="n">
        <v>5300</v>
      </c>
      <c r="F1322" s="0" t="s">
        <v>71</v>
      </c>
      <c r="G1322" s="0" t="e">
        <f aca="false">tblSalaries#this row;clean salary (in local currency)*VLOOKUP(tblSalaries#this row;currency,tblXrate,2,0)</f>
        <v>#VALUE!</v>
      </c>
      <c r="H1322" s="0" t="s">
        <v>3354</v>
      </c>
      <c r="I1322" s="0" t="s">
        <v>124</v>
      </c>
      <c r="J1322" s="0" t="s">
        <v>121</v>
      </c>
      <c r="K1322" s="0" t="e">
        <f aca="false">VLOOKUP(tblSalaries#this row;where do you work,tblCountriesactual:mapping,2,0)</f>
        <v>#VALUE!</v>
      </c>
      <c r="L1322" s="0" t="s">
        <v>110</v>
      </c>
      <c r="M1322" s="0" t="n">
        <v>5</v>
      </c>
      <c r="N1322" s="48" t="e">
        <f aca="false">VLOOKUP(K1322,tblCountries,3,0)</f>
        <v>#VALUE!</v>
      </c>
      <c r="O1322" s="48" t="e">
        <f aca="false">VLOOKUP(tblSalaries#this row;how many hours of a day you work on excel,tblHours,2,0)</f>
        <v>#VALUE!</v>
      </c>
      <c r="P1322" s="48" t="e">
        <f aca="false">VLOOKUP(tblSalaries#this row;clean country,tblCountries,5,0)</f>
        <v>#VALUE!</v>
      </c>
      <c r="Q1322" s="48" t="e">
        <f aca="false">IF($Q$1,tblSalaries#this row;ppp factor*tblSalaries#this row;salary in usd,tblSalaries#this row;salary in usd)</f>
        <v>#VALUE!</v>
      </c>
    </row>
    <row r="1323" customFormat="false" ht="15" hidden="false" customHeight="true" outlineLevel="0" collapsed="false">
      <c r="B1323" s="0" t="s">
        <v>3355</v>
      </c>
      <c r="C1323" s="54" t="n">
        <v>41058.7647337963</v>
      </c>
      <c r="D1323" s="55" t="n">
        <v>34500</v>
      </c>
      <c r="E1323" s="0" t="n">
        <v>34500</v>
      </c>
      <c r="F1323" s="0" t="s">
        <v>82</v>
      </c>
      <c r="G1323" s="0" t="e">
        <f aca="false">tblSalaries#this row;clean salary (in local currency)*VLOOKUP(tblSalaries#this row;currency,tblXrate,2,0)</f>
        <v>#VALUE!</v>
      </c>
      <c r="H1323" s="0" t="s">
        <v>78</v>
      </c>
      <c r="I1323" s="0" t="s">
        <v>78</v>
      </c>
      <c r="J1323" s="0" t="s">
        <v>155</v>
      </c>
      <c r="K1323" s="0" t="e">
        <f aca="false">VLOOKUP(tblSalaries#this row;where do you work,tblCountriesactual:mapping,2,0)</f>
        <v>#VALUE!</v>
      </c>
      <c r="L1323" s="0" t="s">
        <v>110</v>
      </c>
      <c r="M1323" s="0" t="n">
        <v>15</v>
      </c>
      <c r="N1323" s="48" t="e">
        <f aca="false">VLOOKUP(K1323,tblCountries,3,0)</f>
        <v>#VALUE!</v>
      </c>
      <c r="O1323" s="48" t="e">
        <f aca="false">VLOOKUP(tblSalaries#this row;how many hours of a day you work on excel,tblHours,2,0)</f>
        <v>#VALUE!</v>
      </c>
      <c r="P1323" s="48" t="e">
        <f aca="false">VLOOKUP(tblSalaries#this row;clean country,tblCountries,5,0)</f>
        <v>#VALUE!</v>
      </c>
      <c r="Q1323" s="48" t="e">
        <f aca="false">IF($Q$1,tblSalaries#this row;ppp factor*tblSalaries#this row;salary in usd,tblSalaries#this row;salary in usd)</f>
        <v>#VALUE!</v>
      </c>
    </row>
    <row r="1324" customFormat="false" ht="15" hidden="false" customHeight="true" outlineLevel="0" collapsed="false">
      <c r="B1324" s="0" t="s">
        <v>3356</v>
      </c>
      <c r="C1324" s="54" t="n">
        <v>41058.7730092593</v>
      </c>
      <c r="D1324" s="55" t="n">
        <v>80000</v>
      </c>
      <c r="E1324" s="0" t="n">
        <v>80000</v>
      </c>
      <c r="F1324" s="0" t="s">
        <v>71</v>
      </c>
      <c r="G1324" s="0" t="e">
        <f aca="false">tblSalaries#this row;clean salary (in local currency)*VLOOKUP(tblSalaries#this row;currency,tblXrate,2,0)</f>
        <v>#VALUE!</v>
      </c>
      <c r="H1324" s="0" t="s">
        <v>2888</v>
      </c>
      <c r="I1324" s="0" t="s">
        <v>78</v>
      </c>
      <c r="J1324" s="0" t="s">
        <v>74</v>
      </c>
      <c r="K1324" s="0" t="e">
        <f aca="false">VLOOKUP(tblSalaries#this row;where do you work,tblCountriesactual:mapping,2,0)</f>
        <v>#VALUE!</v>
      </c>
      <c r="L1324" s="0" t="s">
        <v>90</v>
      </c>
      <c r="M1324" s="0" t="n">
        <v>14</v>
      </c>
      <c r="N1324" s="48" t="e">
        <f aca="false">VLOOKUP(K1324,tblCountries,3,0)</f>
        <v>#VALUE!</v>
      </c>
      <c r="O1324" s="48" t="e">
        <f aca="false">VLOOKUP(tblSalaries#this row;how many hours of a day you work on excel,tblHours,2,0)</f>
        <v>#VALUE!</v>
      </c>
      <c r="P1324" s="48" t="e">
        <f aca="false">VLOOKUP(tblSalaries#this row;clean country,tblCountries,5,0)</f>
        <v>#VALUE!</v>
      </c>
      <c r="Q1324" s="48" t="e">
        <f aca="false">IF($Q$1,tblSalaries#this row;ppp factor*tblSalaries#this row;salary in usd,tblSalaries#this row;salary in usd)</f>
        <v>#VALUE!</v>
      </c>
    </row>
    <row r="1325" customFormat="false" ht="15" hidden="false" customHeight="true" outlineLevel="0" collapsed="false">
      <c r="B1325" s="0" t="s">
        <v>3357</v>
      </c>
      <c r="C1325" s="54" t="n">
        <v>41058.7744212963</v>
      </c>
      <c r="D1325" s="55" t="s">
        <v>3358</v>
      </c>
      <c r="E1325" s="0" t="n">
        <v>9067</v>
      </c>
      <c r="F1325" s="0" t="s">
        <v>82</v>
      </c>
      <c r="G1325" s="0" t="e">
        <f aca="false">tblSalaries#this row;clean salary (in local currency)*VLOOKUP(tblSalaries#this row;currency,tblXrate,2,0)</f>
        <v>#VALUE!</v>
      </c>
      <c r="H1325" s="0" t="s">
        <v>3359</v>
      </c>
      <c r="I1325" s="0" t="s">
        <v>78</v>
      </c>
      <c r="J1325" s="0" t="s">
        <v>253</v>
      </c>
      <c r="K1325" s="0" t="e">
        <f aca="false">VLOOKUP(tblSalaries#this row;where do you work,tblCountriesactual:mapping,2,0)</f>
        <v>#VALUE!</v>
      </c>
      <c r="L1325" s="0" t="s">
        <v>100</v>
      </c>
      <c r="M1325" s="0" t="n">
        <v>3</v>
      </c>
      <c r="N1325" s="48" t="e">
        <f aca="false">VLOOKUP(K1325,tblCountries,3,0)</f>
        <v>#VALUE!</v>
      </c>
      <c r="O1325" s="48" t="e">
        <f aca="false">VLOOKUP(tblSalaries#this row;how many hours of a day you work on excel,tblHours,2,0)</f>
        <v>#VALUE!</v>
      </c>
      <c r="P1325" s="48" t="e">
        <f aca="false">VLOOKUP(tblSalaries#this row;clean country,tblCountries,5,0)</f>
        <v>#VALUE!</v>
      </c>
      <c r="Q1325" s="48" t="e">
        <f aca="false">IF($Q$1,tblSalaries#this row;ppp factor*tblSalaries#this row;salary in usd,tblSalaries#this row;salary in usd)</f>
        <v>#VALUE!</v>
      </c>
    </row>
    <row r="1326" customFormat="false" ht="15" hidden="false" customHeight="true" outlineLevel="0" collapsed="false">
      <c r="B1326" s="0" t="s">
        <v>3360</v>
      </c>
      <c r="C1326" s="54" t="n">
        <v>41058.7746643519</v>
      </c>
      <c r="D1326" s="55" t="s">
        <v>3361</v>
      </c>
      <c r="E1326" s="0" t="n">
        <v>150000</v>
      </c>
      <c r="F1326" s="0" t="s">
        <v>84</v>
      </c>
      <c r="G1326" s="0" t="e">
        <f aca="false">tblSalaries#this row;clean salary (in local currency)*VLOOKUP(tblSalaries#this row;currency,tblXrate,2,0)</f>
        <v>#VALUE!</v>
      </c>
      <c r="H1326" s="0" t="s">
        <v>3362</v>
      </c>
      <c r="I1326" s="0" t="s">
        <v>78</v>
      </c>
      <c r="J1326" s="0" t="s">
        <v>104</v>
      </c>
      <c r="K1326" s="0" t="e">
        <f aca="false">VLOOKUP(tblSalaries#this row;where do you work,tblCountriesactual:mapping,2,0)</f>
        <v>#VALUE!</v>
      </c>
      <c r="L1326" s="0" t="s">
        <v>90</v>
      </c>
      <c r="M1326" s="0" t="n">
        <v>5.5</v>
      </c>
      <c r="N1326" s="48" t="e">
        <f aca="false">VLOOKUP(K1326,tblCountries,3,0)</f>
        <v>#VALUE!</v>
      </c>
      <c r="O1326" s="48" t="e">
        <f aca="false">VLOOKUP(tblSalaries#this row;how many hours of a day you work on excel,tblHours,2,0)</f>
        <v>#VALUE!</v>
      </c>
      <c r="P1326" s="48" t="e">
        <f aca="false">VLOOKUP(tblSalaries#this row;clean country,tblCountries,5,0)</f>
        <v>#VALUE!</v>
      </c>
      <c r="Q1326" s="48" t="e">
        <f aca="false">IF($Q$1,tblSalaries#this row;ppp factor*tblSalaries#this row;salary in usd,tblSalaries#this row;salary in usd)</f>
        <v>#VALUE!</v>
      </c>
    </row>
    <row r="1327" customFormat="false" ht="15" hidden="false" customHeight="true" outlineLevel="0" collapsed="false">
      <c r="B1327" s="0" t="s">
        <v>3363</v>
      </c>
      <c r="C1327" s="54" t="n">
        <v>41058.7769791667</v>
      </c>
      <c r="D1327" s="55" t="n">
        <v>125000</v>
      </c>
      <c r="E1327" s="0" t="n">
        <v>125000</v>
      </c>
      <c r="F1327" s="0" t="s">
        <v>71</v>
      </c>
      <c r="G1327" s="0" t="e">
        <f aca="false">tblSalaries#this row;clean salary (in local currency)*VLOOKUP(tblSalaries#this row;currency,tblXrate,2,0)</f>
        <v>#VALUE!</v>
      </c>
      <c r="H1327" s="0" t="s">
        <v>3364</v>
      </c>
      <c r="I1327" s="0" t="s">
        <v>124</v>
      </c>
      <c r="J1327" s="0" t="s">
        <v>74</v>
      </c>
      <c r="K1327" s="0" t="e">
        <f aca="false">VLOOKUP(tblSalaries#this row;where do you work,tblCountriesactual:mapping,2,0)</f>
        <v>#VALUE!</v>
      </c>
      <c r="L1327" s="0" t="s">
        <v>110</v>
      </c>
      <c r="M1327" s="0" t="n">
        <v>2</v>
      </c>
      <c r="N1327" s="48" t="e">
        <f aca="false">VLOOKUP(K1327,tblCountries,3,0)</f>
        <v>#VALUE!</v>
      </c>
      <c r="O1327" s="48" t="e">
        <f aca="false">VLOOKUP(tblSalaries#this row;how many hours of a day you work on excel,tblHours,2,0)</f>
        <v>#VALUE!</v>
      </c>
      <c r="P1327" s="48" t="e">
        <f aca="false">VLOOKUP(tblSalaries#this row;clean country,tblCountries,5,0)</f>
        <v>#VALUE!</v>
      </c>
      <c r="Q1327" s="48" t="e">
        <f aca="false">IF($Q$1,tblSalaries#this row;ppp factor*tblSalaries#this row;salary in usd,tblSalaries#this row;salary in usd)</f>
        <v>#VALUE!</v>
      </c>
    </row>
    <row r="1328" customFormat="false" ht="15" hidden="false" customHeight="true" outlineLevel="0" collapsed="false">
      <c r="B1328" s="0" t="s">
        <v>3365</v>
      </c>
      <c r="C1328" s="54" t="n">
        <v>41058.7884027778</v>
      </c>
      <c r="D1328" s="55" t="n">
        <v>100000</v>
      </c>
      <c r="E1328" s="0" t="n">
        <v>100000</v>
      </c>
      <c r="F1328" s="0" t="s">
        <v>84</v>
      </c>
      <c r="G1328" s="0" t="e">
        <f aca="false">tblSalaries#this row;clean salary (in local currency)*VLOOKUP(tblSalaries#this row;currency,tblXrate,2,0)</f>
        <v>#VALUE!</v>
      </c>
      <c r="H1328" s="0" t="s">
        <v>3366</v>
      </c>
      <c r="I1328" s="0" t="s">
        <v>87</v>
      </c>
      <c r="J1328" s="0" t="s">
        <v>104</v>
      </c>
      <c r="K1328" s="0" t="e">
        <f aca="false">VLOOKUP(tblSalaries#this row;where do you work,tblCountriesactual:mapping,2,0)</f>
        <v>#VALUE!</v>
      </c>
      <c r="L1328" s="0" t="s">
        <v>90</v>
      </c>
      <c r="M1328" s="0" t="n">
        <v>30</v>
      </c>
      <c r="N1328" s="48" t="e">
        <f aca="false">VLOOKUP(K1328,tblCountries,3,0)</f>
        <v>#VALUE!</v>
      </c>
      <c r="O1328" s="48" t="e">
        <f aca="false">VLOOKUP(tblSalaries#this row;how many hours of a day you work on excel,tblHours,2,0)</f>
        <v>#VALUE!</v>
      </c>
      <c r="P1328" s="48" t="e">
        <f aca="false">VLOOKUP(tblSalaries#this row;clean country,tblCountries,5,0)</f>
        <v>#VALUE!</v>
      </c>
      <c r="Q1328" s="48" t="e">
        <f aca="false">IF($Q$1,tblSalaries#this row;ppp factor*tblSalaries#this row;salary in usd,tblSalaries#this row;salary in usd)</f>
        <v>#VALUE!</v>
      </c>
    </row>
    <row r="1329" customFormat="false" ht="15" hidden="false" customHeight="true" outlineLevel="0" collapsed="false">
      <c r="B1329" s="0" t="s">
        <v>3367</v>
      </c>
      <c r="C1329" s="54" t="n">
        <v>41058.7884259259</v>
      </c>
      <c r="D1329" s="55" t="n">
        <v>105000</v>
      </c>
      <c r="E1329" s="0" t="n">
        <v>105000</v>
      </c>
      <c r="F1329" s="0" t="s">
        <v>71</v>
      </c>
      <c r="G1329" s="0" t="e">
        <f aca="false">tblSalaries#this row;clean salary (in local currency)*VLOOKUP(tblSalaries#this row;currency,tblXrate,2,0)</f>
        <v>#VALUE!</v>
      </c>
      <c r="H1329" s="0" t="s">
        <v>3368</v>
      </c>
      <c r="I1329" s="0" t="s">
        <v>107</v>
      </c>
      <c r="J1329" s="0" t="s">
        <v>74</v>
      </c>
      <c r="K1329" s="0" t="e">
        <f aca="false">VLOOKUP(tblSalaries#this row;where do you work,tblCountriesactual:mapping,2,0)</f>
        <v>#VALUE!</v>
      </c>
      <c r="L1329" s="0" t="s">
        <v>90</v>
      </c>
      <c r="M1329" s="0" t="n">
        <v>15</v>
      </c>
      <c r="N1329" s="48" t="e">
        <f aca="false">VLOOKUP(K1329,tblCountries,3,0)</f>
        <v>#VALUE!</v>
      </c>
      <c r="O1329" s="48" t="e">
        <f aca="false">VLOOKUP(tblSalaries#this row;how many hours of a day you work on excel,tblHours,2,0)</f>
        <v>#VALUE!</v>
      </c>
      <c r="P1329" s="48" t="e">
        <f aca="false">VLOOKUP(tblSalaries#this row;clean country,tblCountries,5,0)</f>
        <v>#VALUE!</v>
      </c>
      <c r="Q1329" s="48" t="e">
        <f aca="false">IF($Q$1,tblSalaries#this row;ppp factor*tblSalaries#this row;salary in usd,tblSalaries#this row;salary in usd)</f>
        <v>#VALUE!</v>
      </c>
    </row>
    <row r="1330" customFormat="false" ht="15" hidden="false" customHeight="true" outlineLevel="0" collapsed="false">
      <c r="B1330" s="0" t="s">
        <v>3369</v>
      </c>
      <c r="C1330" s="54" t="n">
        <v>41058.7924189815</v>
      </c>
      <c r="D1330" s="55" t="n">
        <v>40000</v>
      </c>
      <c r="E1330" s="0" t="n">
        <v>40000</v>
      </c>
      <c r="F1330" s="0" t="s">
        <v>82</v>
      </c>
      <c r="G1330" s="0" t="e">
        <f aca="false">tblSalaries#this row;clean salary (in local currency)*VLOOKUP(tblSalaries#this row;currency,tblXrate,2,0)</f>
        <v>#VALUE!</v>
      </c>
      <c r="H1330" s="0" t="s">
        <v>2912</v>
      </c>
      <c r="I1330" s="0" t="s">
        <v>124</v>
      </c>
      <c r="J1330" s="0" t="s">
        <v>131</v>
      </c>
      <c r="K1330" s="0" t="e">
        <f aca="false">VLOOKUP(tblSalaries#this row;where do you work,tblCountriesactual:mapping,2,0)</f>
        <v>#VALUE!</v>
      </c>
      <c r="L1330" s="0" t="s">
        <v>110</v>
      </c>
      <c r="M1330" s="0" t="n">
        <v>20</v>
      </c>
      <c r="N1330" s="48" t="e">
        <f aca="false">VLOOKUP(K1330,tblCountries,3,0)</f>
        <v>#VALUE!</v>
      </c>
      <c r="O1330" s="48" t="e">
        <f aca="false">VLOOKUP(tblSalaries#this row;how many hours of a day you work on excel,tblHours,2,0)</f>
        <v>#VALUE!</v>
      </c>
      <c r="P1330" s="48" t="e">
        <f aca="false">VLOOKUP(tblSalaries#this row;clean country,tblCountries,5,0)</f>
        <v>#VALUE!</v>
      </c>
      <c r="Q1330" s="48" t="e">
        <f aca="false">IF($Q$1,tblSalaries#this row;ppp factor*tblSalaries#this row;salary in usd,tblSalaries#this row;salary in usd)</f>
        <v>#VALUE!</v>
      </c>
    </row>
    <row r="1331" customFormat="false" ht="15" hidden="false" customHeight="true" outlineLevel="0" collapsed="false">
      <c r="B1331" s="0" t="s">
        <v>3370</v>
      </c>
      <c r="C1331" s="54" t="n">
        <v>41058.7929166667</v>
      </c>
      <c r="D1331" s="55" t="n">
        <v>75000</v>
      </c>
      <c r="E1331" s="0" t="n">
        <v>75000</v>
      </c>
      <c r="F1331" s="0" t="s">
        <v>71</v>
      </c>
      <c r="G1331" s="0" t="e">
        <f aca="false">tblSalaries#this row;clean salary (in local currency)*VLOOKUP(tblSalaries#this row;currency,tblXrate,2,0)</f>
        <v>#VALUE!</v>
      </c>
      <c r="H1331" s="0" t="s">
        <v>687</v>
      </c>
      <c r="I1331" s="0" t="s">
        <v>78</v>
      </c>
      <c r="J1331" s="0" t="s">
        <v>74</v>
      </c>
      <c r="K1331" s="0" t="e">
        <f aca="false">VLOOKUP(tblSalaries#this row;where do you work,tblCountriesactual:mapping,2,0)</f>
        <v>#VALUE!</v>
      </c>
      <c r="L1331" s="0" t="s">
        <v>110</v>
      </c>
      <c r="M1331" s="0" t="n">
        <v>7</v>
      </c>
      <c r="N1331" s="48" t="e">
        <f aca="false">VLOOKUP(K1331,tblCountries,3,0)</f>
        <v>#VALUE!</v>
      </c>
      <c r="O1331" s="48" t="e">
        <f aca="false">VLOOKUP(tblSalaries#this row;how many hours of a day you work on excel,tblHours,2,0)</f>
        <v>#VALUE!</v>
      </c>
      <c r="P1331" s="48" t="e">
        <f aca="false">VLOOKUP(tblSalaries#this row;clean country,tblCountries,5,0)</f>
        <v>#VALUE!</v>
      </c>
      <c r="Q1331" s="48" t="e">
        <f aca="false">IF($Q$1,tblSalaries#this row;ppp factor*tblSalaries#this row;salary in usd,tblSalaries#this row;salary in usd)</f>
        <v>#VALUE!</v>
      </c>
    </row>
    <row r="1332" customFormat="false" ht="15" hidden="false" customHeight="true" outlineLevel="0" collapsed="false">
      <c r="B1332" s="0" t="s">
        <v>3371</v>
      </c>
      <c r="C1332" s="54" t="n">
        <v>41058.7959953704</v>
      </c>
      <c r="D1332" s="55" t="s">
        <v>3372</v>
      </c>
      <c r="E1332" s="0" t="n">
        <v>250000</v>
      </c>
      <c r="F1332" s="0" t="s">
        <v>101</v>
      </c>
      <c r="G1332" s="0" t="e">
        <f aca="false">tblSalaries#this row;clean salary (in local currency)*VLOOKUP(tblSalaries#this row;currency,tblXrate,2,0)</f>
        <v>#VALUE!</v>
      </c>
      <c r="H1332" s="0" t="s">
        <v>3373</v>
      </c>
      <c r="I1332" s="0" t="s">
        <v>78</v>
      </c>
      <c r="J1332" s="0" t="s">
        <v>85</v>
      </c>
      <c r="K1332" s="0" t="e">
        <f aca="false">VLOOKUP(tblSalaries#this row;where do you work,tblCountriesactual:mapping,2,0)</f>
        <v>#VALUE!</v>
      </c>
      <c r="L1332" s="0" t="s">
        <v>118</v>
      </c>
      <c r="M1332" s="0" t="n">
        <v>8</v>
      </c>
      <c r="N1332" s="48" t="e">
        <f aca="false">VLOOKUP(K1332,tblCountries,3,0)</f>
        <v>#VALUE!</v>
      </c>
      <c r="O1332" s="48" t="e">
        <f aca="false">VLOOKUP(tblSalaries#this row;how many hours of a day you work on excel,tblHours,2,0)</f>
        <v>#VALUE!</v>
      </c>
      <c r="P1332" s="48" t="e">
        <f aca="false">VLOOKUP(tblSalaries#this row;clean country,tblCountries,5,0)</f>
        <v>#VALUE!</v>
      </c>
      <c r="Q1332" s="48" t="e">
        <f aca="false">IF($Q$1,tblSalaries#this row;ppp factor*tblSalaries#this row;salary in usd,tblSalaries#this row;salary in usd)</f>
        <v>#VALUE!</v>
      </c>
    </row>
    <row r="1333" customFormat="false" ht="15" hidden="false" customHeight="true" outlineLevel="0" collapsed="false">
      <c r="B1333" s="0" t="s">
        <v>3374</v>
      </c>
      <c r="C1333" s="54" t="n">
        <v>41058.797650463</v>
      </c>
      <c r="D1333" s="55" t="n">
        <v>110000</v>
      </c>
      <c r="E1333" s="0" t="n">
        <v>110000</v>
      </c>
      <c r="F1333" s="0" t="s">
        <v>71</v>
      </c>
      <c r="G1333" s="0" t="e">
        <f aca="false">tblSalaries#this row;clean salary (in local currency)*VLOOKUP(tblSalaries#this row;currency,tblXrate,2,0)</f>
        <v>#VALUE!</v>
      </c>
      <c r="H1333" s="0" t="s">
        <v>3375</v>
      </c>
      <c r="I1333" s="0" t="s">
        <v>78</v>
      </c>
      <c r="J1333" s="0" t="s">
        <v>74</v>
      </c>
      <c r="K1333" s="0" t="e">
        <f aca="false">VLOOKUP(tblSalaries#this row;where do you work,tblCountriesactual:mapping,2,0)</f>
        <v>#VALUE!</v>
      </c>
      <c r="L1333" s="0" t="s">
        <v>90</v>
      </c>
      <c r="M1333" s="0" t="n">
        <v>10</v>
      </c>
      <c r="N1333" s="48" t="e">
        <f aca="false">VLOOKUP(K1333,tblCountries,3,0)</f>
        <v>#VALUE!</v>
      </c>
      <c r="O1333" s="48" t="e">
        <f aca="false">VLOOKUP(tblSalaries#this row;how many hours of a day you work on excel,tblHours,2,0)</f>
        <v>#VALUE!</v>
      </c>
      <c r="P1333" s="48" t="e">
        <f aca="false">VLOOKUP(tblSalaries#this row;clean country,tblCountries,5,0)</f>
        <v>#VALUE!</v>
      </c>
      <c r="Q1333" s="48" t="e">
        <f aca="false">IF($Q$1,tblSalaries#this row;ppp factor*tblSalaries#this row;salary in usd,tblSalaries#this row;salary in usd)</f>
        <v>#VALUE!</v>
      </c>
    </row>
    <row r="1334" customFormat="false" ht="15" hidden="false" customHeight="true" outlineLevel="0" collapsed="false">
      <c r="B1334" s="0" t="s">
        <v>3376</v>
      </c>
      <c r="C1334" s="54" t="n">
        <v>41058.7986689815</v>
      </c>
      <c r="D1334" s="55" t="s">
        <v>3377</v>
      </c>
      <c r="E1334" s="0" t="n">
        <v>27000</v>
      </c>
      <c r="F1334" s="0" t="s">
        <v>111</v>
      </c>
      <c r="G1334" s="0" t="e">
        <f aca="false">tblSalaries#this row;clean salary (in local currency)*VLOOKUP(tblSalaries#this row;currency,tblXrate,2,0)</f>
        <v>#VALUE!</v>
      </c>
      <c r="H1334" s="0" t="s">
        <v>3378</v>
      </c>
      <c r="I1334" s="0" t="s">
        <v>116</v>
      </c>
      <c r="J1334" s="0" t="s">
        <v>94</v>
      </c>
      <c r="K1334" s="0" t="e">
        <f aca="false">VLOOKUP(tblSalaries#this row;where do you work,tblCountriesactual:mapping,2,0)</f>
        <v>#VALUE!</v>
      </c>
      <c r="L1334" s="0" t="s">
        <v>110</v>
      </c>
      <c r="M1334" s="0" t="n">
        <v>1</v>
      </c>
      <c r="N1334" s="48" t="e">
        <f aca="false">VLOOKUP(K1334,tblCountries,3,0)</f>
        <v>#VALUE!</v>
      </c>
      <c r="O1334" s="48" t="e">
        <f aca="false">VLOOKUP(tblSalaries#this row;how many hours of a day you work on excel,tblHours,2,0)</f>
        <v>#VALUE!</v>
      </c>
      <c r="P1334" s="48" t="e">
        <f aca="false">VLOOKUP(tblSalaries#this row;clean country,tblCountries,5,0)</f>
        <v>#VALUE!</v>
      </c>
      <c r="Q1334" s="48" t="e">
        <f aca="false">IF($Q$1,tblSalaries#this row;ppp factor*tblSalaries#this row;salary in usd,tblSalaries#this row;salary in usd)</f>
        <v>#VALUE!</v>
      </c>
    </row>
    <row r="1335" customFormat="false" ht="15" hidden="false" customHeight="true" outlineLevel="0" collapsed="false">
      <c r="B1335" s="0" t="s">
        <v>3379</v>
      </c>
      <c r="C1335" s="54" t="n">
        <v>41058.7996643519</v>
      </c>
      <c r="D1335" s="55" t="s">
        <v>3380</v>
      </c>
      <c r="E1335" s="0" t="n">
        <v>450000</v>
      </c>
      <c r="F1335" s="0" t="s">
        <v>101</v>
      </c>
      <c r="G1335" s="0" t="e">
        <f aca="false">tblSalaries#this row;clean salary (in local currency)*VLOOKUP(tblSalaries#this row;currency,tblXrate,2,0)</f>
        <v>#VALUE!</v>
      </c>
      <c r="H1335" s="0" t="s">
        <v>3381</v>
      </c>
      <c r="I1335" s="0" t="s">
        <v>116</v>
      </c>
      <c r="J1335" s="0" t="s">
        <v>85</v>
      </c>
      <c r="K1335" s="0" t="e">
        <f aca="false">VLOOKUP(tblSalaries#this row;where do you work,tblCountriesactual:mapping,2,0)</f>
        <v>#VALUE!</v>
      </c>
      <c r="L1335" s="0" t="s">
        <v>90</v>
      </c>
      <c r="M1335" s="0" t="n">
        <v>7</v>
      </c>
      <c r="N1335" s="48" t="e">
        <f aca="false">VLOOKUP(K1335,tblCountries,3,0)</f>
        <v>#VALUE!</v>
      </c>
      <c r="O1335" s="48" t="e">
        <f aca="false">VLOOKUP(tblSalaries#this row;how many hours of a day you work on excel,tblHours,2,0)</f>
        <v>#VALUE!</v>
      </c>
      <c r="P1335" s="48" t="e">
        <f aca="false">VLOOKUP(tblSalaries#this row;clean country,tblCountries,5,0)</f>
        <v>#VALUE!</v>
      </c>
      <c r="Q1335" s="48" t="e">
        <f aca="false">IF($Q$1,tblSalaries#this row;ppp factor*tblSalaries#this row;salary in usd,tblSalaries#this row;salary in usd)</f>
        <v>#VALUE!</v>
      </c>
    </row>
    <row r="1336" customFormat="false" ht="15" hidden="false" customHeight="true" outlineLevel="0" collapsed="false">
      <c r="B1336" s="0" t="s">
        <v>3382</v>
      </c>
      <c r="C1336" s="54" t="n">
        <v>41058.8002199074</v>
      </c>
      <c r="D1336" s="55" t="n">
        <v>125000</v>
      </c>
      <c r="E1336" s="0" t="n">
        <v>125000</v>
      </c>
      <c r="F1336" s="0" t="s">
        <v>71</v>
      </c>
      <c r="G1336" s="0" t="e">
        <f aca="false">tblSalaries#this row;clean salary (in local currency)*VLOOKUP(tblSalaries#this row;currency,tblXrate,2,0)</f>
        <v>#VALUE!</v>
      </c>
      <c r="H1336" s="0" t="s">
        <v>1762</v>
      </c>
      <c r="I1336" s="0" t="s">
        <v>124</v>
      </c>
      <c r="J1336" s="0" t="s">
        <v>74</v>
      </c>
      <c r="K1336" s="0" t="e">
        <f aca="false">VLOOKUP(tblSalaries#this row;where do you work,tblCountriesactual:mapping,2,0)</f>
        <v>#VALUE!</v>
      </c>
      <c r="L1336" s="0" t="s">
        <v>110</v>
      </c>
      <c r="M1336" s="0" t="n">
        <v>25</v>
      </c>
      <c r="N1336" s="48" t="e">
        <f aca="false">VLOOKUP(K1336,tblCountries,3,0)</f>
        <v>#VALUE!</v>
      </c>
      <c r="O1336" s="48" t="e">
        <f aca="false">VLOOKUP(tblSalaries#this row;how many hours of a day you work on excel,tblHours,2,0)</f>
        <v>#VALUE!</v>
      </c>
      <c r="P1336" s="48" t="e">
        <f aca="false">VLOOKUP(tblSalaries#this row;clean country,tblCountries,5,0)</f>
        <v>#VALUE!</v>
      </c>
      <c r="Q1336" s="48" t="e">
        <f aca="false">IF($Q$1,tblSalaries#this row;ppp factor*tblSalaries#this row;salary in usd,tblSalaries#this row;salary in usd)</f>
        <v>#VALUE!</v>
      </c>
    </row>
    <row r="1337" customFormat="false" ht="15" hidden="false" customHeight="true" outlineLevel="0" collapsed="false">
      <c r="B1337" s="0" t="s">
        <v>3383</v>
      </c>
      <c r="C1337" s="54" t="n">
        <v>41058.8080092593</v>
      </c>
      <c r="D1337" s="55" t="n">
        <v>60000</v>
      </c>
      <c r="E1337" s="0" t="n">
        <v>60000</v>
      </c>
      <c r="F1337" s="0" t="s">
        <v>71</v>
      </c>
      <c r="G1337" s="0" t="e">
        <f aca="false">tblSalaries#this row;clean salary (in local currency)*VLOOKUP(tblSalaries#this row;currency,tblXrate,2,0)</f>
        <v>#VALUE!</v>
      </c>
      <c r="H1337" s="0" t="s">
        <v>3384</v>
      </c>
      <c r="I1337" s="0" t="s">
        <v>78</v>
      </c>
      <c r="J1337" s="0" t="s">
        <v>74</v>
      </c>
      <c r="K1337" s="0" t="e">
        <f aca="false">VLOOKUP(tblSalaries#this row;where do you work,tblCountriesactual:mapping,2,0)</f>
        <v>#VALUE!</v>
      </c>
      <c r="L1337" s="0" t="s">
        <v>118</v>
      </c>
      <c r="M1337" s="0" t="n">
        <v>12</v>
      </c>
      <c r="N1337" s="48" t="e">
        <f aca="false">VLOOKUP(K1337,tblCountries,3,0)</f>
        <v>#VALUE!</v>
      </c>
      <c r="O1337" s="48" t="e">
        <f aca="false">VLOOKUP(tblSalaries#this row;how many hours of a day you work on excel,tblHours,2,0)</f>
        <v>#VALUE!</v>
      </c>
      <c r="P1337" s="48" t="e">
        <f aca="false">VLOOKUP(tblSalaries#this row;clean country,tblCountries,5,0)</f>
        <v>#VALUE!</v>
      </c>
      <c r="Q1337" s="48" t="e">
        <f aca="false">IF($Q$1,tblSalaries#this row;ppp factor*tblSalaries#this row;salary in usd,tblSalaries#this row;salary in usd)</f>
        <v>#VALUE!</v>
      </c>
    </row>
    <row r="1338" customFormat="false" ht="15" hidden="false" customHeight="true" outlineLevel="0" collapsed="false">
      <c r="B1338" s="0" t="s">
        <v>3385</v>
      </c>
      <c r="C1338" s="54" t="n">
        <v>41058.8135648148</v>
      </c>
      <c r="D1338" s="55" t="s">
        <v>3386</v>
      </c>
      <c r="E1338" s="0" t="n">
        <v>2210000</v>
      </c>
      <c r="F1338" s="0" t="s">
        <v>101</v>
      </c>
      <c r="G1338" s="0" t="e">
        <f aca="false">tblSalaries#this row;clean salary (in local currency)*VLOOKUP(tblSalaries#this row;currency,tblXrate,2,0)</f>
        <v>#VALUE!</v>
      </c>
      <c r="H1338" s="0" t="s">
        <v>1310</v>
      </c>
      <c r="I1338" s="0" t="s">
        <v>78</v>
      </c>
      <c r="J1338" s="0" t="s">
        <v>85</v>
      </c>
      <c r="K1338" s="0" t="e">
        <f aca="false">VLOOKUP(tblSalaries#this row;where do you work,tblCountriesactual:mapping,2,0)</f>
        <v>#VALUE!</v>
      </c>
      <c r="L1338" s="0" t="s">
        <v>90</v>
      </c>
      <c r="M1338" s="0" t="n">
        <v>5.6</v>
      </c>
      <c r="N1338" s="48" t="e">
        <f aca="false">VLOOKUP(K1338,tblCountries,3,0)</f>
        <v>#VALUE!</v>
      </c>
      <c r="O1338" s="48" t="e">
        <f aca="false">VLOOKUP(tblSalaries#this row;how many hours of a day you work on excel,tblHours,2,0)</f>
        <v>#VALUE!</v>
      </c>
      <c r="P1338" s="48" t="e">
        <f aca="false">VLOOKUP(tblSalaries#this row;clean country,tblCountries,5,0)</f>
        <v>#VALUE!</v>
      </c>
      <c r="Q1338" s="48" t="e">
        <f aca="false">IF($Q$1,tblSalaries#this row;ppp factor*tblSalaries#this row;salary in usd,tblSalaries#this row;salary in usd)</f>
        <v>#VALUE!</v>
      </c>
    </row>
    <row r="1339" customFormat="false" ht="15" hidden="false" customHeight="true" outlineLevel="0" collapsed="false">
      <c r="B1339" s="0" t="s">
        <v>3387</v>
      </c>
      <c r="C1339" s="54" t="n">
        <v>41058.8146643519</v>
      </c>
      <c r="D1339" s="55" t="n">
        <v>45000</v>
      </c>
      <c r="E1339" s="0" t="n">
        <v>45000</v>
      </c>
      <c r="F1339" s="0" t="s">
        <v>82</v>
      </c>
      <c r="G1339" s="0" t="e">
        <f aca="false">tblSalaries#this row;clean salary (in local currency)*VLOOKUP(tblSalaries#this row;currency,tblXrate,2,0)</f>
        <v>#VALUE!</v>
      </c>
      <c r="H1339" s="0" t="s">
        <v>3388</v>
      </c>
      <c r="I1339" s="0" t="s">
        <v>97</v>
      </c>
      <c r="J1339" s="0" t="s">
        <v>134</v>
      </c>
      <c r="K1339" s="0" t="e">
        <f aca="false">VLOOKUP(tblSalaries#this row;where do you work,tblCountriesactual:mapping,2,0)</f>
        <v>#VALUE!</v>
      </c>
      <c r="L1339" s="0" t="s">
        <v>110</v>
      </c>
      <c r="M1339" s="0" t="n">
        <v>12</v>
      </c>
      <c r="N1339" s="48" t="e">
        <f aca="false">VLOOKUP(K1339,tblCountries,3,0)</f>
        <v>#VALUE!</v>
      </c>
      <c r="O1339" s="48" t="e">
        <f aca="false">VLOOKUP(tblSalaries#this row;how many hours of a day you work on excel,tblHours,2,0)</f>
        <v>#VALUE!</v>
      </c>
      <c r="P1339" s="48" t="e">
        <f aca="false">VLOOKUP(tblSalaries#this row;clean country,tblCountries,5,0)</f>
        <v>#VALUE!</v>
      </c>
      <c r="Q1339" s="48" t="e">
        <f aca="false">IF($Q$1,tblSalaries#this row;ppp factor*tblSalaries#this row;salary in usd,tblSalaries#this row;salary in usd)</f>
        <v>#VALUE!</v>
      </c>
    </row>
    <row r="1340" customFormat="false" ht="15" hidden="false" customHeight="true" outlineLevel="0" collapsed="false">
      <c r="B1340" s="0" t="s">
        <v>3389</v>
      </c>
      <c r="C1340" s="54" t="n">
        <v>41058.8191550926</v>
      </c>
      <c r="D1340" s="55" t="s">
        <v>3390</v>
      </c>
      <c r="E1340" s="0" t="n">
        <v>4000000</v>
      </c>
      <c r="F1340" s="0" t="s">
        <v>215</v>
      </c>
      <c r="G1340" s="0" t="e">
        <f aca="false">tblSalaries#this row;clean salary (in local currency)*VLOOKUP(tblSalaries#this row;currency,tblXrate,2,0)</f>
        <v>#VALUE!</v>
      </c>
      <c r="H1340" s="0" t="s">
        <v>3391</v>
      </c>
      <c r="I1340" s="0" t="s">
        <v>78</v>
      </c>
      <c r="J1340" s="0" t="s">
        <v>339</v>
      </c>
      <c r="K1340" s="0" t="e">
        <f aca="false">VLOOKUP(tblSalaries#this row;where do you work,tblCountriesactual:mapping,2,0)</f>
        <v>#VALUE!</v>
      </c>
      <c r="L1340" s="0" t="s">
        <v>110</v>
      </c>
      <c r="M1340" s="0" t="n">
        <v>8</v>
      </c>
      <c r="N1340" s="48" t="e">
        <f aca="false">VLOOKUP(K1340,tblCountries,3,0)</f>
        <v>#VALUE!</v>
      </c>
      <c r="O1340" s="48" t="e">
        <f aca="false">VLOOKUP(tblSalaries#this row;how many hours of a day you work on excel,tblHours,2,0)</f>
        <v>#VALUE!</v>
      </c>
      <c r="P1340" s="48" t="e">
        <f aca="false">VLOOKUP(tblSalaries#this row;clean country,tblCountries,5,0)</f>
        <v>#VALUE!</v>
      </c>
      <c r="Q1340" s="48" t="e">
        <f aca="false">IF($Q$1,tblSalaries#this row;ppp factor*tblSalaries#this row;salary in usd,tblSalaries#this row;salary in usd)</f>
        <v>#VALUE!</v>
      </c>
    </row>
    <row r="1341" customFormat="false" ht="15" hidden="false" customHeight="true" outlineLevel="0" collapsed="false">
      <c r="B1341" s="0" t="s">
        <v>3392</v>
      </c>
      <c r="C1341" s="54" t="n">
        <v>41058.8245138889</v>
      </c>
      <c r="D1341" s="55" t="n">
        <v>57500</v>
      </c>
      <c r="E1341" s="0" t="n">
        <v>57500</v>
      </c>
      <c r="F1341" s="0" t="s">
        <v>71</v>
      </c>
      <c r="G1341" s="0" t="e">
        <f aca="false">tblSalaries#this row;clean salary (in local currency)*VLOOKUP(tblSalaries#this row;currency,tblXrate,2,0)</f>
        <v>#VALUE!</v>
      </c>
      <c r="H1341" s="0" t="s">
        <v>3393</v>
      </c>
      <c r="I1341" s="0" t="s">
        <v>124</v>
      </c>
      <c r="J1341" s="0" t="s">
        <v>74</v>
      </c>
      <c r="K1341" s="0" t="e">
        <f aca="false">VLOOKUP(tblSalaries#this row;where do you work,tblCountriesactual:mapping,2,0)</f>
        <v>#VALUE!</v>
      </c>
      <c r="L1341" s="0" t="s">
        <v>110</v>
      </c>
      <c r="M1341" s="0" t="n">
        <v>30</v>
      </c>
      <c r="N1341" s="48" t="e">
        <f aca="false">VLOOKUP(K1341,tblCountries,3,0)</f>
        <v>#VALUE!</v>
      </c>
      <c r="O1341" s="48" t="e">
        <f aca="false">VLOOKUP(tblSalaries#this row;how many hours of a day you work on excel,tblHours,2,0)</f>
        <v>#VALUE!</v>
      </c>
      <c r="P1341" s="48" t="e">
        <f aca="false">VLOOKUP(tblSalaries#this row;clean country,tblCountries,5,0)</f>
        <v>#VALUE!</v>
      </c>
      <c r="Q1341" s="48" t="e">
        <f aca="false">IF($Q$1,tblSalaries#this row;ppp factor*tblSalaries#this row;salary in usd,tblSalaries#this row;salary in usd)</f>
        <v>#VALUE!</v>
      </c>
    </row>
    <row r="1342" customFormat="false" ht="15" hidden="false" customHeight="true" outlineLevel="0" collapsed="false">
      <c r="B1342" s="0" t="s">
        <v>3394</v>
      </c>
      <c r="C1342" s="54" t="n">
        <v>41058.8266782407</v>
      </c>
      <c r="D1342" s="55" t="n">
        <v>62000</v>
      </c>
      <c r="E1342" s="0" t="n">
        <v>62000</v>
      </c>
      <c r="F1342" s="0" t="s">
        <v>82</v>
      </c>
      <c r="G1342" s="0" t="e">
        <f aca="false">tblSalaries#this row;clean salary (in local currency)*VLOOKUP(tblSalaries#this row;currency,tblXrate,2,0)</f>
        <v>#VALUE!</v>
      </c>
      <c r="H1342" s="0" t="s">
        <v>97</v>
      </c>
      <c r="I1342" s="0" t="s">
        <v>97</v>
      </c>
      <c r="J1342" s="0" t="s">
        <v>155</v>
      </c>
      <c r="K1342" s="0" t="e">
        <f aca="false">VLOOKUP(tblSalaries#this row;where do you work,tblCountriesactual:mapping,2,0)</f>
        <v>#VALUE!</v>
      </c>
      <c r="L1342" s="0" t="s">
        <v>110</v>
      </c>
      <c r="M1342" s="0" t="n">
        <v>15</v>
      </c>
      <c r="N1342" s="48" t="e">
        <f aca="false">VLOOKUP(K1342,tblCountries,3,0)</f>
        <v>#VALUE!</v>
      </c>
      <c r="O1342" s="48" t="e">
        <f aca="false">VLOOKUP(tblSalaries#this row;how many hours of a day you work on excel,tblHours,2,0)</f>
        <v>#VALUE!</v>
      </c>
      <c r="P1342" s="48" t="e">
        <f aca="false">VLOOKUP(tblSalaries#this row;clean country,tblCountries,5,0)</f>
        <v>#VALUE!</v>
      </c>
      <c r="Q1342" s="48" t="e">
        <f aca="false">IF($Q$1,tblSalaries#this row;ppp factor*tblSalaries#this row;salary in usd,tblSalaries#this row;salary in usd)</f>
        <v>#VALUE!</v>
      </c>
    </row>
    <row r="1343" customFormat="false" ht="15" hidden="false" customHeight="true" outlineLevel="0" collapsed="false">
      <c r="B1343" s="0" t="s">
        <v>3395</v>
      </c>
      <c r="C1343" s="54" t="n">
        <v>41058.8281828704</v>
      </c>
      <c r="D1343" s="55" t="s">
        <v>3396</v>
      </c>
      <c r="E1343" s="0" t="n">
        <v>80000</v>
      </c>
      <c r="F1343" s="0" t="s">
        <v>71</v>
      </c>
      <c r="G1343" s="0" t="e">
        <f aca="false">tblSalaries#this row;clean salary (in local currency)*VLOOKUP(tblSalaries#this row;currency,tblXrate,2,0)</f>
        <v>#VALUE!</v>
      </c>
      <c r="H1343" s="0" t="s">
        <v>3397</v>
      </c>
      <c r="I1343" s="0" t="s">
        <v>124</v>
      </c>
      <c r="J1343" s="0" t="s">
        <v>74</v>
      </c>
      <c r="K1343" s="0" t="e">
        <f aca="false">VLOOKUP(tblSalaries#this row;where do you work,tblCountriesactual:mapping,2,0)</f>
        <v>#VALUE!</v>
      </c>
      <c r="L1343" s="0" t="s">
        <v>110</v>
      </c>
      <c r="M1343" s="0" t="n">
        <v>10</v>
      </c>
      <c r="N1343" s="48" t="e">
        <f aca="false">VLOOKUP(K1343,tblCountries,3,0)</f>
        <v>#VALUE!</v>
      </c>
      <c r="O1343" s="48" t="e">
        <f aca="false">VLOOKUP(tblSalaries#this row;how many hours of a day you work on excel,tblHours,2,0)</f>
        <v>#VALUE!</v>
      </c>
      <c r="P1343" s="48" t="e">
        <f aca="false">VLOOKUP(tblSalaries#this row;clean country,tblCountries,5,0)</f>
        <v>#VALUE!</v>
      </c>
      <c r="Q1343" s="48" t="e">
        <f aca="false">IF($Q$1,tblSalaries#this row;ppp factor*tblSalaries#this row;salary in usd,tblSalaries#this row;salary in usd)</f>
        <v>#VALUE!</v>
      </c>
    </row>
    <row r="1344" customFormat="false" ht="15" hidden="false" customHeight="true" outlineLevel="0" collapsed="false">
      <c r="B1344" s="0" t="s">
        <v>3398</v>
      </c>
      <c r="C1344" s="54" t="n">
        <v>41058.8296064815</v>
      </c>
      <c r="D1344" s="55" t="s">
        <v>2884</v>
      </c>
      <c r="E1344" s="0" t="n">
        <v>45000</v>
      </c>
      <c r="F1344" s="0" t="s">
        <v>111</v>
      </c>
      <c r="G1344" s="0" t="e">
        <f aca="false">tblSalaries#this row;clean salary (in local currency)*VLOOKUP(tblSalaries#this row;currency,tblXrate,2,0)</f>
        <v>#VALUE!</v>
      </c>
      <c r="H1344" s="0" t="s">
        <v>2008</v>
      </c>
      <c r="I1344" s="0" t="s">
        <v>124</v>
      </c>
      <c r="J1344" s="0" t="s">
        <v>94</v>
      </c>
      <c r="K1344" s="0" t="e">
        <f aca="false">VLOOKUP(tblSalaries#this row;where do you work,tblCountriesactual:mapping,2,0)</f>
        <v>#VALUE!</v>
      </c>
      <c r="L1344" s="0" t="s">
        <v>100</v>
      </c>
      <c r="M1344" s="0" t="n">
        <v>15</v>
      </c>
      <c r="N1344" s="48" t="e">
        <f aca="false">VLOOKUP(K1344,tblCountries,3,0)</f>
        <v>#VALUE!</v>
      </c>
      <c r="O1344" s="48" t="e">
        <f aca="false">VLOOKUP(tblSalaries#this row;how many hours of a day you work on excel,tblHours,2,0)</f>
        <v>#VALUE!</v>
      </c>
      <c r="P1344" s="48" t="e">
        <f aca="false">VLOOKUP(tblSalaries#this row;clean country,tblCountries,5,0)</f>
        <v>#VALUE!</v>
      </c>
      <c r="Q1344" s="48" t="e">
        <f aca="false">IF($Q$1,tblSalaries#this row;ppp factor*tblSalaries#this row;salary in usd,tblSalaries#this row;salary in usd)</f>
        <v>#VALUE!</v>
      </c>
    </row>
    <row r="1345" customFormat="false" ht="15" hidden="false" customHeight="true" outlineLevel="0" collapsed="false">
      <c r="B1345" s="0" t="s">
        <v>3399</v>
      </c>
      <c r="C1345" s="54" t="n">
        <v>41058.8354976852</v>
      </c>
      <c r="D1345" s="55" t="n">
        <v>33000</v>
      </c>
      <c r="E1345" s="0" t="n">
        <v>33000</v>
      </c>
      <c r="F1345" s="0" t="s">
        <v>71</v>
      </c>
      <c r="G1345" s="0" t="e">
        <f aca="false">tblSalaries#this row;clean salary (in local currency)*VLOOKUP(tblSalaries#this row;currency,tblXrate,2,0)</f>
        <v>#VALUE!</v>
      </c>
      <c r="H1345" s="0" t="s">
        <v>3400</v>
      </c>
      <c r="I1345" s="0" t="s">
        <v>97</v>
      </c>
      <c r="J1345" s="0" t="s">
        <v>74</v>
      </c>
      <c r="K1345" s="0" t="e">
        <f aca="false">VLOOKUP(tblSalaries#this row;where do you work,tblCountriesactual:mapping,2,0)</f>
        <v>#VALUE!</v>
      </c>
      <c r="L1345" s="0" t="s">
        <v>110</v>
      </c>
      <c r="M1345" s="0" t="n">
        <v>3</v>
      </c>
      <c r="N1345" s="48" t="e">
        <f aca="false">VLOOKUP(K1345,tblCountries,3,0)</f>
        <v>#VALUE!</v>
      </c>
      <c r="O1345" s="48" t="e">
        <f aca="false">VLOOKUP(tblSalaries#this row;how many hours of a day you work on excel,tblHours,2,0)</f>
        <v>#VALUE!</v>
      </c>
      <c r="P1345" s="48" t="e">
        <f aca="false">VLOOKUP(tblSalaries#this row;clean country,tblCountries,5,0)</f>
        <v>#VALUE!</v>
      </c>
      <c r="Q1345" s="48" t="e">
        <f aca="false">IF($Q$1,tblSalaries#this row;ppp factor*tblSalaries#this row;salary in usd,tblSalaries#this row;salary in usd)</f>
        <v>#VALUE!</v>
      </c>
    </row>
    <row r="1346" customFormat="false" ht="15" hidden="false" customHeight="true" outlineLevel="0" collapsed="false">
      <c r="B1346" s="0" t="s">
        <v>3401</v>
      </c>
      <c r="C1346" s="54" t="n">
        <v>41058.8474652778</v>
      </c>
      <c r="D1346" s="55" t="s">
        <v>3402</v>
      </c>
      <c r="E1346" s="0" t="n">
        <v>100000</v>
      </c>
      <c r="F1346" s="0" t="s">
        <v>71</v>
      </c>
      <c r="G1346" s="0" t="e">
        <f aca="false">tblSalaries#this row;clean salary (in local currency)*VLOOKUP(tblSalaries#this row;currency,tblXrate,2,0)</f>
        <v>#VALUE!</v>
      </c>
      <c r="H1346" s="0" t="s">
        <v>1376</v>
      </c>
      <c r="I1346" s="0" t="s">
        <v>78</v>
      </c>
      <c r="J1346" s="0" t="s">
        <v>74</v>
      </c>
      <c r="K1346" s="0" t="e">
        <f aca="false">VLOOKUP(tblSalaries#this row;where do you work,tblCountriesactual:mapping,2,0)</f>
        <v>#VALUE!</v>
      </c>
      <c r="L1346" s="0" t="s">
        <v>110</v>
      </c>
      <c r="M1346" s="0" t="n">
        <v>1</v>
      </c>
      <c r="N1346" s="48" t="e">
        <f aca="false">VLOOKUP(K1346,tblCountries,3,0)</f>
        <v>#VALUE!</v>
      </c>
      <c r="O1346" s="48" t="e">
        <f aca="false">VLOOKUP(tblSalaries#this row;how many hours of a day you work on excel,tblHours,2,0)</f>
        <v>#VALUE!</v>
      </c>
      <c r="P1346" s="48" t="e">
        <f aca="false">VLOOKUP(tblSalaries#this row;clean country,tblCountries,5,0)</f>
        <v>#VALUE!</v>
      </c>
      <c r="Q1346" s="48" t="e">
        <f aca="false">IF($Q$1,tblSalaries#this row;ppp factor*tblSalaries#this row;salary in usd,tblSalaries#this row;salary in usd)</f>
        <v>#VALUE!</v>
      </c>
    </row>
    <row r="1347" customFormat="false" ht="15" hidden="false" customHeight="true" outlineLevel="0" collapsed="false">
      <c r="B1347" s="0" t="s">
        <v>3403</v>
      </c>
      <c r="C1347" s="54" t="n">
        <v>41058.86125</v>
      </c>
      <c r="D1347" s="55" t="s">
        <v>3404</v>
      </c>
      <c r="E1347" s="0" t="n">
        <v>60000</v>
      </c>
      <c r="F1347" s="0" t="s">
        <v>71</v>
      </c>
      <c r="G1347" s="0" t="e">
        <f aca="false">tblSalaries#this row;clean salary (in local currency)*VLOOKUP(tblSalaries#this row;currency,tblXrate,2,0)</f>
        <v>#VALUE!</v>
      </c>
      <c r="H1347" s="0" t="s">
        <v>961</v>
      </c>
      <c r="I1347" s="0" t="s">
        <v>124</v>
      </c>
      <c r="J1347" s="0" t="s">
        <v>74</v>
      </c>
      <c r="K1347" s="0" t="e">
        <f aca="false">VLOOKUP(tblSalaries#this row;where do you work,tblCountriesactual:mapping,2,0)</f>
        <v>#VALUE!</v>
      </c>
      <c r="L1347" s="0" t="s">
        <v>100</v>
      </c>
      <c r="M1347" s="0" t="n">
        <v>20</v>
      </c>
      <c r="N1347" s="48" t="e">
        <f aca="false">VLOOKUP(K1347,tblCountries,3,0)</f>
        <v>#VALUE!</v>
      </c>
      <c r="O1347" s="48" t="e">
        <f aca="false">VLOOKUP(tblSalaries#this row;how many hours of a day you work on excel,tblHours,2,0)</f>
        <v>#VALUE!</v>
      </c>
      <c r="P1347" s="48" t="e">
        <f aca="false">VLOOKUP(tblSalaries#this row;clean country,tblCountries,5,0)</f>
        <v>#VALUE!</v>
      </c>
      <c r="Q1347" s="48" t="e">
        <f aca="false">IF($Q$1,tblSalaries#this row;ppp factor*tblSalaries#this row;salary in usd,tblSalaries#this row;salary in usd)</f>
        <v>#VALUE!</v>
      </c>
    </row>
    <row r="1348" customFormat="false" ht="15" hidden="false" customHeight="true" outlineLevel="0" collapsed="false">
      <c r="B1348" s="0" t="s">
        <v>3405</v>
      </c>
      <c r="C1348" s="54" t="n">
        <v>41058.8706365741</v>
      </c>
      <c r="D1348" s="55" t="n">
        <v>95000</v>
      </c>
      <c r="E1348" s="0" t="n">
        <v>95000</v>
      </c>
      <c r="F1348" s="0" t="s">
        <v>71</v>
      </c>
      <c r="G1348" s="0" t="e">
        <f aca="false">tblSalaries#this row;clean salary (in local currency)*VLOOKUP(tblSalaries#this row;currency,tblXrate,2,0)</f>
        <v>#VALUE!</v>
      </c>
      <c r="H1348" s="0" t="s">
        <v>1784</v>
      </c>
      <c r="I1348" s="0" t="s">
        <v>78</v>
      </c>
      <c r="J1348" s="0" t="s">
        <v>74</v>
      </c>
      <c r="K1348" s="0" t="e">
        <f aca="false">VLOOKUP(tblSalaries#this row;where do you work,tblCountriesactual:mapping,2,0)</f>
        <v>#VALUE!</v>
      </c>
      <c r="L1348" s="0" t="s">
        <v>100</v>
      </c>
      <c r="M1348" s="0" t="n">
        <v>7</v>
      </c>
      <c r="N1348" s="48" t="e">
        <f aca="false">VLOOKUP(K1348,tblCountries,3,0)</f>
        <v>#VALUE!</v>
      </c>
      <c r="O1348" s="48" t="e">
        <f aca="false">VLOOKUP(tblSalaries#this row;how many hours of a day you work on excel,tblHours,2,0)</f>
        <v>#VALUE!</v>
      </c>
      <c r="P1348" s="48" t="e">
        <f aca="false">VLOOKUP(tblSalaries#this row;clean country,tblCountries,5,0)</f>
        <v>#VALUE!</v>
      </c>
      <c r="Q1348" s="48" t="e">
        <f aca="false">IF($Q$1,tblSalaries#this row;ppp factor*tblSalaries#this row;salary in usd,tblSalaries#this row;salary in usd)</f>
        <v>#VALUE!</v>
      </c>
    </row>
    <row r="1349" customFormat="false" ht="15" hidden="false" customHeight="true" outlineLevel="0" collapsed="false">
      <c r="B1349" s="0" t="s">
        <v>3406</v>
      </c>
      <c r="C1349" s="54" t="n">
        <v>41058.8801736111</v>
      </c>
      <c r="D1349" s="55" t="n">
        <v>24000</v>
      </c>
      <c r="E1349" s="0" t="n">
        <v>24000</v>
      </c>
      <c r="F1349" s="0" t="s">
        <v>71</v>
      </c>
      <c r="G1349" s="0" t="e">
        <f aca="false">tblSalaries#this row;clean salary (in local currency)*VLOOKUP(tblSalaries#this row;currency,tblXrate,2,0)</f>
        <v>#VALUE!</v>
      </c>
      <c r="H1349" s="0" t="s">
        <v>3407</v>
      </c>
      <c r="I1349" s="0" t="s">
        <v>78</v>
      </c>
      <c r="J1349" s="0" t="s">
        <v>74</v>
      </c>
      <c r="K1349" s="0" t="e">
        <f aca="false">VLOOKUP(tblSalaries#this row;where do you work,tblCountriesactual:mapping,2,0)</f>
        <v>#VALUE!</v>
      </c>
      <c r="L1349" s="0" t="s">
        <v>90</v>
      </c>
      <c r="M1349" s="0" t="n">
        <v>33</v>
      </c>
      <c r="N1349" s="48" t="e">
        <f aca="false">VLOOKUP(K1349,tblCountries,3,0)</f>
        <v>#VALUE!</v>
      </c>
      <c r="O1349" s="48" t="e">
        <f aca="false">VLOOKUP(tblSalaries#this row;how many hours of a day you work on excel,tblHours,2,0)</f>
        <v>#VALUE!</v>
      </c>
      <c r="P1349" s="48" t="e">
        <f aca="false">VLOOKUP(tblSalaries#this row;clean country,tblCountries,5,0)</f>
        <v>#VALUE!</v>
      </c>
      <c r="Q1349" s="48" t="e">
        <f aca="false">IF($Q$1,tblSalaries#this row;ppp factor*tblSalaries#this row;salary in usd,tblSalaries#this row;salary in usd)</f>
        <v>#VALUE!</v>
      </c>
    </row>
    <row r="1350" customFormat="false" ht="15" hidden="false" customHeight="true" outlineLevel="0" collapsed="false">
      <c r="B1350" s="0" t="s">
        <v>3408</v>
      </c>
      <c r="C1350" s="54" t="n">
        <v>41058.8871064815</v>
      </c>
      <c r="D1350" s="55" t="n">
        <v>50000</v>
      </c>
      <c r="E1350" s="0" t="n">
        <v>50000</v>
      </c>
      <c r="F1350" s="0" t="s">
        <v>71</v>
      </c>
      <c r="G1350" s="0" t="e">
        <f aca="false">tblSalaries#this row;clean salary (in local currency)*VLOOKUP(tblSalaries#this row;currency,tblXrate,2,0)</f>
        <v>#VALUE!</v>
      </c>
      <c r="H1350" s="0" t="s">
        <v>3409</v>
      </c>
      <c r="I1350" s="0" t="s">
        <v>116</v>
      </c>
      <c r="J1350" s="0" t="s">
        <v>74</v>
      </c>
      <c r="K1350" s="0" t="e">
        <f aca="false">VLOOKUP(tblSalaries#this row;where do you work,tblCountriesactual:mapping,2,0)</f>
        <v>#VALUE!</v>
      </c>
      <c r="L1350" s="0" t="s">
        <v>110</v>
      </c>
      <c r="M1350" s="0" t="n">
        <v>0.5</v>
      </c>
      <c r="N1350" s="48" t="e">
        <f aca="false">VLOOKUP(K1350,tblCountries,3,0)</f>
        <v>#VALUE!</v>
      </c>
      <c r="O1350" s="48" t="e">
        <f aca="false">VLOOKUP(tblSalaries#this row;how many hours of a day you work on excel,tblHours,2,0)</f>
        <v>#VALUE!</v>
      </c>
      <c r="P1350" s="48" t="e">
        <f aca="false">VLOOKUP(tblSalaries#this row;clean country,tblCountries,5,0)</f>
        <v>#VALUE!</v>
      </c>
      <c r="Q1350" s="48" t="e">
        <f aca="false">IF($Q$1,tblSalaries#this row;ppp factor*tblSalaries#this row;salary in usd,tblSalaries#this row;salary in usd)</f>
        <v>#VALUE!</v>
      </c>
    </row>
    <row r="1351" customFormat="false" ht="15" hidden="false" customHeight="true" outlineLevel="0" collapsed="false">
      <c r="B1351" s="0" t="s">
        <v>3410</v>
      </c>
      <c r="C1351" s="54" t="n">
        <v>41058.8923958333</v>
      </c>
      <c r="D1351" s="55" t="n">
        <v>103000</v>
      </c>
      <c r="E1351" s="0" t="n">
        <v>103000</v>
      </c>
      <c r="F1351" s="0" t="s">
        <v>71</v>
      </c>
      <c r="G1351" s="0" t="e">
        <f aca="false">tblSalaries#this row;clean salary (in local currency)*VLOOKUP(tblSalaries#this row;currency,tblXrate,2,0)</f>
        <v>#VALUE!</v>
      </c>
      <c r="H1351" s="0" t="s">
        <v>97</v>
      </c>
      <c r="I1351" s="0" t="s">
        <v>97</v>
      </c>
      <c r="J1351" s="0" t="s">
        <v>74</v>
      </c>
      <c r="K1351" s="0" t="e">
        <f aca="false">VLOOKUP(tblSalaries#this row;where do you work,tblCountriesactual:mapping,2,0)</f>
        <v>#VALUE!</v>
      </c>
      <c r="L1351" s="0" t="s">
        <v>110</v>
      </c>
      <c r="M1351" s="0" t="n">
        <v>22</v>
      </c>
      <c r="N1351" s="48" t="e">
        <f aca="false">VLOOKUP(K1351,tblCountries,3,0)</f>
        <v>#VALUE!</v>
      </c>
      <c r="O1351" s="48" t="e">
        <f aca="false">VLOOKUP(tblSalaries#this row;how many hours of a day you work on excel,tblHours,2,0)</f>
        <v>#VALUE!</v>
      </c>
      <c r="P1351" s="48" t="e">
        <f aca="false">VLOOKUP(tblSalaries#this row;clean country,tblCountries,5,0)</f>
        <v>#VALUE!</v>
      </c>
      <c r="Q1351" s="48" t="e">
        <f aca="false">IF($Q$1,tblSalaries#this row;ppp factor*tblSalaries#this row;salary in usd,tblSalaries#this row;salary in usd)</f>
        <v>#VALUE!</v>
      </c>
    </row>
    <row r="1352" customFormat="false" ht="15" hidden="false" customHeight="true" outlineLevel="0" collapsed="false">
      <c r="B1352" s="0" t="s">
        <v>3411</v>
      </c>
      <c r="C1352" s="54" t="n">
        <v>41058.8940162037</v>
      </c>
      <c r="D1352" s="55" t="n">
        <v>36000</v>
      </c>
      <c r="E1352" s="0" t="n">
        <v>36000</v>
      </c>
      <c r="F1352" s="0" t="s">
        <v>71</v>
      </c>
      <c r="G1352" s="0" t="e">
        <f aca="false">tblSalaries#this row;clean salary (in local currency)*VLOOKUP(tblSalaries#this row;currency,tblXrate,2,0)</f>
        <v>#VALUE!</v>
      </c>
      <c r="H1352" s="0" t="s">
        <v>2679</v>
      </c>
      <c r="I1352" s="0" t="s">
        <v>143</v>
      </c>
      <c r="J1352" s="0" t="s">
        <v>74</v>
      </c>
      <c r="K1352" s="0" t="e">
        <f aca="false">VLOOKUP(tblSalaries#this row;where do you work,tblCountriesactual:mapping,2,0)</f>
        <v>#VALUE!</v>
      </c>
      <c r="L1352" s="0" t="s">
        <v>118</v>
      </c>
      <c r="M1352" s="0" t="n">
        <v>8</v>
      </c>
      <c r="N1352" s="48" t="e">
        <f aca="false">VLOOKUP(K1352,tblCountries,3,0)</f>
        <v>#VALUE!</v>
      </c>
      <c r="O1352" s="48" t="e">
        <f aca="false">VLOOKUP(tblSalaries#this row;how many hours of a day you work on excel,tblHours,2,0)</f>
        <v>#VALUE!</v>
      </c>
      <c r="P1352" s="48" t="e">
        <f aca="false">VLOOKUP(tblSalaries#this row;clean country,tblCountries,5,0)</f>
        <v>#VALUE!</v>
      </c>
      <c r="Q1352" s="48" t="e">
        <f aca="false">IF($Q$1,tblSalaries#this row;ppp factor*tblSalaries#this row;salary in usd,tblSalaries#this row;salary in usd)</f>
        <v>#VALUE!</v>
      </c>
    </row>
    <row r="1353" customFormat="false" ht="15" hidden="false" customHeight="true" outlineLevel="0" collapsed="false">
      <c r="B1353" s="0" t="s">
        <v>3412</v>
      </c>
      <c r="C1353" s="54" t="n">
        <v>41058.894525463</v>
      </c>
      <c r="D1353" s="55" t="n">
        <v>85000</v>
      </c>
      <c r="E1353" s="0" t="n">
        <v>85000</v>
      </c>
      <c r="F1353" s="0" t="s">
        <v>71</v>
      </c>
      <c r="G1353" s="0" t="e">
        <f aca="false">tblSalaries#this row;clean salary (in local currency)*VLOOKUP(tblSalaries#this row;currency,tblXrate,2,0)</f>
        <v>#VALUE!</v>
      </c>
      <c r="H1353" s="0" t="s">
        <v>802</v>
      </c>
      <c r="I1353" s="0" t="s">
        <v>78</v>
      </c>
      <c r="J1353" s="0" t="s">
        <v>74</v>
      </c>
      <c r="K1353" s="0" t="e">
        <f aca="false">VLOOKUP(tblSalaries#this row;where do you work,tblCountriesactual:mapping,2,0)</f>
        <v>#VALUE!</v>
      </c>
      <c r="L1353" s="0" t="s">
        <v>110</v>
      </c>
      <c r="M1353" s="0" t="n">
        <v>17</v>
      </c>
      <c r="N1353" s="48" t="e">
        <f aca="false">VLOOKUP(K1353,tblCountries,3,0)</f>
        <v>#VALUE!</v>
      </c>
      <c r="O1353" s="48" t="e">
        <f aca="false">VLOOKUP(tblSalaries#this row;how many hours of a day you work on excel,tblHours,2,0)</f>
        <v>#VALUE!</v>
      </c>
      <c r="P1353" s="48" t="e">
        <f aca="false">VLOOKUP(tblSalaries#this row;clean country,tblCountries,5,0)</f>
        <v>#VALUE!</v>
      </c>
      <c r="Q1353" s="48" t="e">
        <f aca="false">IF($Q$1,tblSalaries#this row;ppp factor*tblSalaries#this row;salary in usd,tblSalaries#this row;salary in usd)</f>
        <v>#VALUE!</v>
      </c>
    </row>
    <row r="1354" customFormat="false" ht="15" hidden="false" customHeight="true" outlineLevel="0" collapsed="false">
      <c r="B1354" s="0" t="s">
        <v>3413</v>
      </c>
      <c r="C1354" s="54" t="n">
        <v>41058.8955555556</v>
      </c>
      <c r="D1354" s="55" t="n">
        <v>100000</v>
      </c>
      <c r="E1354" s="0" t="n">
        <v>100000</v>
      </c>
      <c r="F1354" s="0" t="s">
        <v>71</v>
      </c>
      <c r="G1354" s="0" t="e">
        <f aca="false">tblSalaries#this row;clean salary (in local currency)*VLOOKUP(tblSalaries#this row;currency,tblXrate,2,0)</f>
        <v>#VALUE!</v>
      </c>
      <c r="H1354" s="0" t="s">
        <v>3414</v>
      </c>
      <c r="I1354" s="0" t="s">
        <v>107</v>
      </c>
      <c r="J1354" s="0" t="s">
        <v>371</v>
      </c>
      <c r="K1354" s="0" t="e">
        <f aca="false">VLOOKUP(tblSalaries#this row;where do you work,tblCountriesactual:mapping,2,0)</f>
        <v>#VALUE!</v>
      </c>
      <c r="L1354" s="0" t="s">
        <v>100</v>
      </c>
      <c r="M1354" s="0" t="n">
        <v>20</v>
      </c>
      <c r="N1354" s="48" t="e">
        <f aca="false">VLOOKUP(K1354,tblCountries,3,0)</f>
        <v>#VALUE!</v>
      </c>
      <c r="O1354" s="48" t="e">
        <f aca="false">VLOOKUP(tblSalaries#this row;how many hours of a day you work on excel,tblHours,2,0)</f>
        <v>#VALUE!</v>
      </c>
      <c r="P1354" s="48" t="e">
        <f aca="false">VLOOKUP(tblSalaries#this row;clean country,tblCountries,5,0)</f>
        <v>#VALUE!</v>
      </c>
      <c r="Q1354" s="48" t="e">
        <f aca="false">IF($Q$1,tblSalaries#this row;ppp factor*tblSalaries#this row;salary in usd,tblSalaries#this row;salary in usd)</f>
        <v>#VALUE!</v>
      </c>
    </row>
    <row r="1355" customFormat="false" ht="15" hidden="false" customHeight="true" outlineLevel="0" collapsed="false">
      <c r="B1355" s="0" t="s">
        <v>3415</v>
      </c>
      <c r="C1355" s="54" t="n">
        <v>41058.8984027778</v>
      </c>
      <c r="D1355" s="55" t="s">
        <v>3416</v>
      </c>
      <c r="E1355" s="0" t="n">
        <v>83000</v>
      </c>
      <c r="F1355" s="0" t="s">
        <v>71</v>
      </c>
      <c r="G1355" s="0" t="e">
        <f aca="false">tblSalaries#this row;clean salary (in local currency)*VLOOKUP(tblSalaries#this row;currency,tblXrate,2,0)</f>
        <v>#VALUE!</v>
      </c>
      <c r="H1355" s="0" t="s">
        <v>3417</v>
      </c>
      <c r="I1355" s="0" t="s">
        <v>78</v>
      </c>
      <c r="J1355" s="0" t="s">
        <v>113</v>
      </c>
      <c r="K1355" s="0" t="e">
        <f aca="false">VLOOKUP(tblSalaries#this row;where do you work,tblCountriesactual:mapping,2,0)</f>
        <v>#VALUE!</v>
      </c>
      <c r="L1355" s="0" t="s">
        <v>110</v>
      </c>
      <c r="M1355" s="0" t="n">
        <v>12</v>
      </c>
      <c r="N1355" s="48" t="e">
        <f aca="false">VLOOKUP(K1355,tblCountries,3,0)</f>
        <v>#VALUE!</v>
      </c>
      <c r="O1355" s="48" t="e">
        <f aca="false">VLOOKUP(tblSalaries#this row;how many hours of a day you work on excel,tblHours,2,0)</f>
        <v>#VALUE!</v>
      </c>
      <c r="P1355" s="48" t="e">
        <f aca="false">VLOOKUP(tblSalaries#this row;clean country,tblCountries,5,0)</f>
        <v>#VALUE!</v>
      </c>
      <c r="Q1355" s="48" t="e">
        <f aca="false">IF($Q$1,tblSalaries#this row;ppp factor*tblSalaries#this row;salary in usd,tblSalaries#this row;salary in usd)</f>
        <v>#VALUE!</v>
      </c>
    </row>
    <row r="1356" customFormat="false" ht="15" hidden="false" customHeight="true" outlineLevel="0" collapsed="false">
      <c r="B1356" s="0" t="s">
        <v>3418</v>
      </c>
      <c r="C1356" s="54" t="n">
        <v>41058.9015046296</v>
      </c>
      <c r="D1356" s="55" t="n">
        <v>85000</v>
      </c>
      <c r="E1356" s="0" t="n">
        <v>85000</v>
      </c>
      <c r="F1356" s="0" t="s">
        <v>71</v>
      </c>
      <c r="G1356" s="0" t="e">
        <f aca="false">tblSalaries#this row;clean salary (in local currency)*VLOOKUP(tblSalaries#this row;currency,tblXrate,2,0)</f>
        <v>#VALUE!</v>
      </c>
      <c r="H1356" s="0" t="s">
        <v>3419</v>
      </c>
      <c r="I1356" s="0" t="s">
        <v>116</v>
      </c>
      <c r="J1356" s="0" t="s">
        <v>74</v>
      </c>
      <c r="K1356" s="0" t="e">
        <f aca="false">VLOOKUP(tblSalaries#this row;where do you work,tblCountriesactual:mapping,2,0)</f>
        <v>#VALUE!</v>
      </c>
      <c r="L1356" s="0" t="s">
        <v>100</v>
      </c>
      <c r="M1356" s="0" t="n">
        <v>25</v>
      </c>
      <c r="N1356" s="48" t="e">
        <f aca="false">VLOOKUP(K1356,tblCountries,3,0)</f>
        <v>#VALUE!</v>
      </c>
      <c r="O1356" s="48" t="e">
        <f aca="false">VLOOKUP(tblSalaries#this row;how many hours of a day you work on excel,tblHours,2,0)</f>
        <v>#VALUE!</v>
      </c>
      <c r="P1356" s="48" t="e">
        <f aca="false">VLOOKUP(tblSalaries#this row;clean country,tblCountries,5,0)</f>
        <v>#VALUE!</v>
      </c>
      <c r="Q1356" s="48" t="e">
        <f aca="false">IF($Q$1,tblSalaries#this row;ppp factor*tblSalaries#this row;salary in usd,tblSalaries#this row;salary in usd)</f>
        <v>#VALUE!</v>
      </c>
    </row>
    <row r="1357" customFormat="false" ht="15" hidden="false" customHeight="true" outlineLevel="0" collapsed="false">
      <c r="B1357" s="0" t="s">
        <v>3420</v>
      </c>
      <c r="C1357" s="54" t="n">
        <v>41058.9046759259</v>
      </c>
      <c r="D1357" s="55" t="n">
        <v>120000</v>
      </c>
      <c r="E1357" s="0" t="n">
        <v>120000</v>
      </c>
      <c r="F1357" s="0" t="s">
        <v>71</v>
      </c>
      <c r="G1357" s="0" t="e">
        <f aca="false">tblSalaries#this row;clean salary (in local currency)*VLOOKUP(tblSalaries#this row;currency,tblXrate,2,0)</f>
        <v>#VALUE!</v>
      </c>
      <c r="H1357" s="0" t="s">
        <v>1762</v>
      </c>
      <c r="I1357" s="0" t="s">
        <v>124</v>
      </c>
      <c r="J1357" s="0" t="s">
        <v>74</v>
      </c>
      <c r="K1357" s="0" t="e">
        <f aca="false">VLOOKUP(tblSalaries#this row;where do you work,tblCountriesactual:mapping,2,0)</f>
        <v>#VALUE!</v>
      </c>
      <c r="L1357" s="0" t="s">
        <v>100</v>
      </c>
      <c r="M1357" s="0" t="n">
        <v>5</v>
      </c>
      <c r="N1357" s="48" t="e">
        <f aca="false">VLOOKUP(K1357,tblCountries,3,0)</f>
        <v>#VALUE!</v>
      </c>
      <c r="O1357" s="48" t="e">
        <f aca="false">VLOOKUP(tblSalaries#this row;how many hours of a day you work on excel,tblHours,2,0)</f>
        <v>#VALUE!</v>
      </c>
      <c r="P1357" s="48" t="e">
        <f aca="false">VLOOKUP(tblSalaries#this row;clean country,tblCountries,5,0)</f>
        <v>#VALUE!</v>
      </c>
      <c r="Q1357" s="48" t="e">
        <f aca="false">IF($Q$1,tblSalaries#this row;ppp factor*tblSalaries#this row;salary in usd,tblSalaries#this row;salary in usd)</f>
        <v>#VALUE!</v>
      </c>
    </row>
    <row r="1358" customFormat="false" ht="15" hidden="false" customHeight="true" outlineLevel="0" collapsed="false">
      <c r="B1358" s="0" t="s">
        <v>3421</v>
      </c>
      <c r="C1358" s="54" t="n">
        <v>41058.9055555556</v>
      </c>
      <c r="D1358" s="55" t="n">
        <v>69960</v>
      </c>
      <c r="E1358" s="0" t="n">
        <v>69960</v>
      </c>
      <c r="F1358" s="0" t="s">
        <v>71</v>
      </c>
      <c r="G1358" s="0" t="e">
        <f aca="false">tblSalaries#this row;clean salary (in local currency)*VLOOKUP(tblSalaries#this row;currency,tblXrate,2,0)</f>
        <v>#VALUE!</v>
      </c>
      <c r="H1358" s="0" t="s">
        <v>3422</v>
      </c>
      <c r="I1358" s="0" t="s">
        <v>116</v>
      </c>
      <c r="J1358" s="0" t="s">
        <v>74</v>
      </c>
      <c r="K1358" s="0" t="e">
        <f aca="false">VLOOKUP(tblSalaries#this row;where do you work,tblCountriesactual:mapping,2,0)</f>
        <v>#VALUE!</v>
      </c>
      <c r="L1358" s="0" t="s">
        <v>100</v>
      </c>
      <c r="M1358" s="0" t="n">
        <v>22</v>
      </c>
      <c r="N1358" s="48" t="e">
        <f aca="false">VLOOKUP(K1358,tblCountries,3,0)</f>
        <v>#VALUE!</v>
      </c>
      <c r="O1358" s="48" t="e">
        <f aca="false">VLOOKUP(tblSalaries#this row;how many hours of a day you work on excel,tblHours,2,0)</f>
        <v>#VALUE!</v>
      </c>
      <c r="P1358" s="48" t="e">
        <f aca="false">VLOOKUP(tblSalaries#this row;clean country,tblCountries,5,0)</f>
        <v>#VALUE!</v>
      </c>
      <c r="Q1358" s="48" t="e">
        <f aca="false">IF($Q$1,tblSalaries#this row;ppp factor*tblSalaries#this row;salary in usd,tblSalaries#this row;salary in usd)</f>
        <v>#VALUE!</v>
      </c>
    </row>
    <row r="1359" customFormat="false" ht="15" hidden="false" customHeight="true" outlineLevel="0" collapsed="false">
      <c r="B1359" s="0" t="s">
        <v>3423</v>
      </c>
      <c r="C1359" s="54" t="n">
        <v>41058.9072685185</v>
      </c>
      <c r="D1359" s="55" t="s">
        <v>3424</v>
      </c>
      <c r="E1359" s="0" t="n">
        <v>97000</v>
      </c>
      <c r="F1359" s="0" t="s">
        <v>71</v>
      </c>
      <c r="G1359" s="0" t="e">
        <f aca="false">tblSalaries#this row;clean salary (in local currency)*VLOOKUP(tblSalaries#this row;currency,tblXrate,2,0)</f>
        <v>#VALUE!</v>
      </c>
      <c r="H1359" s="0" t="s">
        <v>3425</v>
      </c>
      <c r="I1359" s="0" t="s">
        <v>124</v>
      </c>
      <c r="J1359" s="0" t="s">
        <v>74</v>
      </c>
      <c r="K1359" s="0" t="e">
        <f aca="false">VLOOKUP(tblSalaries#this row;where do you work,tblCountriesactual:mapping,2,0)</f>
        <v>#VALUE!</v>
      </c>
      <c r="L1359" s="0" t="s">
        <v>110</v>
      </c>
      <c r="M1359" s="0" t="n">
        <v>14</v>
      </c>
      <c r="N1359" s="48" t="e">
        <f aca="false">VLOOKUP(K1359,tblCountries,3,0)</f>
        <v>#VALUE!</v>
      </c>
      <c r="O1359" s="48" t="e">
        <f aca="false">VLOOKUP(tblSalaries#this row;how many hours of a day you work on excel,tblHours,2,0)</f>
        <v>#VALUE!</v>
      </c>
      <c r="P1359" s="48" t="e">
        <f aca="false">VLOOKUP(tblSalaries#this row;clean country,tblCountries,5,0)</f>
        <v>#VALUE!</v>
      </c>
      <c r="Q1359" s="48" t="e">
        <f aca="false">IF($Q$1,tblSalaries#this row;ppp factor*tblSalaries#this row;salary in usd,tblSalaries#this row;salary in usd)</f>
        <v>#VALUE!</v>
      </c>
    </row>
    <row r="1360" customFormat="false" ht="15" hidden="false" customHeight="true" outlineLevel="0" collapsed="false">
      <c r="B1360" s="0" t="s">
        <v>3426</v>
      </c>
      <c r="C1360" s="54" t="n">
        <v>41058.9084837963</v>
      </c>
      <c r="D1360" s="55" t="s">
        <v>3427</v>
      </c>
      <c r="E1360" s="0" t="n">
        <v>60000</v>
      </c>
      <c r="F1360" s="0" t="s">
        <v>111</v>
      </c>
      <c r="G1360" s="0" t="e">
        <f aca="false">tblSalaries#this row;clean salary (in local currency)*VLOOKUP(tblSalaries#this row;currency,tblXrate,2,0)</f>
        <v>#VALUE!</v>
      </c>
      <c r="H1360" s="0" t="s">
        <v>78</v>
      </c>
      <c r="I1360" s="0" t="s">
        <v>78</v>
      </c>
      <c r="J1360" s="0" t="s">
        <v>94</v>
      </c>
      <c r="K1360" s="0" t="e">
        <f aca="false">VLOOKUP(tblSalaries#this row;where do you work,tblCountriesactual:mapping,2,0)</f>
        <v>#VALUE!</v>
      </c>
      <c r="L1360" s="0" t="s">
        <v>110</v>
      </c>
      <c r="M1360" s="0" t="n">
        <v>7</v>
      </c>
      <c r="N1360" s="48" t="e">
        <f aca="false">VLOOKUP(K1360,tblCountries,3,0)</f>
        <v>#VALUE!</v>
      </c>
      <c r="O1360" s="48" t="e">
        <f aca="false">VLOOKUP(tblSalaries#this row;how many hours of a day you work on excel,tblHours,2,0)</f>
        <v>#VALUE!</v>
      </c>
      <c r="P1360" s="48" t="e">
        <f aca="false">VLOOKUP(tblSalaries#this row;clean country,tblCountries,5,0)</f>
        <v>#VALUE!</v>
      </c>
      <c r="Q1360" s="48" t="e">
        <f aca="false">IF($Q$1,tblSalaries#this row;ppp factor*tblSalaries#this row;salary in usd,tblSalaries#this row;salary in usd)</f>
        <v>#VALUE!</v>
      </c>
    </row>
    <row r="1361" customFormat="false" ht="15" hidden="false" customHeight="true" outlineLevel="0" collapsed="false">
      <c r="B1361" s="0" t="s">
        <v>3428</v>
      </c>
      <c r="C1361" s="54" t="n">
        <v>41058.9100694444</v>
      </c>
      <c r="D1361" s="55" t="n">
        <v>39000</v>
      </c>
      <c r="E1361" s="0" t="n">
        <v>39000</v>
      </c>
      <c r="F1361" s="0" t="s">
        <v>71</v>
      </c>
      <c r="G1361" s="0" t="e">
        <f aca="false">tblSalaries#this row;clean salary (in local currency)*VLOOKUP(tblSalaries#this row;currency,tblXrate,2,0)</f>
        <v>#VALUE!</v>
      </c>
      <c r="H1361" s="0" t="s">
        <v>3429</v>
      </c>
      <c r="I1361" s="0" t="s">
        <v>124</v>
      </c>
      <c r="J1361" s="0" t="s">
        <v>128</v>
      </c>
      <c r="K1361" s="0" t="e">
        <f aca="false">VLOOKUP(tblSalaries#this row;where do you work,tblCountriesactual:mapping,2,0)</f>
        <v>#VALUE!</v>
      </c>
      <c r="L1361" s="0" t="s">
        <v>118</v>
      </c>
      <c r="M1361" s="0" t="n">
        <v>6</v>
      </c>
      <c r="N1361" s="48" t="e">
        <f aca="false">VLOOKUP(K1361,tblCountries,3,0)</f>
        <v>#VALUE!</v>
      </c>
      <c r="O1361" s="48" t="e">
        <f aca="false">VLOOKUP(tblSalaries#this row;how many hours of a day you work on excel,tblHours,2,0)</f>
        <v>#VALUE!</v>
      </c>
      <c r="P1361" s="48" t="e">
        <f aca="false">VLOOKUP(tblSalaries#this row;clean country,tblCountries,5,0)</f>
        <v>#VALUE!</v>
      </c>
      <c r="Q1361" s="48" t="e">
        <f aca="false">IF($Q$1,tblSalaries#this row;ppp factor*tblSalaries#this row;salary in usd,tblSalaries#this row;salary in usd)</f>
        <v>#VALUE!</v>
      </c>
    </row>
    <row r="1362" customFormat="false" ht="15" hidden="false" customHeight="true" outlineLevel="0" collapsed="false">
      <c r="B1362" s="0" t="s">
        <v>3430</v>
      </c>
      <c r="C1362" s="54" t="n">
        <v>41058.9102430555</v>
      </c>
      <c r="D1362" s="55" t="s">
        <v>3431</v>
      </c>
      <c r="E1362" s="0" t="n">
        <v>250000</v>
      </c>
      <c r="F1362" s="0" t="s">
        <v>101</v>
      </c>
      <c r="G1362" s="0" t="e">
        <f aca="false">tblSalaries#this row;clean salary (in local currency)*VLOOKUP(tblSalaries#this row;currency,tblXrate,2,0)</f>
        <v>#VALUE!</v>
      </c>
      <c r="H1362" s="0" t="s">
        <v>124</v>
      </c>
      <c r="I1362" s="0" t="s">
        <v>124</v>
      </c>
      <c r="J1362" s="0" t="s">
        <v>85</v>
      </c>
      <c r="K1362" s="0" t="e">
        <f aca="false">VLOOKUP(tblSalaries#this row;where do you work,tblCountriesactual:mapping,2,0)</f>
        <v>#VALUE!</v>
      </c>
      <c r="L1362" s="0" t="s">
        <v>90</v>
      </c>
      <c r="M1362" s="0" t="n">
        <v>15</v>
      </c>
      <c r="N1362" s="48" t="e">
        <f aca="false">VLOOKUP(K1362,tblCountries,3,0)</f>
        <v>#VALUE!</v>
      </c>
      <c r="O1362" s="48" t="e">
        <f aca="false">VLOOKUP(tblSalaries#this row;how many hours of a day you work on excel,tblHours,2,0)</f>
        <v>#VALUE!</v>
      </c>
      <c r="P1362" s="48" t="e">
        <f aca="false">VLOOKUP(tblSalaries#this row;clean country,tblCountries,5,0)</f>
        <v>#VALUE!</v>
      </c>
      <c r="Q1362" s="48" t="e">
        <f aca="false">IF($Q$1,tblSalaries#this row;ppp factor*tblSalaries#this row;salary in usd,tblSalaries#this row;salary in usd)</f>
        <v>#VALUE!</v>
      </c>
    </row>
    <row r="1363" customFormat="false" ht="15" hidden="false" customHeight="true" outlineLevel="0" collapsed="false">
      <c r="B1363" s="0" t="s">
        <v>3432</v>
      </c>
      <c r="C1363" s="54" t="n">
        <v>41058.9128819445</v>
      </c>
      <c r="D1363" s="55" t="n">
        <v>62000</v>
      </c>
      <c r="E1363" s="0" t="n">
        <v>62000</v>
      </c>
      <c r="F1363" s="0" t="s">
        <v>71</v>
      </c>
      <c r="G1363" s="0" t="e">
        <f aca="false">tblSalaries#this row;clean salary (in local currency)*VLOOKUP(tblSalaries#this row;currency,tblXrate,2,0)</f>
        <v>#VALUE!</v>
      </c>
      <c r="H1363" s="0" t="s">
        <v>3433</v>
      </c>
      <c r="I1363" s="0" t="s">
        <v>143</v>
      </c>
      <c r="J1363" s="0" t="s">
        <v>74</v>
      </c>
      <c r="K1363" s="0" t="e">
        <f aca="false">VLOOKUP(tblSalaries#this row;where do you work,tblCountriesactual:mapping,2,0)</f>
        <v>#VALUE!</v>
      </c>
      <c r="L1363" s="0" t="s">
        <v>118</v>
      </c>
      <c r="M1363" s="0" t="n">
        <v>25</v>
      </c>
      <c r="N1363" s="48" t="e">
        <f aca="false">VLOOKUP(K1363,tblCountries,3,0)</f>
        <v>#VALUE!</v>
      </c>
      <c r="O1363" s="48" t="e">
        <f aca="false">VLOOKUP(tblSalaries#this row;how many hours of a day you work on excel,tblHours,2,0)</f>
        <v>#VALUE!</v>
      </c>
      <c r="P1363" s="48" t="e">
        <f aca="false">VLOOKUP(tblSalaries#this row;clean country,tblCountries,5,0)</f>
        <v>#VALUE!</v>
      </c>
      <c r="Q1363" s="48" t="e">
        <f aca="false">IF($Q$1,tblSalaries#this row;ppp factor*tblSalaries#this row;salary in usd,tblSalaries#this row;salary in usd)</f>
        <v>#VALUE!</v>
      </c>
    </row>
    <row r="1364" customFormat="false" ht="15" hidden="false" customHeight="true" outlineLevel="0" collapsed="false">
      <c r="B1364" s="0" t="s">
        <v>3434</v>
      </c>
      <c r="C1364" s="54" t="n">
        <v>41058.9163773148</v>
      </c>
      <c r="D1364" s="55" t="n">
        <v>44000</v>
      </c>
      <c r="E1364" s="0" t="n">
        <v>44000</v>
      </c>
      <c r="F1364" s="0" t="s">
        <v>71</v>
      </c>
      <c r="G1364" s="0" t="e">
        <f aca="false">tblSalaries#this row;clean salary (in local currency)*VLOOKUP(tblSalaries#this row;currency,tblXrate,2,0)</f>
        <v>#VALUE!</v>
      </c>
      <c r="H1364" s="0" t="s">
        <v>3435</v>
      </c>
      <c r="I1364" s="0" t="s">
        <v>116</v>
      </c>
      <c r="J1364" s="0" t="s">
        <v>74</v>
      </c>
      <c r="K1364" s="0" t="e">
        <f aca="false">VLOOKUP(tblSalaries#this row;where do you work,tblCountriesactual:mapping,2,0)</f>
        <v>#VALUE!</v>
      </c>
      <c r="L1364" s="0" t="s">
        <v>110</v>
      </c>
      <c r="M1364" s="0" t="n">
        <v>15</v>
      </c>
      <c r="N1364" s="48" t="e">
        <f aca="false">VLOOKUP(K1364,tblCountries,3,0)</f>
        <v>#VALUE!</v>
      </c>
      <c r="O1364" s="48" t="e">
        <f aca="false">VLOOKUP(tblSalaries#this row;how many hours of a day you work on excel,tblHours,2,0)</f>
        <v>#VALUE!</v>
      </c>
      <c r="P1364" s="48" t="e">
        <f aca="false">VLOOKUP(tblSalaries#this row;clean country,tblCountries,5,0)</f>
        <v>#VALUE!</v>
      </c>
      <c r="Q1364" s="48" t="e">
        <f aca="false">IF($Q$1,tblSalaries#this row;ppp factor*tblSalaries#this row;salary in usd,tblSalaries#this row;salary in usd)</f>
        <v>#VALUE!</v>
      </c>
    </row>
    <row r="1365" customFormat="false" ht="15" hidden="false" customHeight="true" outlineLevel="0" collapsed="false">
      <c r="B1365" s="0" t="s">
        <v>3436</v>
      </c>
      <c r="C1365" s="54" t="n">
        <v>41058.9184143518</v>
      </c>
      <c r="D1365" s="55" t="n">
        <v>150000</v>
      </c>
      <c r="E1365" s="0" t="n">
        <v>150000</v>
      </c>
      <c r="F1365" s="0" t="s">
        <v>71</v>
      </c>
      <c r="G1365" s="0" t="e">
        <f aca="false">tblSalaries#this row;clean salary (in local currency)*VLOOKUP(tblSalaries#this row;currency,tblXrate,2,0)</f>
        <v>#VALUE!</v>
      </c>
      <c r="H1365" s="0" t="s">
        <v>3437</v>
      </c>
      <c r="I1365" s="0" t="s">
        <v>124</v>
      </c>
      <c r="J1365" s="0" t="s">
        <v>74</v>
      </c>
      <c r="K1365" s="0" t="e">
        <f aca="false">VLOOKUP(tblSalaries#this row;where do you work,tblCountriesactual:mapping,2,0)</f>
        <v>#VALUE!</v>
      </c>
      <c r="L1365" s="0" t="s">
        <v>100</v>
      </c>
      <c r="M1365" s="0" t="n">
        <v>30</v>
      </c>
      <c r="N1365" s="48" t="e">
        <f aca="false">VLOOKUP(K1365,tblCountries,3,0)</f>
        <v>#VALUE!</v>
      </c>
      <c r="O1365" s="48" t="e">
        <f aca="false">VLOOKUP(tblSalaries#this row;how many hours of a day you work on excel,tblHours,2,0)</f>
        <v>#VALUE!</v>
      </c>
      <c r="P1365" s="48" t="e">
        <f aca="false">VLOOKUP(tblSalaries#this row;clean country,tblCountries,5,0)</f>
        <v>#VALUE!</v>
      </c>
      <c r="Q1365" s="48" t="e">
        <f aca="false">IF($Q$1,tblSalaries#this row;ppp factor*tblSalaries#this row;salary in usd,tblSalaries#this row;salary in usd)</f>
        <v>#VALUE!</v>
      </c>
    </row>
    <row r="1366" customFormat="false" ht="15" hidden="false" customHeight="true" outlineLevel="0" collapsed="false">
      <c r="B1366" s="0" t="s">
        <v>3438</v>
      </c>
      <c r="C1366" s="54" t="n">
        <v>41058.9195486111</v>
      </c>
      <c r="D1366" s="55" t="n">
        <v>180000</v>
      </c>
      <c r="E1366" s="0" t="n">
        <v>180000</v>
      </c>
      <c r="F1366" s="0" t="s">
        <v>82</v>
      </c>
      <c r="G1366" s="0" t="e">
        <f aca="false">tblSalaries#this row;clean salary (in local currency)*VLOOKUP(tblSalaries#this row;currency,tblXrate,2,0)</f>
        <v>#VALUE!</v>
      </c>
      <c r="H1366" s="0" t="s">
        <v>3439</v>
      </c>
      <c r="I1366" s="0" t="s">
        <v>97</v>
      </c>
      <c r="J1366" s="0" t="s">
        <v>80</v>
      </c>
      <c r="K1366" s="0" t="e">
        <f aca="false">VLOOKUP(tblSalaries#this row;where do you work,tblCountriesactual:mapping,2,0)</f>
        <v>#VALUE!</v>
      </c>
      <c r="L1366" s="0" t="s">
        <v>110</v>
      </c>
      <c r="M1366" s="0" t="n">
        <v>15</v>
      </c>
      <c r="N1366" s="48" t="e">
        <f aca="false">VLOOKUP(K1366,tblCountries,3,0)</f>
        <v>#VALUE!</v>
      </c>
      <c r="O1366" s="48" t="e">
        <f aca="false">VLOOKUP(tblSalaries#this row;how many hours of a day you work on excel,tblHours,2,0)</f>
        <v>#VALUE!</v>
      </c>
      <c r="P1366" s="48" t="e">
        <f aca="false">VLOOKUP(tblSalaries#this row;clean country,tblCountries,5,0)</f>
        <v>#VALUE!</v>
      </c>
      <c r="Q1366" s="48" t="e">
        <f aca="false">IF($Q$1,tblSalaries#this row;ppp factor*tblSalaries#this row;salary in usd,tblSalaries#this row;salary in usd)</f>
        <v>#VALUE!</v>
      </c>
    </row>
    <row r="1367" customFormat="false" ht="15" hidden="false" customHeight="true" outlineLevel="0" collapsed="false">
      <c r="B1367" s="0" t="s">
        <v>3440</v>
      </c>
      <c r="C1367" s="54" t="n">
        <v>41058.925787037</v>
      </c>
      <c r="D1367" s="55" t="n">
        <v>73500</v>
      </c>
      <c r="E1367" s="0" t="n">
        <v>73500</v>
      </c>
      <c r="F1367" s="0" t="s">
        <v>71</v>
      </c>
      <c r="G1367" s="0" t="e">
        <f aca="false">tblSalaries#this row;clean salary (in local currency)*VLOOKUP(tblSalaries#this row;currency,tblXrate,2,0)</f>
        <v>#VALUE!</v>
      </c>
      <c r="H1367" s="0" t="s">
        <v>3441</v>
      </c>
      <c r="I1367" s="0" t="s">
        <v>78</v>
      </c>
      <c r="J1367" s="0" t="s">
        <v>74</v>
      </c>
      <c r="K1367" s="0" t="e">
        <f aca="false">VLOOKUP(tblSalaries#this row;where do you work,tblCountriesactual:mapping,2,0)</f>
        <v>#VALUE!</v>
      </c>
      <c r="L1367" s="0" t="s">
        <v>118</v>
      </c>
      <c r="M1367" s="0" t="n">
        <v>6</v>
      </c>
      <c r="N1367" s="48" t="e">
        <f aca="false">VLOOKUP(K1367,tblCountries,3,0)</f>
        <v>#VALUE!</v>
      </c>
      <c r="O1367" s="48" t="e">
        <f aca="false">VLOOKUP(tblSalaries#this row;how many hours of a day you work on excel,tblHours,2,0)</f>
        <v>#VALUE!</v>
      </c>
      <c r="P1367" s="48" t="e">
        <f aca="false">VLOOKUP(tblSalaries#this row;clean country,tblCountries,5,0)</f>
        <v>#VALUE!</v>
      </c>
      <c r="Q1367" s="48" t="e">
        <f aca="false">IF($Q$1,tblSalaries#this row;ppp factor*tblSalaries#this row;salary in usd,tblSalaries#this row;salary in usd)</f>
        <v>#VALUE!</v>
      </c>
    </row>
    <row r="1368" customFormat="false" ht="15" hidden="false" customHeight="true" outlineLevel="0" collapsed="false">
      <c r="B1368" s="0" t="s">
        <v>3442</v>
      </c>
      <c r="C1368" s="54" t="n">
        <v>41058.9266087963</v>
      </c>
      <c r="D1368" s="55" t="n">
        <v>77500</v>
      </c>
      <c r="E1368" s="0" t="n">
        <v>77500</v>
      </c>
      <c r="F1368" s="0" t="s">
        <v>71</v>
      </c>
      <c r="G1368" s="0" t="e">
        <f aca="false">tblSalaries#this row;clean salary (in local currency)*VLOOKUP(tblSalaries#this row;currency,tblXrate,2,0)</f>
        <v>#VALUE!</v>
      </c>
      <c r="H1368" s="0" t="s">
        <v>1081</v>
      </c>
      <c r="I1368" s="0" t="s">
        <v>78</v>
      </c>
      <c r="J1368" s="0" t="s">
        <v>74</v>
      </c>
      <c r="K1368" s="0" t="e">
        <f aca="false">VLOOKUP(tblSalaries#this row;where do you work,tblCountriesactual:mapping,2,0)</f>
        <v>#VALUE!</v>
      </c>
      <c r="L1368" s="0" t="s">
        <v>110</v>
      </c>
      <c r="M1368" s="0" t="n">
        <v>7</v>
      </c>
      <c r="N1368" s="48" t="e">
        <f aca="false">VLOOKUP(K1368,tblCountries,3,0)</f>
        <v>#VALUE!</v>
      </c>
      <c r="O1368" s="48" t="e">
        <f aca="false">VLOOKUP(tblSalaries#this row;how many hours of a day you work on excel,tblHours,2,0)</f>
        <v>#VALUE!</v>
      </c>
      <c r="P1368" s="48" t="e">
        <f aca="false">VLOOKUP(tblSalaries#this row;clean country,tblCountries,5,0)</f>
        <v>#VALUE!</v>
      </c>
      <c r="Q1368" s="48" t="e">
        <f aca="false">IF($Q$1,tblSalaries#this row;ppp factor*tblSalaries#this row;salary in usd,tblSalaries#this row;salary in usd)</f>
        <v>#VALUE!</v>
      </c>
    </row>
    <row r="1369" customFormat="false" ht="15" hidden="false" customHeight="true" outlineLevel="0" collapsed="false">
      <c r="B1369" s="0" t="s">
        <v>3443</v>
      </c>
      <c r="C1369" s="54" t="n">
        <v>41058.9297222222</v>
      </c>
      <c r="D1369" s="55" t="n">
        <v>60800</v>
      </c>
      <c r="E1369" s="0" t="n">
        <v>60800</v>
      </c>
      <c r="F1369" s="0" t="s">
        <v>71</v>
      </c>
      <c r="G1369" s="0" t="e">
        <f aca="false">tblSalaries#this row;clean salary (in local currency)*VLOOKUP(tblSalaries#this row;currency,tblXrate,2,0)</f>
        <v>#VALUE!</v>
      </c>
      <c r="H1369" s="0" t="s">
        <v>3444</v>
      </c>
      <c r="I1369" s="0" t="s">
        <v>78</v>
      </c>
      <c r="J1369" s="0" t="s">
        <v>74</v>
      </c>
      <c r="K1369" s="0" t="e">
        <f aca="false">VLOOKUP(tblSalaries#this row;where do you work,tblCountriesactual:mapping,2,0)</f>
        <v>#VALUE!</v>
      </c>
      <c r="L1369" s="0" t="s">
        <v>118</v>
      </c>
      <c r="M1369" s="0" t="n">
        <v>10</v>
      </c>
      <c r="N1369" s="48" t="e">
        <f aca="false">VLOOKUP(K1369,tblCountries,3,0)</f>
        <v>#VALUE!</v>
      </c>
      <c r="O1369" s="48" t="e">
        <f aca="false">VLOOKUP(tblSalaries#this row;how many hours of a day you work on excel,tblHours,2,0)</f>
        <v>#VALUE!</v>
      </c>
      <c r="P1369" s="48" t="e">
        <f aca="false">VLOOKUP(tblSalaries#this row;clean country,tblCountries,5,0)</f>
        <v>#VALUE!</v>
      </c>
      <c r="Q1369" s="48" t="e">
        <f aca="false">IF($Q$1,tblSalaries#this row;ppp factor*tblSalaries#this row;salary in usd,tblSalaries#this row;salary in usd)</f>
        <v>#VALUE!</v>
      </c>
    </row>
    <row r="1370" customFormat="false" ht="15" hidden="false" customHeight="true" outlineLevel="0" collapsed="false">
      <c r="B1370" s="0" t="s">
        <v>3445</v>
      </c>
      <c r="C1370" s="54" t="n">
        <v>41058.9336574074</v>
      </c>
      <c r="D1370" s="55" t="n">
        <v>136000</v>
      </c>
      <c r="E1370" s="0" t="n">
        <v>136000</v>
      </c>
      <c r="F1370" s="0" t="s">
        <v>71</v>
      </c>
      <c r="G1370" s="0" t="e">
        <f aca="false">tblSalaries#this row;clean salary (in local currency)*VLOOKUP(tblSalaries#this row;currency,tblXrate,2,0)</f>
        <v>#VALUE!</v>
      </c>
      <c r="H1370" s="0" t="s">
        <v>3446</v>
      </c>
      <c r="I1370" s="0" t="s">
        <v>124</v>
      </c>
      <c r="J1370" s="0" t="s">
        <v>74</v>
      </c>
      <c r="K1370" s="0" t="e">
        <f aca="false">VLOOKUP(tblSalaries#this row;where do you work,tblCountriesactual:mapping,2,0)</f>
        <v>#VALUE!</v>
      </c>
      <c r="L1370" s="0" t="s">
        <v>110</v>
      </c>
      <c r="M1370" s="0" t="n">
        <v>10</v>
      </c>
      <c r="N1370" s="48" t="e">
        <f aca="false">VLOOKUP(K1370,tblCountries,3,0)</f>
        <v>#VALUE!</v>
      </c>
      <c r="O1370" s="48" t="e">
        <f aca="false">VLOOKUP(tblSalaries#this row;how many hours of a day you work on excel,tblHours,2,0)</f>
        <v>#VALUE!</v>
      </c>
      <c r="P1370" s="48" t="e">
        <f aca="false">VLOOKUP(tblSalaries#this row;clean country,tblCountries,5,0)</f>
        <v>#VALUE!</v>
      </c>
      <c r="Q1370" s="48" t="e">
        <f aca="false">IF($Q$1,tblSalaries#this row;ppp factor*tblSalaries#this row;salary in usd,tblSalaries#this row;salary in usd)</f>
        <v>#VALUE!</v>
      </c>
    </row>
    <row r="1371" customFormat="false" ht="15" hidden="false" customHeight="true" outlineLevel="0" collapsed="false">
      <c r="B1371" s="0" t="s">
        <v>3447</v>
      </c>
      <c r="C1371" s="54" t="n">
        <v>41058.9390740741</v>
      </c>
      <c r="D1371" s="55" t="n">
        <v>20000</v>
      </c>
      <c r="E1371" s="0" t="n">
        <v>20000</v>
      </c>
      <c r="F1371" s="0" t="s">
        <v>71</v>
      </c>
      <c r="G1371" s="0" t="e">
        <f aca="false">tblSalaries#this row;clean salary (in local currency)*VLOOKUP(tblSalaries#this row;currency,tblXrate,2,0)</f>
        <v>#VALUE!</v>
      </c>
      <c r="H1371" s="0" t="s">
        <v>3448</v>
      </c>
      <c r="I1371" s="0" t="s">
        <v>143</v>
      </c>
      <c r="J1371" s="0" t="s">
        <v>85</v>
      </c>
      <c r="K1371" s="0" t="e">
        <f aca="false">VLOOKUP(tblSalaries#this row;where do you work,tblCountriesactual:mapping,2,0)</f>
        <v>#VALUE!</v>
      </c>
      <c r="L1371" s="0" t="s">
        <v>110</v>
      </c>
      <c r="M1371" s="0" t="n">
        <v>6</v>
      </c>
      <c r="N1371" s="48" t="e">
        <f aca="false">VLOOKUP(K1371,tblCountries,3,0)</f>
        <v>#VALUE!</v>
      </c>
      <c r="O1371" s="48" t="e">
        <f aca="false">VLOOKUP(tblSalaries#this row;how many hours of a day you work on excel,tblHours,2,0)</f>
        <v>#VALUE!</v>
      </c>
      <c r="P1371" s="48" t="e">
        <f aca="false">VLOOKUP(tblSalaries#this row;clean country,tblCountries,5,0)</f>
        <v>#VALUE!</v>
      </c>
      <c r="Q1371" s="48" t="e">
        <f aca="false">IF($Q$1,tblSalaries#this row;ppp factor*tblSalaries#this row;salary in usd,tblSalaries#this row;salary in usd)</f>
        <v>#VALUE!</v>
      </c>
    </row>
    <row r="1372" customFormat="false" ht="15" hidden="false" customHeight="true" outlineLevel="0" collapsed="false">
      <c r="B1372" s="0" t="s">
        <v>3449</v>
      </c>
      <c r="C1372" s="54" t="n">
        <v>41058.9411689815</v>
      </c>
      <c r="D1372" s="55" t="n">
        <v>95000</v>
      </c>
      <c r="E1372" s="0" t="n">
        <v>95000</v>
      </c>
      <c r="F1372" s="0" t="s">
        <v>71</v>
      </c>
      <c r="G1372" s="0" t="e">
        <f aca="false">tblSalaries#this row;clean salary (in local currency)*VLOOKUP(tblSalaries#this row;currency,tblXrate,2,0)</f>
        <v>#VALUE!</v>
      </c>
      <c r="H1372" s="0" t="s">
        <v>3450</v>
      </c>
      <c r="I1372" s="0" t="s">
        <v>116</v>
      </c>
      <c r="J1372" s="0" t="s">
        <v>74</v>
      </c>
      <c r="K1372" s="0" t="e">
        <f aca="false">VLOOKUP(tblSalaries#this row;where do you work,tblCountriesactual:mapping,2,0)</f>
        <v>#VALUE!</v>
      </c>
      <c r="L1372" s="0" t="s">
        <v>110</v>
      </c>
      <c r="M1372" s="0" t="n">
        <v>14</v>
      </c>
      <c r="N1372" s="48" t="e">
        <f aca="false">VLOOKUP(K1372,tblCountries,3,0)</f>
        <v>#VALUE!</v>
      </c>
      <c r="O1372" s="48" t="e">
        <f aca="false">VLOOKUP(tblSalaries#this row;how many hours of a day you work on excel,tblHours,2,0)</f>
        <v>#VALUE!</v>
      </c>
      <c r="P1372" s="48" t="e">
        <f aca="false">VLOOKUP(tblSalaries#this row;clean country,tblCountries,5,0)</f>
        <v>#VALUE!</v>
      </c>
      <c r="Q1372" s="48" t="e">
        <f aca="false">IF($Q$1,tblSalaries#this row;ppp factor*tblSalaries#this row;salary in usd,tblSalaries#this row;salary in usd)</f>
        <v>#VALUE!</v>
      </c>
    </row>
    <row r="1373" customFormat="false" ht="15" hidden="false" customHeight="true" outlineLevel="0" collapsed="false">
      <c r="B1373" s="0" t="s">
        <v>3451</v>
      </c>
      <c r="C1373" s="54" t="n">
        <v>41058.9494212963</v>
      </c>
      <c r="D1373" s="55" t="n">
        <v>130000</v>
      </c>
      <c r="E1373" s="0" t="n">
        <v>130000</v>
      </c>
      <c r="F1373" s="0" t="s">
        <v>71</v>
      </c>
      <c r="G1373" s="0" t="e">
        <f aca="false">tblSalaries#this row;clean salary (in local currency)*VLOOKUP(tblSalaries#this row;currency,tblXrate,2,0)</f>
        <v>#VALUE!</v>
      </c>
      <c r="H1373" s="0" t="s">
        <v>124</v>
      </c>
      <c r="I1373" s="0" t="s">
        <v>124</v>
      </c>
      <c r="J1373" s="0" t="s">
        <v>74</v>
      </c>
      <c r="K1373" s="0" t="e">
        <f aca="false">VLOOKUP(tblSalaries#this row;where do you work,tblCountriesactual:mapping,2,0)</f>
        <v>#VALUE!</v>
      </c>
      <c r="L1373" s="0" t="s">
        <v>90</v>
      </c>
      <c r="M1373" s="0" t="n">
        <v>25</v>
      </c>
      <c r="N1373" s="48" t="e">
        <f aca="false">VLOOKUP(K1373,tblCountries,3,0)</f>
        <v>#VALUE!</v>
      </c>
      <c r="O1373" s="48" t="e">
        <f aca="false">VLOOKUP(tblSalaries#this row;how many hours of a day you work on excel,tblHours,2,0)</f>
        <v>#VALUE!</v>
      </c>
      <c r="P1373" s="48" t="e">
        <f aca="false">VLOOKUP(tblSalaries#this row;clean country,tblCountries,5,0)</f>
        <v>#VALUE!</v>
      </c>
      <c r="Q1373" s="48" t="e">
        <f aca="false">IF($Q$1,tblSalaries#this row;ppp factor*tblSalaries#this row;salary in usd,tblSalaries#this row;salary in usd)</f>
        <v>#VALUE!</v>
      </c>
    </row>
    <row r="1374" customFormat="false" ht="15" hidden="false" customHeight="true" outlineLevel="0" collapsed="false">
      <c r="B1374" s="0" t="s">
        <v>3452</v>
      </c>
      <c r="C1374" s="54" t="n">
        <v>41058.9515740741</v>
      </c>
      <c r="D1374" s="55" t="n">
        <v>65000</v>
      </c>
      <c r="E1374" s="0" t="n">
        <v>65000</v>
      </c>
      <c r="F1374" s="0" t="s">
        <v>71</v>
      </c>
      <c r="G1374" s="0" t="e">
        <f aca="false">tblSalaries#this row;clean salary (in local currency)*VLOOKUP(tblSalaries#this row;currency,tblXrate,2,0)</f>
        <v>#VALUE!</v>
      </c>
      <c r="H1374" s="0" t="s">
        <v>3453</v>
      </c>
      <c r="I1374" s="0" t="s">
        <v>78</v>
      </c>
      <c r="J1374" s="0" t="s">
        <v>74</v>
      </c>
      <c r="K1374" s="0" t="e">
        <f aca="false">VLOOKUP(tblSalaries#this row;where do you work,tblCountriesactual:mapping,2,0)</f>
        <v>#VALUE!</v>
      </c>
      <c r="L1374" s="0" t="s">
        <v>100</v>
      </c>
      <c r="M1374" s="0" t="n">
        <v>10</v>
      </c>
      <c r="N1374" s="48" t="e">
        <f aca="false">VLOOKUP(K1374,tblCountries,3,0)</f>
        <v>#VALUE!</v>
      </c>
      <c r="O1374" s="48" t="e">
        <f aca="false">VLOOKUP(tblSalaries#this row;how many hours of a day you work on excel,tblHours,2,0)</f>
        <v>#VALUE!</v>
      </c>
      <c r="P1374" s="48" t="e">
        <f aca="false">VLOOKUP(tblSalaries#this row;clean country,tblCountries,5,0)</f>
        <v>#VALUE!</v>
      </c>
      <c r="Q1374" s="48" t="e">
        <f aca="false">IF($Q$1,tblSalaries#this row;ppp factor*tblSalaries#this row;salary in usd,tblSalaries#this row;salary in usd)</f>
        <v>#VALUE!</v>
      </c>
    </row>
    <row r="1375" customFormat="false" ht="15" hidden="false" customHeight="true" outlineLevel="0" collapsed="false">
      <c r="B1375" s="0" t="s">
        <v>3454</v>
      </c>
      <c r="C1375" s="54" t="n">
        <v>41058.9516203704</v>
      </c>
      <c r="D1375" s="55" t="n">
        <v>80000</v>
      </c>
      <c r="E1375" s="0" t="n">
        <v>80000</v>
      </c>
      <c r="F1375" s="0" t="s">
        <v>71</v>
      </c>
      <c r="G1375" s="0" t="e">
        <f aca="false">tblSalaries#this row;clean salary (in local currency)*VLOOKUP(tblSalaries#this row;currency,tblXrate,2,0)</f>
        <v>#VALUE!</v>
      </c>
      <c r="H1375" s="0" t="s">
        <v>3455</v>
      </c>
      <c r="I1375" s="0" t="s">
        <v>87</v>
      </c>
      <c r="J1375" s="0" t="s">
        <v>74</v>
      </c>
      <c r="K1375" s="0" t="e">
        <f aca="false">VLOOKUP(tblSalaries#this row;where do you work,tblCountriesactual:mapping,2,0)</f>
        <v>#VALUE!</v>
      </c>
      <c r="L1375" s="0" t="s">
        <v>100</v>
      </c>
      <c r="M1375" s="0" t="n">
        <v>8</v>
      </c>
      <c r="N1375" s="48" t="e">
        <f aca="false">VLOOKUP(K1375,tblCountries,3,0)</f>
        <v>#VALUE!</v>
      </c>
      <c r="O1375" s="48" t="e">
        <f aca="false">VLOOKUP(tblSalaries#this row;how many hours of a day you work on excel,tblHours,2,0)</f>
        <v>#VALUE!</v>
      </c>
      <c r="P1375" s="48" t="e">
        <f aca="false">VLOOKUP(tblSalaries#this row;clean country,tblCountries,5,0)</f>
        <v>#VALUE!</v>
      </c>
      <c r="Q1375" s="48" t="e">
        <f aca="false">IF($Q$1,tblSalaries#this row;ppp factor*tblSalaries#this row;salary in usd,tblSalaries#this row;salary in usd)</f>
        <v>#VALUE!</v>
      </c>
    </row>
    <row r="1376" customFormat="false" ht="15" hidden="false" customHeight="true" outlineLevel="0" collapsed="false">
      <c r="B1376" s="0" t="s">
        <v>3456</v>
      </c>
      <c r="C1376" s="54" t="n">
        <v>41058.9558333333</v>
      </c>
      <c r="D1376" s="55" t="s">
        <v>3457</v>
      </c>
      <c r="E1376" s="0" t="n">
        <v>37000</v>
      </c>
      <c r="F1376" s="0" t="s">
        <v>71</v>
      </c>
      <c r="G1376" s="0" t="e">
        <f aca="false">tblSalaries#this row;clean salary (in local currency)*VLOOKUP(tblSalaries#this row;currency,tblXrate,2,0)</f>
        <v>#VALUE!</v>
      </c>
      <c r="H1376" s="0" t="s">
        <v>3458</v>
      </c>
      <c r="I1376" s="0" t="s">
        <v>136</v>
      </c>
      <c r="J1376" s="0" t="s">
        <v>74</v>
      </c>
      <c r="K1376" s="0" t="e">
        <f aca="false">VLOOKUP(tblSalaries#this row;where do you work,tblCountriesactual:mapping,2,0)</f>
        <v>#VALUE!</v>
      </c>
      <c r="L1376" s="0" t="s">
        <v>100</v>
      </c>
      <c r="M1376" s="0" t="n">
        <v>30</v>
      </c>
      <c r="N1376" s="48" t="e">
        <f aca="false">VLOOKUP(K1376,tblCountries,3,0)</f>
        <v>#VALUE!</v>
      </c>
      <c r="O1376" s="48" t="e">
        <f aca="false">VLOOKUP(tblSalaries#this row;how many hours of a day you work on excel,tblHours,2,0)</f>
        <v>#VALUE!</v>
      </c>
      <c r="P1376" s="48" t="e">
        <f aca="false">VLOOKUP(tblSalaries#this row;clean country,tblCountries,5,0)</f>
        <v>#VALUE!</v>
      </c>
      <c r="Q1376" s="48" t="e">
        <f aca="false">IF($Q$1,tblSalaries#this row;ppp factor*tblSalaries#this row;salary in usd,tblSalaries#this row;salary in usd)</f>
        <v>#VALUE!</v>
      </c>
    </row>
    <row r="1377" customFormat="false" ht="15" hidden="false" customHeight="true" outlineLevel="0" collapsed="false">
      <c r="B1377" s="0" t="s">
        <v>3459</v>
      </c>
      <c r="C1377" s="54" t="n">
        <v>41058.9625</v>
      </c>
      <c r="D1377" s="55" t="n">
        <v>40000</v>
      </c>
      <c r="E1377" s="0" t="n">
        <v>40000</v>
      </c>
      <c r="F1377" s="0" t="s">
        <v>71</v>
      </c>
      <c r="G1377" s="0" t="e">
        <f aca="false">tblSalaries#this row;clean salary (in local currency)*VLOOKUP(tblSalaries#this row;currency,tblXrate,2,0)</f>
        <v>#VALUE!</v>
      </c>
      <c r="H1377" s="0" t="s">
        <v>3460</v>
      </c>
      <c r="I1377" s="0" t="s">
        <v>124</v>
      </c>
      <c r="J1377" s="0" t="s">
        <v>74</v>
      </c>
      <c r="K1377" s="0" t="e">
        <f aca="false">VLOOKUP(tblSalaries#this row;where do you work,tblCountriesactual:mapping,2,0)</f>
        <v>#VALUE!</v>
      </c>
      <c r="L1377" s="0" t="s">
        <v>90</v>
      </c>
      <c r="M1377" s="0" t="n">
        <v>8</v>
      </c>
      <c r="N1377" s="48" t="e">
        <f aca="false">VLOOKUP(K1377,tblCountries,3,0)</f>
        <v>#VALUE!</v>
      </c>
      <c r="O1377" s="48" t="e">
        <f aca="false">VLOOKUP(tblSalaries#this row;how many hours of a day you work on excel,tblHours,2,0)</f>
        <v>#VALUE!</v>
      </c>
      <c r="P1377" s="48" t="e">
        <f aca="false">VLOOKUP(tblSalaries#this row;clean country,tblCountries,5,0)</f>
        <v>#VALUE!</v>
      </c>
      <c r="Q1377" s="48" t="e">
        <f aca="false">IF($Q$1,tblSalaries#this row;ppp factor*tblSalaries#this row;salary in usd,tblSalaries#this row;salary in usd)</f>
        <v>#VALUE!</v>
      </c>
    </row>
    <row r="1378" customFormat="false" ht="15" hidden="false" customHeight="true" outlineLevel="0" collapsed="false">
      <c r="B1378" s="0" t="s">
        <v>3461</v>
      </c>
      <c r="C1378" s="54" t="n">
        <v>41058.9644097222</v>
      </c>
      <c r="D1378" s="55" t="n">
        <v>49000</v>
      </c>
      <c r="E1378" s="0" t="n">
        <v>49000</v>
      </c>
      <c r="F1378" s="0" t="s">
        <v>71</v>
      </c>
      <c r="G1378" s="0" t="e">
        <f aca="false">tblSalaries#this row;clean salary (in local currency)*VLOOKUP(tblSalaries#this row;currency,tblXrate,2,0)</f>
        <v>#VALUE!</v>
      </c>
      <c r="H1378" s="0" t="s">
        <v>953</v>
      </c>
      <c r="I1378" s="0" t="s">
        <v>78</v>
      </c>
      <c r="J1378" s="0" t="s">
        <v>74</v>
      </c>
      <c r="K1378" s="0" t="e">
        <f aca="false">VLOOKUP(tblSalaries#this row;where do you work,tblCountriesactual:mapping,2,0)</f>
        <v>#VALUE!</v>
      </c>
      <c r="L1378" s="0" t="s">
        <v>110</v>
      </c>
      <c r="M1378" s="0" t="n">
        <v>10</v>
      </c>
      <c r="N1378" s="48" t="e">
        <f aca="false">VLOOKUP(K1378,tblCountries,3,0)</f>
        <v>#VALUE!</v>
      </c>
      <c r="O1378" s="48" t="e">
        <f aca="false">VLOOKUP(tblSalaries#this row;how many hours of a day you work on excel,tblHours,2,0)</f>
        <v>#VALUE!</v>
      </c>
      <c r="P1378" s="48" t="e">
        <f aca="false">VLOOKUP(tblSalaries#this row;clean country,tblCountries,5,0)</f>
        <v>#VALUE!</v>
      </c>
      <c r="Q1378" s="48" t="e">
        <f aca="false">IF($Q$1,tblSalaries#this row;ppp factor*tblSalaries#this row;salary in usd,tblSalaries#this row;salary in usd)</f>
        <v>#VALUE!</v>
      </c>
    </row>
    <row r="1379" customFormat="false" ht="15" hidden="false" customHeight="true" outlineLevel="0" collapsed="false">
      <c r="B1379" s="0" t="s">
        <v>3462</v>
      </c>
      <c r="C1379" s="54" t="n">
        <v>41058.9649189815</v>
      </c>
      <c r="D1379" s="55" t="n">
        <v>65000</v>
      </c>
      <c r="E1379" s="0" t="n">
        <v>65000</v>
      </c>
      <c r="F1379" s="0" t="s">
        <v>71</v>
      </c>
      <c r="G1379" s="0" t="e">
        <f aca="false">tblSalaries#this row;clean salary (in local currency)*VLOOKUP(tblSalaries#this row;currency,tblXrate,2,0)</f>
        <v>#VALUE!</v>
      </c>
      <c r="H1379" s="0" t="s">
        <v>877</v>
      </c>
      <c r="I1379" s="0" t="s">
        <v>78</v>
      </c>
      <c r="J1379" s="0" t="s">
        <v>74</v>
      </c>
      <c r="K1379" s="0" t="e">
        <f aca="false">VLOOKUP(tblSalaries#this row;where do you work,tblCountriesactual:mapping,2,0)</f>
        <v>#VALUE!</v>
      </c>
      <c r="L1379" s="0" t="s">
        <v>118</v>
      </c>
      <c r="M1379" s="0" t="n">
        <v>14</v>
      </c>
      <c r="N1379" s="48" t="e">
        <f aca="false">VLOOKUP(K1379,tblCountries,3,0)</f>
        <v>#VALUE!</v>
      </c>
      <c r="O1379" s="48" t="e">
        <f aca="false">VLOOKUP(tblSalaries#this row;how many hours of a day you work on excel,tblHours,2,0)</f>
        <v>#VALUE!</v>
      </c>
      <c r="P1379" s="48" t="e">
        <f aca="false">VLOOKUP(tblSalaries#this row;clean country,tblCountries,5,0)</f>
        <v>#VALUE!</v>
      </c>
      <c r="Q1379" s="48" t="e">
        <f aca="false">IF($Q$1,tblSalaries#this row;ppp factor*tblSalaries#this row;salary in usd,tblSalaries#this row;salary in usd)</f>
        <v>#VALUE!</v>
      </c>
    </row>
    <row r="1380" customFormat="false" ht="15" hidden="false" customHeight="true" outlineLevel="0" collapsed="false">
      <c r="B1380" s="0" t="s">
        <v>3463</v>
      </c>
      <c r="C1380" s="54" t="n">
        <v>41058.9677314815</v>
      </c>
      <c r="D1380" s="55" t="n">
        <v>55000</v>
      </c>
      <c r="E1380" s="0" t="n">
        <v>55000</v>
      </c>
      <c r="F1380" s="0" t="s">
        <v>71</v>
      </c>
      <c r="G1380" s="0" t="e">
        <f aca="false">tblSalaries#this row;clean salary (in local currency)*VLOOKUP(tblSalaries#this row;currency,tblXrate,2,0)</f>
        <v>#VALUE!</v>
      </c>
      <c r="H1380" s="0" t="s">
        <v>3464</v>
      </c>
      <c r="I1380" s="0" t="s">
        <v>78</v>
      </c>
      <c r="J1380" s="0" t="s">
        <v>74</v>
      </c>
      <c r="K1380" s="0" t="e">
        <f aca="false">VLOOKUP(tblSalaries#this row;where do you work,tblCountriesactual:mapping,2,0)</f>
        <v>#VALUE!</v>
      </c>
      <c r="L1380" s="0" t="s">
        <v>118</v>
      </c>
      <c r="M1380" s="0" t="n">
        <v>1</v>
      </c>
      <c r="N1380" s="48" t="e">
        <f aca="false">VLOOKUP(K1380,tblCountries,3,0)</f>
        <v>#VALUE!</v>
      </c>
      <c r="O1380" s="48" t="e">
        <f aca="false">VLOOKUP(tblSalaries#this row;how many hours of a day you work on excel,tblHours,2,0)</f>
        <v>#VALUE!</v>
      </c>
      <c r="P1380" s="48" t="e">
        <f aca="false">VLOOKUP(tblSalaries#this row;clean country,tblCountries,5,0)</f>
        <v>#VALUE!</v>
      </c>
      <c r="Q1380" s="48" t="e">
        <f aca="false">IF($Q$1,tblSalaries#this row;ppp factor*tblSalaries#this row;salary in usd,tblSalaries#this row;salary in usd)</f>
        <v>#VALUE!</v>
      </c>
    </row>
    <row r="1381" customFormat="false" ht="15" hidden="false" customHeight="true" outlineLevel="0" collapsed="false">
      <c r="B1381" s="0" t="s">
        <v>3465</v>
      </c>
      <c r="C1381" s="54" t="n">
        <v>41058.9726967593</v>
      </c>
      <c r="D1381" s="55" t="n">
        <v>40000</v>
      </c>
      <c r="E1381" s="0" t="n">
        <v>40000</v>
      </c>
      <c r="F1381" s="0" t="s">
        <v>71</v>
      </c>
      <c r="G1381" s="0" t="e">
        <f aca="false">tblSalaries#this row;clean salary (in local currency)*VLOOKUP(tblSalaries#this row;currency,tblXrate,2,0)</f>
        <v>#VALUE!</v>
      </c>
      <c r="H1381" s="0" t="s">
        <v>3466</v>
      </c>
      <c r="I1381" s="0" t="s">
        <v>124</v>
      </c>
      <c r="J1381" s="0" t="s">
        <v>74</v>
      </c>
      <c r="K1381" s="0" t="e">
        <f aca="false">VLOOKUP(tblSalaries#this row;where do you work,tblCountriesactual:mapping,2,0)</f>
        <v>#VALUE!</v>
      </c>
      <c r="L1381" s="0" t="s">
        <v>110</v>
      </c>
      <c r="M1381" s="0" t="n">
        <v>1</v>
      </c>
      <c r="N1381" s="48" t="e">
        <f aca="false">VLOOKUP(K1381,tblCountries,3,0)</f>
        <v>#VALUE!</v>
      </c>
      <c r="O1381" s="48" t="e">
        <f aca="false">VLOOKUP(tblSalaries#this row;how many hours of a day you work on excel,tblHours,2,0)</f>
        <v>#VALUE!</v>
      </c>
      <c r="P1381" s="48" t="e">
        <f aca="false">VLOOKUP(tblSalaries#this row;clean country,tblCountries,5,0)</f>
        <v>#VALUE!</v>
      </c>
      <c r="Q1381" s="48" t="e">
        <f aca="false">IF($Q$1,tblSalaries#this row;ppp factor*tblSalaries#this row;salary in usd,tblSalaries#this row;salary in usd)</f>
        <v>#VALUE!</v>
      </c>
    </row>
    <row r="1382" customFormat="false" ht="15" hidden="false" customHeight="true" outlineLevel="0" collapsed="false">
      <c r="B1382" s="0" t="s">
        <v>3467</v>
      </c>
      <c r="C1382" s="54" t="n">
        <v>41058.9732060185</v>
      </c>
      <c r="D1382" s="55" t="n">
        <v>60000</v>
      </c>
      <c r="E1382" s="0" t="n">
        <v>60000</v>
      </c>
      <c r="F1382" s="0" t="s">
        <v>71</v>
      </c>
      <c r="G1382" s="0" t="e">
        <f aca="false">tblSalaries#this row;clean salary (in local currency)*VLOOKUP(tblSalaries#this row;currency,tblXrate,2,0)</f>
        <v>#VALUE!</v>
      </c>
      <c r="H1382" s="0" t="s">
        <v>712</v>
      </c>
      <c r="I1382" s="0" t="s">
        <v>78</v>
      </c>
      <c r="J1382" s="0" t="s">
        <v>74</v>
      </c>
      <c r="K1382" s="0" t="e">
        <f aca="false">VLOOKUP(tblSalaries#this row;where do you work,tblCountriesactual:mapping,2,0)</f>
        <v>#VALUE!</v>
      </c>
      <c r="L1382" s="0" t="s">
        <v>110</v>
      </c>
      <c r="M1382" s="0" t="n">
        <v>15</v>
      </c>
      <c r="N1382" s="48" t="e">
        <f aca="false">VLOOKUP(K1382,tblCountries,3,0)</f>
        <v>#VALUE!</v>
      </c>
      <c r="O1382" s="48" t="e">
        <f aca="false">VLOOKUP(tblSalaries#this row;how many hours of a day you work on excel,tblHours,2,0)</f>
        <v>#VALUE!</v>
      </c>
      <c r="P1382" s="48" t="e">
        <f aca="false">VLOOKUP(tblSalaries#this row;clean country,tblCountries,5,0)</f>
        <v>#VALUE!</v>
      </c>
      <c r="Q1382" s="48" t="e">
        <f aca="false">IF($Q$1,tblSalaries#this row;ppp factor*tblSalaries#this row;salary in usd,tblSalaries#this row;salary in usd)</f>
        <v>#VALUE!</v>
      </c>
    </row>
    <row r="1383" customFormat="false" ht="15" hidden="false" customHeight="true" outlineLevel="0" collapsed="false">
      <c r="B1383" s="0" t="s">
        <v>3468</v>
      </c>
      <c r="C1383" s="54" t="n">
        <v>41058.9798958333</v>
      </c>
      <c r="D1383" s="55" t="s">
        <v>3469</v>
      </c>
      <c r="E1383" s="0" t="n">
        <v>36000</v>
      </c>
      <c r="F1383" s="0" t="s">
        <v>82</v>
      </c>
      <c r="G1383" s="0" t="e">
        <f aca="false">tblSalaries#this row;clean salary (in local currency)*VLOOKUP(tblSalaries#this row;currency,tblXrate,2,0)</f>
        <v>#VALUE!</v>
      </c>
      <c r="H1383" s="0" t="s">
        <v>3470</v>
      </c>
      <c r="I1383" s="0" t="s">
        <v>78</v>
      </c>
      <c r="J1383" s="0" t="s">
        <v>267</v>
      </c>
      <c r="K1383" s="0" t="e">
        <f aca="false">VLOOKUP(tblSalaries#this row;where do you work,tblCountriesactual:mapping,2,0)</f>
        <v>#VALUE!</v>
      </c>
      <c r="L1383" s="0" t="s">
        <v>100</v>
      </c>
      <c r="M1383" s="0" t="n">
        <v>4</v>
      </c>
      <c r="N1383" s="48" t="e">
        <f aca="false">VLOOKUP(K1383,tblCountries,3,0)</f>
        <v>#VALUE!</v>
      </c>
      <c r="O1383" s="48" t="e">
        <f aca="false">VLOOKUP(tblSalaries#this row;how many hours of a day you work on excel,tblHours,2,0)</f>
        <v>#VALUE!</v>
      </c>
      <c r="P1383" s="48" t="e">
        <f aca="false">VLOOKUP(tblSalaries#this row;clean country,tblCountries,5,0)</f>
        <v>#VALUE!</v>
      </c>
      <c r="Q1383" s="48" t="e">
        <f aca="false">IF($Q$1,tblSalaries#this row;ppp factor*tblSalaries#this row;salary in usd,tblSalaries#this row;salary in usd)</f>
        <v>#VALUE!</v>
      </c>
    </row>
    <row r="1384" customFormat="false" ht="15" hidden="false" customHeight="true" outlineLevel="0" collapsed="false">
      <c r="B1384" s="0" t="s">
        <v>3471</v>
      </c>
      <c r="C1384" s="54" t="n">
        <v>41058.9855671296</v>
      </c>
      <c r="D1384" s="55" t="n">
        <v>150000</v>
      </c>
      <c r="E1384" s="0" t="n">
        <v>150000</v>
      </c>
      <c r="F1384" s="0" t="s">
        <v>71</v>
      </c>
      <c r="G1384" s="0" t="e">
        <f aca="false">tblSalaries#this row;clean salary (in local currency)*VLOOKUP(tblSalaries#this row;currency,tblXrate,2,0)</f>
        <v>#VALUE!</v>
      </c>
      <c r="H1384" s="0" t="s">
        <v>802</v>
      </c>
      <c r="I1384" s="0" t="s">
        <v>78</v>
      </c>
      <c r="J1384" s="0" t="s">
        <v>74</v>
      </c>
      <c r="K1384" s="0" t="e">
        <f aca="false">VLOOKUP(tblSalaries#this row;where do you work,tblCountriesactual:mapping,2,0)</f>
        <v>#VALUE!</v>
      </c>
      <c r="L1384" s="0" t="s">
        <v>100</v>
      </c>
      <c r="M1384" s="0" t="n">
        <v>30</v>
      </c>
      <c r="N1384" s="48" t="e">
        <f aca="false">VLOOKUP(K1384,tblCountries,3,0)</f>
        <v>#VALUE!</v>
      </c>
      <c r="O1384" s="48" t="e">
        <f aca="false">VLOOKUP(tblSalaries#this row;how many hours of a day you work on excel,tblHours,2,0)</f>
        <v>#VALUE!</v>
      </c>
      <c r="P1384" s="48" t="e">
        <f aca="false">VLOOKUP(tblSalaries#this row;clean country,tblCountries,5,0)</f>
        <v>#VALUE!</v>
      </c>
      <c r="Q1384" s="48" t="e">
        <f aca="false">IF($Q$1,tblSalaries#this row;ppp factor*tblSalaries#this row;salary in usd,tblSalaries#this row;salary in usd)</f>
        <v>#VALUE!</v>
      </c>
    </row>
    <row r="1385" customFormat="false" ht="15" hidden="false" customHeight="true" outlineLevel="0" collapsed="false">
      <c r="B1385" s="0" t="s">
        <v>3472</v>
      </c>
      <c r="C1385" s="54" t="n">
        <v>41058.9891898148</v>
      </c>
      <c r="D1385" s="55" t="n">
        <v>88000</v>
      </c>
      <c r="E1385" s="0" t="n">
        <v>88000</v>
      </c>
      <c r="F1385" s="0" t="s">
        <v>71</v>
      </c>
      <c r="G1385" s="0" t="e">
        <f aca="false">tblSalaries#this row;clean salary (in local currency)*VLOOKUP(tblSalaries#this row;currency,tblXrate,2,0)</f>
        <v>#VALUE!</v>
      </c>
      <c r="H1385" s="0" t="s">
        <v>3473</v>
      </c>
      <c r="I1385" s="0" t="s">
        <v>124</v>
      </c>
      <c r="J1385" s="0" t="s">
        <v>74</v>
      </c>
      <c r="K1385" s="0" t="e">
        <f aca="false">VLOOKUP(tblSalaries#this row;where do you work,tblCountriesactual:mapping,2,0)</f>
        <v>#VALUE!</v>
      </c>
      <c r="L1385" s="0" t="s">
        <v>110</v>
      </c>
      <c r="M1385" s="0" t="n">
        <v>21</v>
      </c>
      <c r="N1385" s="48" t="e">
        <f aca="false">VLOOKUP(K1385,tblCountries,3,0)</f>
        <v>#VALUE!</v>
      </c>
      <c r="O1385" s="48" t="e">
        <f aca="false">VLOOKUP(tblSalaries#this row;how many hours of a day you work on excel,tblHours,2,0)</f>
        <v>#VALUE!</v>
      </c>
      <c r="P1385" s="48" t="e">
        <f aca="false">VLOOKUP(tblSalaries#this row;clean country,tblCountries,5,0)</f>
        <v>#VALUE!</v>
      </c>
      <c r="Q1385" s="48" t="e">
        <f aca="false">IF($Q$1,tblSalaries#this row;ppp factor*tblSalaries#this row;salary in usd,tblSalaries#this row;salary in usd)</f>
        <v>#VALUE!</v>
      </c>
    </row>
    <row r="1386" customFormat="false" ht="15" hidden="false" customHeight="true" outlineLevel="0" collapsed="false">
      <c r="B1386" s="0" t="s">
        <v>3474</v>
      </c>
      <c r="C1386" s="54" t="n">
        <v>41059.0014814815</v>
      </c>
      <c r="D1386" s="55" t="n">
        <v>64500</v>
      </c>
      <c r="E1386" s="0" t="n">
        <v>64500</v>
      </c>
      <c r="F1386" s="0" t="s">
        <v>71</v>
      </c>
      <c r="G1386" s="0" t="e">
        <f aca="false">tblSalaries#this row;clean salary (in local currency)*VLOOKUP(tblSalaries#this row;currency,tblXrate,2,0)</f>
        <v>#VALUE!</v>
      </c>
      <c r="H1386" s="0" t="s">
        <v>3475</v>
      </c>
      <c r="I1386" s="0" t="s">
        <v>78</v>
      </c>
      <c r="J1386" s="0" t="s">
        <v>74</v>
      </c>
      <c r="K1386" s="0" t="e">
        <f aca="false">VLOOKUP(tblSalaries#this row;where do you work,tblCountriesactual:mapping,2,0)</f>
        <v>#VALUE!</v>
      </c>
      <c r="L1386" s="0" t="s">
        <v>110</v>
      </c>
      <c r="M1386" s="0" t="n">
        <v>13</v>
      </c>
      <c r="N1386" s="48" t="e">
        <f aca="false">VLOOKUP(K1386,tblCountries,3,0)</f>
        <v>#VALUE!</v>
      </c>
      <c r="O1386" s="48" t="e">
        <f aca="false">VLOOKUP(tblSalaries#this row;how many hours of a day you work on excel,tblHours,2,0)</f>
        <v>#VALUE!</v>
      </c>
      <c r="P1386" s="48" t="e">
        <f aca="false">VLOOKUP(tblSalaries#this row;clean country,tblCountries,5,0)</f>
        <v>#VALUE!</v>
      </c>
      <c r="Q1386" s="48" t="e">
        <f aca="false">IF($Q$1,tblSalaries#this row;ppp factor*tblSalaries#this row;salary in usd,tblSalaries#this row;salary in usd)</f>
        <v>#VALUE!</v>
      </c>
    </row>
    <row r="1387" customFormat="false" ht="15" hidden="false" customHeight="true" outlineLevel="0" collapsed="false">
      <c r="B1387" s="0" t="s">
        <v>3476</v>
      </c>
      <c r="C1387" s="54" t="n">
        <v>41059.0091087963</v>
      </c>
      <c r="D1387" s="55" t="s">
        <v>3477</v>
      </c>
      <c r="E1387" s="0" t="n">
        <v>216000</v>
      </c>
      <c r="F1387" s="0" t="s">
        <v>291</v>
      </c>
      <c r="G1387" s="0" t="e">
        <f aca="false">tblSalaries#this row;clean salary (in local currency)*VLOOKUP(tblSalaries#this row;currency,tblXrate,2,0)</f>
        <v>#VALUE!</v>
      </c>
      <c r="H1387" s="0" t="s">
        <v>3478</v>
      </c>
      <c r="I1387" s="0" t="s">
        <v>116</v>
      </c>
      <c r="J1387" s="0" t="s">
        <v>199</v>
      </c>
      <c r="K1387" s="0" t="e">
        <f aca="false">VLOOKUP(tblSalaries#this row;where do you work,tblCountriesactual:mapping,2,0)</f>
        <v>#VALUE!</v>
      </c>
      <c r="L1387" s="0" t="s">
        <v>110</v>
      </c>
      <c r="M1387" s="0" t="n">
        <v>20</v>
      </c>
      <c r="N1387" s="48" t="e">
        <f aca="false">VLOOKUP(K1387,tblCountries,3,0)</f>
        <v>#VALUE!</v>
      </c>
      <c r="O1387" s="48" t="e">
        <f aca="false">VLOOKUP(tblSalaries#this row;how many hours of a day you work on excel,tblHours,2,0)</f>
        <v>#VALUE!</v>
      </c>
      <c r="P1387" s="48" t="e">
        <f aca="false">VLOOKUP(tblSalaries#this row;clean country,tblCountries,5,0)</f>
        <v>#VALUE!</v>
      </c>
      <c r="Q1387" s="48" t="e">
        <f aca="false">IF($Q$1,tblSalaries#this row;ppp factor*tblSalaries#this row;salary in usd,tblSalaries#this row;salary in usd)</f>
        <v>#VALUE!</v>
      </c>
    </row>
    <row r="1388" customFormat="false" ht="15" hidden="false" customHeight="true" outlineLevel="0" collapsed="false">
      <c r="B1388" s="0" t="s">
        <v>3479</v>
      </c>
      <c r="C1388" s="54" t="n">
        <v>41059.0156018519</v>
      </c>
      <c r="D1388" s="55" t="n">
        <v>50000</v>
      </c>
      <c r="E1388" s="0" t="n">
        <v>50000</v>
      </c>
      <c r="F1388" s="0" t="s">
        <v>71</v>
      </c>
      <c r="G1388" s="0" t="e">
        <f aca="false">tblSalaries#this row;clean salary (in local currency)*VLOOKUP(tblSalaries#this row;currency,tblXrate,2,0)</f>
        <v>#VALUE!</v>
      </c>
      <c r="H1388" s="0" t="s">
        <v>3480</v>
      </c>
      <c r="I1388" s="0" t="s">
        <v>69</v>
      </c>
      <c r="J1388" s="0" t="s">
        <v>74</v>
      </c>
      <c r="K1388" s="0" t="e">
        <f aca="false">VLOOKUP(tblSalaries#this row;where do you work,tblCountriesactual:mapping,2,0)</f>
        <v>#VALUE!</v>
      </c>
      <c r="L1388" s="0" t="s">
        <v>110</v>
      </c>
      <c r="M1388" s="0" t="n">
        <v>15</v>
      </c>
      <c r="N1388" s="48" t="e">
        <f aca="false">VLOOKUP(K1388,tblCountries,3,0)</f>
        <v>#VALUE!</v>
      </c>
      <c r="O1388" s="48" t="e">
        <f aca="false">VLOOKUP(tblSalaries#this row;how many hours of a day you work on excel,tblHours,2,0)</f>
        <v>#VALUE!</v>
      </c>
      <c r="P1388" s="48" t="e">
        <f aca="false">VLOOKUP(tblSalaries#this row;clean country,tblCountries,5,0)</f>
        <v>#VALUE!</v>
      </c>
      <c r="Q1388" s="48" t="e">
        <f aca="false">IF($Q$1,tblSalaries#this row;ppp factor*tblSalaries#this row;salary in usd,tblSalaries#this row;salary in usd)</f>
        <v>#VALUE!</v>
      </c>
    </row>
    <row r="1389" customFormat="false" ht="15" hidden="false" customHeight="true" outlineLevel="0" collapsed="false">
      <c r="B1389" s="0" t="s">
        <v>3481</v>
      </c>
      <c r="C1389" s="54" t="n">
        <v>41059.0178587963</v>
      </c>
      <c r="D1389" s="55" t="n">
        <v>120000</v>
      </c>
      <c r="E1389" s="0" t="n">
        <v>120000</v>
      </c>
      <c r="F1389" s="0" t="s">
        <v>71</v>
      </c>
      <c r="G1389" s="0" t="e">
        <f aca="false">tblSalaries#this row;clean salary (in local currency)*VLOOKUP(tblSalaries#this row;currency,tblXrate,2,0)</f>
        <v>#VALUE!</v>
      </c>
      <c r="H1389" s="0" t="s">
        <v>1762</v>
      </c>
      <c r="I1389" s="0" t="s">
        <v>124</v>
      </c>
      <c r="J1389" s="0" t="s">
        <v>74</v>
      </c>
      <c r="K1389" s="0" t="e">
        <f aca="false">VLOOKUP(tblSalaries#this row;where do you work,tblCountriesactual:mapping,2,0)</f>
        <v>#VALUE!</v>
      </c>
      <c r="L1389" s="0" t="s">
        <v>100</v>
      </c>
      <c r="M1389" s="0" t="n">
        <v>10</v>
      </c>
      <c r="N1389" s="48" t="e">
        <f aca="false">VLOOKUP(K1389,tblCountries,3,0)</f>
        <v>#VALUE!</v>
      </c>
      <c r="O1389" s="48" t="e">
        <f aca="false">VLOOKUP(tblSalaries#this row;how many hours of a day you work on excel,tblHours,2,0)</f>
        <v>#VALUE!</v>
      </c>
      <c r="P1389" s="48" t="e">
        <f aca="false">VLOOKUP(tblSalaries#this row;clean country,tblCountries,5,0)</f>
        <v>#VALUE!</v>
      </c>
      <c r="Q1389" s="48" t="e">
        <f aca="false">IF($Q$1,tblSalaries#this row;ppp factor*tblSalaries#this row;salary in usd,tblSalaries#this row;salary in usd)</f>
        <v>#VALUE!</v>
      </c>
    </row>
    <row r="1390" customFormat="false" ht="15" hidden="false" customHeight="true" outlineLevel="0" collapsed="false">
      <c r="B1390" s="0" t="s">
        <v>3482</v>
      </c>
      <c r="C1390" s="54" t="n">
        <v>41059.024224537</v>
      </c>
      <c r="D1390" s="55" t="n">
        <v>107000</v>
      </c>
      <c r="E1390" s="0" t="n">
        <v>107000</v>
      </c>
      <c r="F1390" s="0" t="s">
        <v>71</v>
      </c>
      <c r="G1390" s="0" t="e">
        <f aca="false">tblSalaries#this row;clean salary (in local currency)*VLOOKUP(tblSalaries#this row;currency,tblXrate,2,0)</f>
        <v>#VALUE!</v>
      </c>
      <c r="H1390" s="0" t="s">
        <v>3483</v>
      </c>
      <c r="I1390" s="0" t="s">
        <v>124</v>
      </c>
      <c r="J1390" s="0" t="s">
        <v>74</v>
      </c>
      <c r="K1390" s="0" t="e">
        <f aca="false">VLOOKUP(tblSalaries#this row;where do you work,tblCountriesactual:mapping,2,0)</f>
        <v>#VALUE!</v>
      </c>
      <c r="L1390" s="0" t="s">
        <v>118</v>
      </c>
      <c r="M1390" s="0" t="n">
        <v>29</v>
      </c>
      <c r="N1390" s="48" t="e">
        <f aca="false">VLOOKUP(K1390,tblCountries,3,0)</f>
        <v>#VALUE!</v>
      </c>
      <c r="O1390" s="48" t="e">
        <f aca="false">VLOOKUP(tblSalaries#this row;how many hours of a day you work on excel,tblHours,2,0)</f>
        <v>#VALUE!</v>
      </c>
      <c r="P1390" s="48" t="e">
        <f aca="false">VLOOKUP(tblSalaries#this row;clean country,tblCountries,5,0)</f>
        <v>#VALUE!</v>
      </c>
      <c r="Q1390" s="48" t="e">
        <f aca="false">IF($Q$1,tblSalaries#this row;ppp factor*tblSalaries#this row;salary in usd,tblSalaries#this row;salary in usd)</f>
        <v>#VALUE!</v>
      </c>
    </row>
    <row r="1391" customFormat="false" ht="15" hidden="false" customHeight="true" outlineLevel="0" collapsed="false">
      <c r="B1391" s="0" t="s">
        <v>3484</v>
      </c>
      <c r="C1391" s="54" t="n">
        <v>41059.0297453704</v>
      </c>
      <c r="D1391" s="55" t="n">
        <v>40000</v>
      </c>
      <c r="E1391" s="0" t="n">
        <v>40000</v>
      </c>
      <c r="F1391" s="0" t="s">
        <v>71</v>
      </c>
      <c r="G1391" s="0" t="e">
        <f aca="false">tblSalaries#this row;clean salary (in local currency)*VLOOKUP(tblSalaries#this row;currency,tblXrate,2,0)</f>
        <v>#VALUE!</v>
      </c>
      <c r="H1391" s="0" t="s">
        <v>1726</v>
      </c>
      <c r="I1391" s="0" t="s">
        <v>78</v>
      </c>
      <c r="J1391" s="0" t="s">
        <v>74</v>
      </c>
      <c r="K1391" s="0" t="e">
        <f aca="false">VLOOKUP(tblSalaries#this row;where do you work,tblCountriesactual:mapping,2,0)</f>
        <v>#VALUE!</v>
      </c>
      <c r="L1391" s="0" t="s">
        <v>100</v>
      </c>
      <c r="M1391" s="0" t="n">
        <v>6</v>
      </c>
      <c r="N1391" s="48" t="e">
        <f aca="false">VLOOKUP(K1391,tblCountries,3,0)</f>
        <v>#VALUE!</v>
      </c>
      <c r="O1391" s="48" t="e">
        <f aca="false">VLOOKUP(tblSalaries#this row;how many hours of a day you work on excel,tblHours,2,0)</f>
        <v>#VALUE!</v>
      </c>
      <c r="P1391" s="48" t="e">
        <f aca="false">VLOOKUP(tblSalaries#this row;clean country,tblCountries,5,0)</f>
        <v>#VALUE!</v>
      </c>
      <c r="Q1391" s="48" t="e">
        <f aca="false">IF($Q$1,tblSalaries#this row;ppp factor*tblSalaries#this row;salary in usd,tblSalaries#this row;salary in usd)</f>
        <v>#VALUE!</v>
      </c>
    </row>
    <row r="1392" customFormat="false" ht="15" hidden="false" customHeight="true" outlineLevel="0" collapsed="false">
      <c r="B1392" s="0" t="s">
        <v>3485</v>
      </c>
      <c r="C1392" s="54" t="n">
        <v>41059.0347569444</v>
      </c>
      <c r="D1392" s="55" t="n">
        <v>81000</v>
      </c>
      <c r="E1392" s="0" t="n">
        <v>81000</v>
      </c>
      <c r="F1392" s="0" t="s">
        <v>71</v>
      </c>
      <c r="G1392" s="0" t="e">
        <f aca="false">tblSalaries#this row;clean salary (in local currency)*VLOOKUP(tblSalaries#this row;currency,tblXrate,2,0)</f>
        <v>#VALUE!</v>
      </c>
      <c r="H1392" s="0" t="s">
        <v>3486</v>
      </c>
      <c r="I1392" s="0" t="s">
        <v>124</v>
      </c>
      <c r="J1392" s="0" t="s">
        <v>74</v>
      </c>
      <c r="K1392" s="0" t="e">
        <f aca="false">VLOOKUP(tblSalaries#this row;where do you work,tblCountriesactual:mapping,2,0)</f>
        <v>#VALUE!</v>
      </c>
      <c r="L1392" s="0" t="s">
        <v>90</v>
      </c>
      <c r="M1392" s="0" t="n">
        <v>12</v>
      </c>
      <c r="N1392" s="48" t="e">
        <f aca="false">VLOOKUP(K1392,tblCountries,3,0)</f>
        <v>#VALUE!</v>
      </c>
      <c r="O1392" s="48" t="e">
        <f aca="false">VLOOKUP(tblSalaries#this row;how many hours of a day you work on excel,tblHours,2,0)</f>
        <v>#VALUE!</v>
      </c>
      <c r="P1392" s="48" t="e">
        <f aca="false">VLOOKUP(tblSalaries#this row;clean country,tblCountries,5,0)</f>
        <v>#VALUE!</v>
      </c>
      <c r="Q1392" s="48" t="e">
        <f aca="false">IF($Q$1,tblSalaries#this row;ppp factor*tblSalaries#this row;salary in usd,tblSalaries#this row;salary in usd)</f>
        <v>#VALUE!</v>
      </c>
    </row>
    <row r="1393" customFormat="false" ht="15" hidden="false" customHeight="true" outlineLevel="0" collapsed="false">
      <c r="B1393" s="0" t="s">
        <v>3487</v>
      </c>
      <c r="C1393" s="54" t="n">
        <v>41059.0454398148</v>
      </c>
      <c r="D1393" s="55" t="n">
        <v>45000</v>
      </c>
      <c r="E1393" s="0" t="n">
        <v>45000</v>
      </c>
      <c r="F1393" s="0" t="s">
        <v>71</v>
      </c>
      <c r="G1393" s="0" t="e">
        <f aca="false">tblSalaries#this row;clean salary (in local currency)*VLOOKUP(tblSalaries#this row;currency,tblXrate,2,0)</f>
        <v>#VALUE!</v>
      </c>
      <c r="H1393" s="0" t="s">
        <v>3488</v>
      </c>
      <c r="I1393" s="0" t="s">
        <v>143</v>
      </c>
      <c r="J1393" s="0" t="s">
        <v>74</v>
      </c>
      <c r="K1393" s="0" t="e">
        <f aca="false">VLOOKUP(tblSalaries#this row;where do you work,tblCountriesactual:mapping,2,0)</f>
        <v>#VALUE!</v>
      </c>
      <c r="L1393" s="0" t="s">
        <v>110</v>
      </c>
      <c r="M1393" s="0" t="n">
        <v>20</v>
      </c>
      <c r="N1393" s="48" t="e">
        <f aca="false">VLOOKUP(K1393,tblCountries,3,0)</f>
        <v>#VALUE!</v>
      </c>
      <c r="O1393" s="48" t="e">
        <f aca="false">VLOOKUP(tblSalaries#this row;how many hours of a day you work on excel,tblHours,2,0)</f>
        <v>#VALUE!</v>
      </c>
      <c r="P1393" s="48" t="e">
        <f aca="false">VLOOKUP(tblSalaries#this row;clean country,tblCountries,5,0)</f>
        <v>#VALUE!</v>
      </c>
      <c r="Q1393" s="48" t="e">
        <f aca="false">IF($Q$1,tblSalaries#this row;ppp factor*tblSalaries#this row;salary in usd,tblSalaries#this row;salary in usd)</f>
        <v>#VALUE!</v>
      </c>
    </row>
    <row r="1394" customFormat="false" ht="15" hidden="false" customHeight="true" outlineLevel="0" collapsed="false">
      <c r="B1394" s="0" t="s">
        <v>3489</v>
      </c>
      <c r="C1394" s="54" t="n">
        <v>41059.0500462963</v>
      </c>
      <c r="D1394" s="55" t="n">
        <v>49000</v>
      </c>
      <c r="E1394" s="0" t="n">
        <v>49000</v>
      </c>
      <c r="F1394" s="0" t="s">
        <v>71</v>
      </c>
      <c r="G1394" s="0" t="e">
        <f aca="false">tblSalaries#this row;clean salary (in local currency)*VLOOKUP(tblSalaries#this row;currency,tblXrate,2,0)</f>
        <v>#VALUE!</v>
      </c>
      <c r="H1394" s="0" t="s">
        <v>3490</v>
      </c>
      <c r="I1394" s="0" t="s">
        <v>143</v>
      </c>
      <c r="J1394" s="0" t="s">
        <v>74</v>
      </c>
      <c r="K1394" s="0" t="e">
        <f aca="false">VLOOKUP(tblSalaries#this row;where do you work,tblCountriesactual:mapping,2,0)</f>
        <v>#VALUE!</v>
      </c>
      <c r="L1394" s="0" t="s">
        <v>110</v>
      </c>
      <c r="M1394" s="0" t="n">
        <v>5</v>
      </c>
      <c r="N1394" s="48" t="e">
        <f aca="false">VLOOKUP(K1394,tblCountries,3,0)</f>
        <v>#VALUE!</v>
      </c>
      <c r="O1394" s="48" t="e">
        <f aca="false">VLOOKUP(tblSalaries#this row;how many hours of a day you work on excel,tblHours,2,0)</f>
        <v>#VALUE!</v>
      </c>
      <c r="P1394" s="48" t="e">
        <f aca="false">VLOOKUP(tblSalaries#this row;clean country,tblCountries,5,0)</f>
        <v>#VALUE!</v>
      </c>
      <c r="Q1394" s="48" t="e">
        <f aca="false">IF($Q$1,tblSalaries#this row;ppp factor*tblSalaries#this row;salary in usd,tblSalaries#this row;salary in usd)</f>
        <v>#VALUE!</v>
      </c>
    </row>
    <row r="1395" customFormat="false" ht="15" hidden="false" customHeight="true" outlineLevel="0" collapsed="false">
      <c r="B1395" s="0" t="s">
        <v>3491</v>
      </c>
      <c r="C1395" s="54" t="n">
        <v>41059.0504050926</v>
      </c>
      <c r="D1395" s="55" t="s">
        <v>3492</v>
      </c>
      <c r="E1395" s="0" t="n">
        <v>750000</v>
      </c>
      <c r="F1395" s="0" t="s">
        <v>101</v>
      </c>
      <c r="G1395" s="0" t="e">
        <f aca="false">tblSalaries#this row;clean salary (in local currency)*VLOOKUP(tblSalaries#this row;currency,tblXrate,2,0)</f>
        <v>#VALUE!</v>
      </c>
      <c r="H1395" s="0" t="s">
        <v>3493</v>
      </c>
      <c r="I1395" s="0" t="s">
        <v>107</v>
      </c>
      <c r="J1395" s="0" t="s">
        <v>85</v>
      </c>
      <c r="K1395" s="0" t="e">
        <f aca="false">VLOOKUP(tblSalaries#this row;where do you work,tblCountriesactual:mapping,2,0)</f>
        <v>#VALUE!</v>
      </c>
      <c r="L1395" s="0" t="s">
        <v>90</v>
      </c>
      <c r="M1395" s="0" t="n">
        <v>1</v>
      </c>
      <c r="N1395" s="48" t="e">
        <f aca="false">VLOOKUP(K1395,tblCountries,3,0)</f>
        <v>#VALUE!</v>
      </c>
      <c r="O1395" s="48" t="e">
        <f aca="false">VLOOKUP(tblSalaries#this row;how many hours of a day you work on excel,tblHours,2,0)</f>
        <v>#VALUE!</v>
      </c>
      <c r="P1395" s="48" t="e">
        <f aca="false">VLOOKUP(tblSalaries#this row;clean country,tblCountries,5,0)</f>
        <v>#VALUE!</v>
      </c>
      <c r="Q1395" s="48" t="e">
        <f aca="false">IF($Q$1,tblSalaries#this row;ppp factor*tblSalaries#this row;salary in usd,tblSalaries#this row;salary in usd)</f>
        <v>#VALUE!</v>
      </c>
    </row>
    <row r="1396" customFormat="false" ht="15" hidden="false" customHeight="true" outlineLevel="0" collapsed="false">
      <c r="B1396" s="0" t="s">
        <v>3494</v>
      </c>
      <c r="C1396" s="54" t="n">
        <v>41059.0524537037</v>
      </c>
      <c r="D1396" s="55" t="n">
        <v>72000</v>
      </c>
      <c r="E1396" s="0" t="n">
        <v>72000</v>
      </c>
      <c r="F1396" s="0" t="s">
        <v>71</v>
      </c>
      <c r="G1396" s="0" t="e">
        <f aca="false">tblSalaries#this row;clean salary (in local currency)*VLOOKUP(tblSalaries#this row;currency,tblXrate,2,0)</f>
        <v>#VALUE!</v>
      </c>
      <c r="H1396" s="0" t="s">
        <v>124</v>
      </c>
      <c r="I1396" s="0" t="s">
        <v>124</v>
      </c>
      <c r="J1396" s="0" t="s">
        <v>74</v>
      </c>
      <c r="K1396" s="0" t="e">
        <f aca="false">VLOOKUP(tblSalaries#this row;where do you work,tblCountriesactual:mapping,2,0)</f>
        <v>#VALUE!</v>
      </c>
      <c r="L1396" s="0" t="s">
        <v>90</v>
      </c>
      <c r="M1396" s="0" t="n">
        <v>20</v>
      </c>
      <c r="N1396" s="48" t="e">
        <f aca="false">VLOOKUP(K1396,tblCountries,3,0)</f>
        <v>#VALUE!</v>
      </c>
      <c r="O1396" s="48" t="e">
        <f aca="false">VLOOKUP(tblSalaries#this row;how many hours of a day you work on excel,tblHours,2,0)</f>
        <v>#VALUE!</v>
      </c>
      <c r="P1396" s="48" t="e">
        <f aca="false">VLOOKUP(tblSalaries#this row;clean country,tblCountries,5,0)</f>
        <v>#VALUE!</v>
      </c>
      <c r="Q1396" s="48" t="e">
        <f aca="false">IF($Q$1,tblSalaries#this row;ppp factor*tblSalaries#this row;salary in usd,tblSalaries#this row;salary in usd)</f>
        <v>#VALUE!</v>
      </c>
    </row>
    <row r="1397" customFormat="false" ht="15" hidden="false" customHeight="true" outlineLevel="0" collapsed="false">
      <c r="B1397" s="0" t="s">
        <v>3495</v>
      </c>
      <c r="C1397" s="54" t="n">
        <v>41059.059224537</v>
      </c>
      <c r="D1397" s="55" t="n">
        <v>50000</v>
      </c>
      <c r="E1397" s="0" t="n">
        <v>50000</v>
      </c>
      <c r="F1397" s="0" t="s">
        <v>71</v>
      </c>
      <c r="G1397" s="0" t="e">
        <f aca="false">tblSalaries#this row;clean salary (in local currency)*VLOOKUP(tblSalaries#this row;currency,tblXrate,2,0)</f>
        <v>#VALUE!</v>
      </c>
      <c r="H1397" s="0" t="s">
        <v>3496</v>
      </c>
      <c r="I1397" s="0" t="s">
        <v>78</v>
      </c>
      <c r="J1397" s="0" t="s">
        <v>74</v>
      </c>
      <c r="K1397" s="0" t="e">
        <f aca="false">VLOOKUP(tblSalaries#this row;where do you work,tblCountriesactual:mapping,2,0)</f>
        <v>#VALUE!</v>
      </c>
      <c r="L1397" s="0" t="s">
        <v>110</v>
      </c>
      <c r="M1397" s="0" t="n">
        <v>7</v>
      </c>
      <c r="N1397" s="48" t="e">
        <f aca="false">VLOOKUP(K1397,tblCountries,3,0)</f>
        <v>#VALUE!</v>
      </c>
      <c r="O1397" s="48" t="e">
        <f aca="false">VLOOKUP(tblSalaries#this row;how many hours of a day you work on excel,tblHours,2,0)</f>
        <v>#VALUE!</v>
      </c>
      <c r="P1397" s="48" t="e">
        <f aca="false">VLOOKUP(tblSalaries#this row;clean country,tblCountries,5,0)</f>
        <v>#VALUE!</v>
      </c>
      <c r="Q1397" s="48" t="e">
        <f aca="false">IF($Q$1,tblSalaries#this row;ppp factor*tblSalaries#this row;salary in usd,tblSalaries#this row;salary in usd)</f>
        <v>#VALUE!</v>
      </c>
    </row>
    <row r="1398" customFormat="false" ht="15" hidden="false" customHeight="true" outlineLevel="0" collapsed="false">
      <c r="B1398" s="0" t="s">
        <v>3497</v>
      </c>
      <c r="C1398" s="54" t="n">
        <v>41059.0593287037</v>
      </c>
      <c r="D1398" s="55" t="n">
        <v>57678.4</v>
      </c>
      <c r="E1398" s="0" t="n">
        <v>57678</v>
      </c>
      <c r="F1398" s="0" t="s">
        <v>71</v>
      </c>
      <c r="G1398" s="0" t="e">
        <f aca="false">tblSalaries#this row;clean salary (in local currency)*VLOOKUP(tblSalaries#this row;currency,tblXrate,2,0)</f>
        <v>#VALUE!</v>
      </c>
      <c r="H1398" s="0" t="s">
        <v>687</v>
      </c>
      <c r="I1398" s="0" t="s">
        <v>78</v>
      </c>
      <c r="J1398" s="0" t="s">
        <v>74</v>
      </c>
      <c r="K1398" s="0" t="e">
        <f aca="false">VLOOKUP(tblSalaries#this row;where do you work,tblCountriesactual:mapping,2,0)</f>
        <v>#VALUE!</v>
      </c>
      <c r="L1398" s="0" t="s">
        <v>110</v>
      </c>
      <c r="M1398" s="0" t="n">
        <v>2</v>
      </c>
      <c r="N1398" s="48" t="e">
        <f aca="false">VLOOKUP(K1398,tblCountries,3,0)</f>
        <v>#VALUE!</v>
      </c>
      <c r="O1398" s="48" t="e">
        <f aca="false">VLOOKUP(tblSalaries#this row;how many hours of a day you work on excel,tblHours,2,0)</f>
        <v>#VALUE!</v>
      </c>
      <c r="P1398" s="48" t="e">
        <f aca="false">VLOOKUP(tblSalaries#this row;clean country,tblCountries,5,0)</f>
        <v>#VALUE!</v>
      </c>
      <c r="Q1398" s="48" t="e">
        <f aca="false">IF($Q$1,tblSalaries#this row;ppp factor*tblSalaries#this row;salary in usd,tblSalaries#this row;salary in usd)</f>
        <v>#VALUE!</v>
      </c>
    </row>
    <row r="1399" customFormat="false" ht="15" hidden="false" customHeight="true" outlineLevel="0" collapsed="false">
      <c r="B1399" s="0" t="s">
        <v>3498</v>
      </c>
      <c r="C1399" s="54" t="n">
        <v>41059.0623958333</v>
      </c>
      <c r="D1399" s="55" t="n">
        <v>80442</v>
      </c>
      <c r="E1399" s="0" t="n">
        <v>80442</v>
      </c>
      <c r="F1399" s="0" t="s">
        <v>71</v>
      </c>
      <c r="G1399" s="0" t="e">
        <f aca="false">tblSalaries#this row;clean salary (in local currency)*VLOOKUP(tblSalaries#this row;currency,tblXrate,2,0)</f>
        <v>#VALUE!</v>
      </c>
      <c r="H1399" s="0" t="s">
        <v>3499</v>
      </c>
      <c r="I1399" s="0" t="s">
        <v>78</v>
      </c>
      <c r="J1399" s="0" t="s">
        <v>74</v>
      </c>
      <c r="K1399" s="0" t="e">
        <f aca="false">VLOOKUP(tblSalaries#this row;where do you work,tblCountriesactual:mapping,2,0)</f>
        <v>#VALUE!</v>
      </c>
      <c r="L1399" s="0" t="s">
        <v>110</v>
      </c>
      <c r="M1399" s="0" t="n">
        <v>16</v>
      </c>
      <c r="N1399" s="48" t="e">
        <f aca="false">VLOOKUP(K1399,tblCountries,3,0)</f>
        <v>#VALUE!</v>
      </c>
      <c r="O1399" s="48" t="e">
        <f aca="false">VLOOKUP(tblSalaries#this row;how many hours of a day you work on excel,tblHours,2,0)</f>
        <v>#VALUE!</v>
      </c>
      <c r="P1399" s="48" t="e">
        <f aca="false">VLOOKUP(tblSalaries#this row;clean country,tblCountries,5,0)</f>
        <v>#VALUE!</v>
      </c>
      <c r="Q1399" s="48" t="e">
        <f aca="false">IF($Q$1,tblSalaries#this row;ppp factor*tblSalaries#this row;salary in usd,tblSalaries#this row;salary in usd)</f>
        <v>#VALUE!</v>
      </c>
    </row>
    <row r="1400" customFormat="false" ht="15" hidden="false" customHeight="true" outlineLevel="0" collapsed="false">
      <c r="B1400" s="0" t="s">
        <v>3500</v>
      </c>
      <c r="C1400" s="54" t="n">
        <v>41059.0752083333</v>
      </c>
      <c r="D1400" s="55" t="n">
        <v>75000</v>
      </c>
      <c r="E1400" s="0" t="n">
        <v>75000</v>
      </c>
      <c r="F1400" s="0" t="s">
        <v>71</v>
      </c>
      <c r="G1400" s="0" t="e">
        <f aca="false">tblSalaries#this row;clean salary (in local currency)*VLOOKUP(tblSalaries#this row;currency,tblXrate,2,0)</f>
        <v>#VALUE!</v>
      </c>
      <c r="H1400" s="0" t="s">
        <v>3501</v>
      </c>
      <c r="I1400" s="0" t="s">
        <v>124</v>
      </c>
      <c r="J1400" s="0" t="s">
        <v>74</v>
      </c>
      <c r="K1400" s="0" t="e">
        <f aca="false">VLOOKUP(tblSalaries#this row;where do you work,tblCountriesactual:mapping,2,0)</f>
        <v>#VALUE!</v>
      </c>
      <c r="L1400" s="0" t="s">
        <v>90</v>
      </c>
      <c r="M1400" s="0" t="n">
        <v>9</v>
      </c>
      <c r="N1400" s="48" t="e">
        <f aca="false">VLOOKUP(K1400,tblCountries,3,0)</f>
        <v>#VALUE!</v>
      </c>
      <c r="O1400" s="48" t="e">
        <f aca="false">VLOOKUP(tblSalaries#this row;how many hours of a day you work on excel,tblHours,2,0)</f>
        <v>#VALUE!</v>
      </c>
      <c r="P1400" s="48" t="e">
        <f aca="false">VLOOKUP(tblSalaries#this row;clean country,tblCountries,5,0)</f>
        <v>#VALUE!</v>
      </c>
      <c r="Q1400" s="48" t="e">
        <f aca="false">IF($Q$1,tblSalaries#this row;ppp factor*tblSalaries#this row;salary in usd,tblSalaries#this row;salary in usd)</f>
        <v>#VALUE!</v>
      </c>
    </row>
    <row r="1401" customFormat="false" ht="15" hidden="false" customHeight="true" outlineLevel="0" collapsed="false">
      <c r="B1401" s="0" t="s">
        <v>3502</v>
      </c>
      <c r="C1401" s="54" t="n">
        <v>41059.0781597222</v>
      </c>
      <c r="D1401" s="55" t="n">
        <v>61000</v>
      </c>
      <c r="E1401" s="0" t="n">
        <v>61000</v>
      </c>
      <c r="F1401" s="0" t="s">
        <v>71</v>
      </c>
      <c r="G1401" s="0" t="e">
        <f aca="false">tblSalaries#this row;clean salary (in local currency)*VLOOKUP(tblSalaries#this row;currency,tblXrate,2,0)</f>
        <v>#VALUE!</v>
      </c>
      <c r="H1401" s="0" t="s">
        <v>3503</v>
      </c>
      <c r="I1401" s="0" t="s">
        <v>78</v>
      </c>
      <c r="J1401" s="0" t="s">
        <v>74</v>
      </c>
      <c r="K1401" s="0" t="e">
        <f aca="false">VLOOKUP(tblSalaries#this row;where do you work,tblCountriesactual:mapping,2,0)</f>
        <v>#VALUE!</v>
      </c>
      <c r="L1401" s="0" t="s">
        <v>110</v>
      </c>
      <c r="M1401" s="0" t="n">
        <v>12</v>
      </c>
      <c r="N1401" s="48" t="e">
        <f aca="false">VLOOKUP(K1401,tblCountries,3,0)</f>
        <v>#VALUE!</v>
      </c>
      <c r="O1401" s="48" t="e">
        <f aca="false">VLOOKUP(tblSalaries#this row;how many hours of a day you work on excel,tblHours,2,0)</f>
        <v>#VALUE!</v>
      </c>
      <c r="P1401" s="48" t="e">
        <f aca="false">VLOOKUP(tblSalaries#this row;clean country,tblCountries,5,0)</f>
        <v>#VALUE!</v>
      </c>
      <c r="Q1401" s="48" t="e">
        <f aca="false">IF($Q$1,tblSalaries#this row;ppp factor*tblSalaries#this row;salary in usd,tblSalaries#this row;salary in usd)</f>
        <v>#VALUE!</v>
      </c>
    </row>
    <row r="1402" customFormat="false" ht="15" hidden="false" customHeight="true" outlineLevel="0" collapsed="false">
      <c r="B1402" s="0" t="s">
        <v>3504</v>
      </c>
      <c r="C1402" s="54" t="n">
        <v>41059.0819212963</v>
      </c>
      <c r="D1402" s="55" t="n">
        <v>77000</v>
      </c>
      <c r="E1402" s="0" t="n">
        <v>77000</v>
      </c>
      <c r="F1402" s="0" t="s">
        <v>71</v>
      </c>
      <c r="G1402" s="0" t="e">
        <f aca="false">tblSalaries#this row;clean salary (in local currency)*VLOOKUP(tblSalaries#this row;currency,tblXrate,2,0)</f>
        <v>#VALUE!</v>
      </c>
      <c r="H1402" s="0" t="s">
        <v>3505</v>
      </c>
      <c r="I1402" s="0" t="s">
        <v>116</v>
      </c>
      <c r="J1402" s="0" t="s">
        <v>74</v>
      </c>
      <c r="K1402" s="0" t="e">
        <f aca="false">VLOOKUP(tblSalaries#this row;where do you work,tblCountriesactual:mapping,2,0)</f>
        <v>#VALUE!</v>
      </c>
      <c r="L1402" s="0" t="s">
        <v>110</v>
      </c>
      <c r="M1402" s="0" t="n">
        <v>10</v>
      </c>
      <c r="N1402" s="48" t="e">
        <f aca="false">VLOOKUP(K1402,tblCountries,3,0)</f>
        <v>#VALUE!</v>
      </c>
      <c r="O1402" s="48" t="e">
        <f aca="false">VLOOKUP(tblSalaries#this row;how many hours of a day you work on excel,tblHours,2,0)</f>
        <v>#VALUE!</v>
      </c>
      <c r="P1402" s="48" t="e">
        <f aca="false">VLOOKUP(tblSalaries#this row;clean country,tblCountries,5,0)</f>
        <v>#VALUE!</v>
      </c>
      <c r="Q1402" s="48" t="e">
        <f aca="false">IF($Q$1,tblSalaries#this row;ppp factor*tblSalaries#this row;salary in usd,tblSalaries#this row;salary in usd)</f>
        <v>#VALUE!</v>
      </c>
    </row>
    <row r="1403" customFormat="false" ht="15" hidden="false" customHeight="true" outlineLevel="0" collapsed="false">
      <c r="B1403" s="0" t="s">
        <v>3506</v>
      </c>
      <c r="C1403" s="54" t="n">
        <v>41059.0958564815</v>
      </c>
      <c r="D1403" s="55" t="s">
        <v>3507</v>
      </c>
      <c r="E1403" s="0" t="n">
        <v>92000</v>
      </c>
      <c r="F1403" s="0" t="s">
        <v>71</v>
      </c>
      <c r="G1403" s="0" t="e">
        <f aca="false">tblSalaries#this row;clean salary (in local currency)*VLOOKUP(tblSalaries#this row;currency,tblXrate,2,0)</f>
        <v>#VALUE!</v>
      </c>
      <c r="H1403" s="0" t="s">
        <v>97</v>
      </c>
      <c r="I1403" s="0" t="s">
        <v>97</v>
      </c>
      <c r="J1403" s="0" t="s">
        <v>74</v>
      </c>
      <c r="K1403" s="0" t="e">
        <f aca="false">VLOOKUP(tblSalaries#this row;where do you work,tblCountriesactual:mapping,2,0)</f>
        <v>#VALUE!</v>
      </c>
      <c r="L1403" s="0" t="s">
        <v>100</v>
      </c>
      <c r="M1403" s="0" t="n">
        <v>9</v>
      </c>
      <c r="N1403" s="48" t="e">
        <f aca="false">VLOOKUP(K1403,tblCountries,3,0)</f>
        <v>#VALUE!</v>
      </c>
      <c r="O1403" s="48" t="e">
        <f aca="false">VLOOKUP(tblSalaries#this row;how many hours of a day you work on excel,tblHours,2,0)</f>
        <v>#VALUE!</v>
      </c>
      <c r="P1403" s="48" t="e">
        <f aca="false">VLOOKUP(tblSalaries#this row;clean country,tblCountries,5,0)</f>
        <v>#VALUE!</v>
      </c>
      <c r="Q1403" s="48" t="e">
        <f aca="false">IF($Q$1,tblSalaries#this row;ppp factor*tblSalaries#this row;salary in usd,tblSalaries#this row;salary in usd)</f>
        <v>#VALUE!</v>
      </c>
    </row>
    <row r="1404" customFormat="false" ht="15" hidden="false" customHeight="true" outlineLevel="0" collapsed="false">
      <c r="B1404" s="0" t="s">
        <v>3508</v>
      </c>
      <c r="C1404" s="54" t="n">
        <v>41059.0961805556</v>
      </c>
      <c r="D1404" s="55" t="n">
        <v>72000</v>
      </c>
      <c r="E1404" s="0" t="n">
        <v>72000</v>
      </c>
      <c r="F1404" s="0" t="s">
        <v>71</v>
      </c>
      <c r="G1404" s="0" t="e">
        <f aca="false">tblSalaries#this row;clean salary (in local currency)*VLOOKUP(tblSalaries#this row;currency,tblXrate,2,0)</f>
        <v>#VALUE!</v>
      </c>
      <c r="H1404" s="0" t="s">
        <v>3509</v>
      </c>
      <c r="I1404" s="0" t="s">
        <v>78</v>
      </c>
      <c r="J1404" s="0" t="s">
        <v>74</v>
      </c>
      <c r="K1404" s="0" t="e">
        <f aca="false">VLOOKUP(tblSalaries#this row;where do you work,tblCountriesactual:mapping,2,0)</f>
        <v>#VALUE!</v>
      </c>
      <c r="L1404" s="0" t="s">
        <v>118</v>
      </c>
      <c r="M1404" s="0" t="n">
        <v>10</v>
      </c>
      <c r="N1404" s="48" t="e">
        <f aca="false">VLOOKUP(K1404,tblCountries,3,0)</f>
        <v>#VALUE!</v>
      </c>
      <c r="O1404" s="48" t="e">
        <f aca="false">VLOOKUP(tblSalaries#this row;how many hours of a day you work on excel,tblHours,2,0)</f>
        <v>#VALUE!</v>
      </c>
      <c r="P1404" s="48" t="e">
        <f aca="false">VLOOKUP(tblSalaries#this row;clean country,tblCountries,5,0)</f>
        <v>#VALUE!</v>
      </c>
      <c r="Q1404" s="48" t="e">
        <f aca="false">IF($Q$1,tblSalaries#this row;ppp factor*tblSalaries#this row;salary in usd,tblSalaries#this row;salary in usd)</f>
        <v>#VALUE!</v>
      </c>
    </row>
    <row r="1405" customFormat="false" ht="15" hidden="false" customHeight="true" outlineLevel="0" collapsed="false">
      <c r="B1405" s="0" t="s">
        <v>3510</v>
      </c>
      <c r="C1405" s="54" t="n">
        <v>41059.0990625</v>
      </c>
      <c r="D1405" s="55" t="n">
        <v>14000</v>
      </c>
      <c r="E1405" s="0" t="n">
        <v>14000</v>
      </c>
      <c r="F1405" s="0" t="s">
        <v>71</v>
      </c>
      <c r="G1405" s="0" t="e">
        <f aca="false">tblSalaries#this row;clean salary (in local currency)*VLOOKUP(tblSalaries#this row;currency,tblXrate,2,0)</f>
        <v>#VALUE!</v>
      </c>
      <c r="H1405" s="0" t="s">
        <v>87</v>
      </c>
      <c r="I1405" s="0" t="s">
        <v>87</v>
      </c>
      <c r="J1405" s="0" t="s">
        <v>85</v>
      </c>
      <c r="K1405" s="0" t="e">
        <f aca="false">VLOOKUP(tblSalaries#this row;where do you work,tblCountriesactual:mapping,2,0)</f>
        <v>#VALUE!</v>
      </c>
      <c r="L1405" s="0" t="s">
        <v>110</v>
      </c>
      <c r="M1405" s="0" t="n">
        <v>3</v>
      </c>
      <c r="N1405" s="48" t="e">
        <f aca="false">VLOOKUP(K1405,tblCountries,3,0)</f>
        <v>#VALUE!</v>
      </c>
      <c r="O1405" s="48" t="e">
        <f aca="false">VLOOKUP(tblSalaries#this row;how many hours of a day you work on excel,tblHours,2,0)</f>
        <v>#VALUE!</v>
      </c>
      <c r="P1405" s="48" t="e">
        <f aca="false">VLOOKUP(tblSalaries#this row;clean country,tblCountries,5,0)</f>
        <v>#VALUE!</v>
      </c>
      <c r="Q1405" s="48" t="e">
        <f aca="false">IF($Q$1,tblSalaries#this row;ppp factor*tblSalaries#this row;salary in usd,tblSalaries#this row;salary in usd)</f>
        <v>#VALUE!</v>
      </c>
    </row>
    <row r="1406" customFormat="false" ht="15" hidden="false" customHeight="true" outlineLevel="0" collapsed="false">
      <c r="B1406" s="0" t="s">
        <v>3511</v>
      </c>
      <c r="C1406" s="54" t="n">
        <v>41059.0992939815</v>
      </c>
      <c r="D1406" s="55" t="n">
        <v>111000</v>
      </c>
      <c r="E1406" s="0" t="n">
        <v>111000</v>
      </c>
      <c r="F1406" s="0" t="s">
        <v>71</v>
      </c>
      <c r="G1406" s="0" t="e">
        <f aca="false">tblSalaries#this row;clean salary (in local currency)*VLOOKUP(tblSalaries#this row;currency,tblXrate,2,0)</f>
        <v>#VALUE!</v>
      </c>
      <c r="H1406" s="0" t="s">
        <v>3512</v>
      </c>
      <c r="I1406" s="0" t="s">
        <v>124</v>
      </c>
      <c r="J1406" s="0" t="s">
        <v>74</v>
      </c>
      <c r="K1406" s="0" t="e">
        <f aca="false">VLOOKUP(tblSalaries#this row;where do you work,tblCountriesactual:mapping,2,0)</f>
        <v>#VALUE!</v>
      </c>
      <c r="L1406" s="0" t="s">
        <v>100</v>
      </c>
      <c r="M1406" s="0" t="n">
        <v>10</v>
      </c>
      <c r="N1406" s="48" t="e">
        <f aca="false">VLOOKUP(K1406,tblCountries,3,0)</f>
        <v>#VALUE!</v>
      </c>
      <c r="O1406" s="48" t="e">
        <f aca="false">VLOOKUP(tblSalaries#this row;how many hours of a day you work on excel,tblHours,2,0)</f>
        <v>#VALUE!</v>
      </c>
      <c r="P1406" s="48" t="e">
        <f aca="false">VLOOKUP(tblSalaries#this row;clean country,tblCountries,5,0)</f>
        <v>#VALUE!</v>
      </c>
      <c r="Q1406" s="48" t="e">
        <f aca="false">IF($Q$1,tblSalaries#this row;ppp factor*tblSalaries#this row;salary in usd,tblSalaries#this row;salary in usd)</f>
        <v>#VALUE!</v>
      </c>
    </row>
    <row r="1407" customFormat="false" ht="15" hidden="false" customHeight="true" outlineLevel="0" collapsed="false">
      <c r="B1407" s="0" t="s">
        <v>3513</v>
      </c>
      <c r="C1407" s="54" t="n">
        <v>41059.1057523148</v>
      </c>
      <c r="D1407" s="55" t="n">
        <v>80000</v>
      </c>
      <c r="E1407" s="0" t="n">
        <v>80000</v>
      </c>
      <c r="F1407" s="0" t="s">
        <v>71</v>
      </c>
      <c r="G1407" s="0" t="e">
        <f aca="false">tblSalaries#this row;clean salary (in local currency)*VLOOKUP(tblSalaries#this row;currency,tblXrate,2,0)</f>
        <v>#VALUE!</v>
      </c>
      <c r="H1407" s="0" t="s">
        <v>3514</v>
      </c>
      <c r="I1407" s="0" t="s">
        <v>78</v>
      </c>
      <c r="J1407" s="0" t="s">
        <v>74</v>
      </c>
      <c r="K1407" s="0" t="e">
        <f aca="false">VLOOKUP(tblSalaries#this row;where do you work,tblCountriesactual:mapping,2,0)</f>
        <v>#VALUE!</v>
      </c>
      <c r="L1407" s="0" t="s">
        <v>110</v>
      </c>
      <c r="M1407" s="0" t="n">
        <v>20</v>
      </c>
      <c r="N1407" s="48" t="e">
        <f aca="false">VLOOKUP(K1407,tblCountries,3,0)</f>
        <v>#VALUE!</v>
      </c>
      <c r="O1407" s="48" t="e">
        <f aca="false">VLOOKUP(tblSalaries#this row;how many hours of a day you work on excel,tblHours,2,0)</f>
        <v>#VALUE!</v>
      </c>
      <c r="P1407" s="48" t="e">
        <f aca="false">VLOOKUP(tblSalaries#this row;clean country,tblCountries,5,0)</f>
        <v>#VALUE!</v>
      </c>
      <c r="Q1407" s="48" t="e">
        <f aca="false">IF($Q$1,tblSalaries#this row;ppp factor*tblSalaries#this row;salary in usd,tblSalaries#this row;salary in usd)</f>
        <v>#VALUE!</v>
      </c>
    </row>
    <row r="1408" customFormat="false" ht="15" hidden="false" customHeight="true" outlineLevel="0" collapsed="false">
      <c r="B1408" s="0" t="s">
        <v>3515</v>
      </c>
      <c r="C1408" s="54" t="n">
        <v>41059.1081018519</v>
      </c>
      <c r="D1408" s="55" t="s">
        <v>3516</v>
      </c>
      <c r="E1408" s="0" t="n">
        <v>3250000</v>
      </c>
      <c r="F1408" s="0" t="s">
        <v>101</v>
      </c>
      <c r="G1408" s="0" t="e">
        <f aca="false">tblSalaries#this row;clean salary (in local currency)*VLOOKUP(tblSalaries#this row;currency,tblXrate,2,0)</f>
        <v>#VALUE!</v>
      </c>
      <c r="H1408" s="0" t="s">
        <v>3517</v>
      </c>
      <c r="I1408" s="0" t="s">
        <v>78</v>
      </c>
      <c r="J1408" s="0" t="s">
        <v>85</v>
      </c>
      <c r="K1408" s="0" t="e">
        <f aca="false">VLOOKUP(tblSalaries#this row;where do you work,tblCountriesactual:mapping,2,0)</f>
        <v>#VALUE!</v>
      </c>
      <c r="L1408" s="0" t="s">
        <v>110</v>
      </c>
      <c r="M1408" s="0" t="n">
        <v>5.5</v>
      </c>
      <c r="N1408" s="48" t="e">
        <f aca="false">VLOOKUP(K1408,tblCountries,3,0)</f>
        <v>#VALUE!</v>
      </c>
      <c r="O1408" s="48" t="e">
        <f aca="false">VLOOKUP(tblSalaries#this row;how many hours of a day you work on excel,tblHours,2,0)</f>
        <v>#VALUE!</v>
      </c>
      <c r="P1408" s="48" t="e">
        <f aca="false">VLOOKUP(tblSalaries#this row;clean country,tblCountries,5,0)</f>
        <v>#VALUE!</v>
      </c>
      <c r="Q1408" s="48" t="e">
        <f aca="false">IF($Q$1,tblSalaries#this row;ppp factor*tblSalaries#this row;salary in usd,tblSalaries#this row;salary in usd)</f>
        <v>#VALUE!</v>
      </c>
    </row>
    <row r="1409" customFormat="false" ht="15" hidden="false" customHeight="true" outlineLevel="0" collapsed="false">
      <c r="B1409" s="0" t="s">
        <v>3518</v>
      </c>
      <c r="C1409" s="54" t="n">
        <v>41059.1109953704</v>
      </c>
      <c r="D1409" s="55" t="n">
        <v>25000</v>
      </c>
      <c r="E1409" s="0" t="n">
        <v>25000</v>
      </c>
      <c r="F1409" s="0" t="s">
        <v>71</v>
      </c>
      <c r="G1409" s="0" t="e">
        <f aca="false">tblSalaries#this row;clean salary (in local currency)*VLOOKUP(tblSalaries#this row;currency,tblXrate,2,0)</f>
        <v>#VALUE!</v>
      </c>
      <c r="H1409" s="0" t="s">
        <v>69</v>
      </c>
      <c r="I1409" s="0" t="s">
        <v>69</v>
      </c>
      <c r="J1409" s="0" t="s">
        <v>85</v>
      </c>
      <c r="K1409" s="0" t="e">
        <f aca="false">VLOOKUP(tblSalaries#this row;where do you work,tblCountriesactual:mapping,2,0)</f>
        <v>#VALUE!</v>
      </c>
      <c r="L1409" s="0" t="s">
        <v>100</v>
      </c>
      <c r="M1409" s="0" t="n">
        <v>8</v>
      </c>
      <c r="N1409" s="48" t="e">
        <f aca="false">VLOOKUP(K1409,tblCountries,3,0)</f>
        <v>#VALUE!</v>
      </c>
      <c r="O1409" s="48" t="e">
        <f aca="false">VLOOKUP(tblSalaries#this row;how many hours of a day you work on excel,tblHours,2,0)</f>
        <v>#VALUE!</v>
      </c>
      <c r="P1409" s="48" t="e">
        <f aca="false">VLOOKUP(tblSalaries#this row;clean country,tblCountries,5,0)</f>
        <v>#VALUE!</v>
      </c>
      <c r="Q1409" s="48" t="e">
        <f aca="false">IF($Q$1,tblSalaries#this row;ppp factor*tblSalaries#this row;salary in usd,tblSalaries#this row;salary in usd)</f>
        <v>#VALUE!</v>
      </c>
    </row>
    <row r="1410" customFormat="false" ht="15" hidden="false" customHeight="true" outlineLevel="0" collapsed="false">
      <c r="B1410" s="0" t="s">
        <v>3519</v>
      </c>
      <c r="C1410" s="54" t="n">
        <v>41059.1390856482</v>
      </c>
      <c r="D1410" s="55" t="s">
        <v>3520</v>
      </c>
      <c r="E1410" s="0" t="n">
        <v>24000</v>
      </c>
      <c r="F1410" s="0" t="s">
        <v>71</v>
      </c>
      <c r="G1410" s="0" t="e">
        <f aca="false">tblSalaries#this row;clean salary (in local currency)*VLOOKUP(tblSalaries#this row;currency,tblXrate,2,0)</f>
        <v>#VALUE!</v>
      </c>
      <c r="H1410" s="0" t="s">
        <v>3521</v>
      </c>
      <c r="I1410" s="0" t="s">
        <v>97</v>
      </c>
      <c r="J1410" s="0" t="s">
        <v>74</v>
      </c>
      <c r="K1410" s="0" t="e">
        <f aca="false">VLOOKUP(tblSalaries#this row;where do you work,tblCountriesactual:mapping,2,0)</f>
        <v>#VALUE!</v>
      </c>
      <c r="L1410" s="0" t="s">
        <v>90</v>
      </c>
      <c r="M1410" s="0" t="n">
        <v>2</v>
      </c>
      <c r="N1410" s="48" t="e">
        <f aca="false">VLOOKUP(K1410,tblCountries,3,0)</f>
        <v>#VALUE!</v>
      </c>
      <c r="O1410" s="48" t="e">
        <f aca="false">VLOOKUP(tblSalaries#this row;how many hours of a day you work on excel,tblHours,2,0)</f>
        <v>#VALUE!</v>
      </c>
      <c r="P1410" s="48" t="e">
        <f aca="false">VLOOKUP(tblSalaries#this row;clean country,tblCountries,5,0)</f>
        <v>#VALUE!</v>
      </c>
      <c r="Q1410" s="48" t="e">
        <f aca="false">IF($Q$1,tblSalaries#this row;ppp factor*tblSalaries#this row;salary in usd,tblSalaries#this row;salary in usd)</f>
        <v>#VALUE!</v>
      </c>
    </row>
    <row r="1411" customFormat="false" ht="15" hidden="false" customHeight="true" outlineLevel="0" collapsed="false">
      <c r="B1411" s="0" t="s">
        <v>3522</v>
      </c>
      <c r="C1411" s="54" t="n">
        <v>41059.1762731481</v>
      </c>
      <c r="D1411" s="55" t="n">
        <v>61000</v>
      </c>
      <c r="E1411" s="0" t="n">
        <v>61000</v>
      </c>
      <c r="F1411" s="0" t="s">
        <v>71</v>
      </c>
      <c r="G1411" s="0" t="e">
        <f aca="false">tblSalaries#this row;clean salary (in local currency)*VLOOKUP(tblSalaries#this row;currency,tblXrate,2,0)</f>
        <v>#VALUE!</v>
      </c>
      <c r="H1411" s="0" t="s">
        <v>3523</v>
      </c>
      <c r="I1411" s="0" t="s">
        <v>124</v>
      </c>
      <c r="J1411" s="0" t="s">
        <v>74</v>
      </c>
      <c r="K1411" s="0" t="e">
        <f aca="false">VLOOKUP(tblSalaries#this row;where do you work,tblCountriesactual:mapping,2,0)</f>
        <v>#VALUE!</v>
      </c>
      <c r="L1411" s="0" t="s">
        <v>100</v>
      </c>
      <c r="M1411" s="0" t="n">
        <v>25</v>
      </c>
      <c r="N1411" s="48" t="e">
        <f aca="false">VLOOKUP(K1411,tblCountries,3,0)</f>
        <v>#VALUE!</v>
      </c>
      <c r="O1411" s="48" t="e">
        <f aca="false">VLOOKUP(tblSalaries#this row;how many hours of a day you work on excel,tblHours,2,0)</f>
        <v>#VALUE!</v>
      </c>
      <c r="P1411" s="48" t="e">
        <f aca="false">VLOOKUP(tblSalaries#this row;clean country,tblCountries,5,0)</f>
        <v>#VALUE!</v>
      </c>
      <c r="Q1411" s="48" t="e">
        <f aca="false">IF($Q$1,tblSalaries#this row;ppp factor*tblSalaries#this row;salary in usd,tblSalaries#this row;salary in usd)</f>
        <v>#VALUE!</v>
      </c>
    </row>
    <row r="1412" customFormat="false" ht="15" hidden="false" customHeight="true" outlineLevel="0" collapsed="false">
      <c r="B1412" s="0" t="s">
        <v>3524</v>
      </c>
      <c r="C1412" s="54" t="n">
        <v>41059.3369907407</v>
      </c>
      <c r="D1412" s="55" t="s">
        <v>3525</v>
      </c>
      <c r="E1412" s="0" t="n">
        <v>55000</v>
      </c>
      <c r="F1412" s="0" t="s">
        <v>84</v>
      </c>
      <c r="G1412" s="0" t="e">
        <f aca="false">tblSalaries#this row;clean salary (in local currency)*VLOOKUP(tblSalaries#this row;currency,tblXrate,2,0)</f>
        <v>#VALUE!</v>
      </c>
      <c r="H1412" s="0" t="s">
        <v>3526</v>
      </c>
      <c r="I1412" s="0" t="s">
        <v>78</v>
      </c>
      <c r="J1412" s="0" t="s">
        <v>104</v>
      </c>
      <c r="K1412" s="0" t="e">
        <f aca="false">VLOOKUP(tblSalaries#this row;where do you work,tblCountriesactual:mapping,2,0)</f>
        <v>#VALUE!</v>
      </c>
      <c r="L1412" s="0" t="s">
        <v>100</v>
      </c>
      <c r="M1412" s="0" t="n">
        <v>11</v>
      </c>
      <c r="N1412" s="48" t="e">
        <f aca="false">VLOOKUP(K1412,tblCountries,3,0)</f>
        <v>#VALUE!</v>
      </c>
      <c r="O1412" s="48" t="e">
        <f aca="false">VLOOKUP(tblSalaries#this row;how many hours of a day you work on excel,tblHours,2,0)</f>
        <v>#VALUE!</v>
      </c>
      <c r="P1412" s="48" t="e">
        <f aca="false">VLOOKUP(tblSalaries#this row;clean country,tblCountries,5,0)</f>
        <v>#VALUE!</v>
      </c>
      <c r="Q1412" s="48" t="e">
        <f aca="false">IF($Q$1,tblSalaries#this row;ppp factor*tblSalaries#this row;salary in usd,tblSalaries#this row;salary in usd)</f>
        <v>#VALUE!</v>
      </c>
    </row>
    <row r="1413" customFormat="false" ht="15" hidden="false" customHeight="true" outlineLevel="0" collapsed="false">
      <c r="B1413" s="0" t="s">
        <v>3527</v>
      </c>
      <c r="C1413" s="54" t="n">
        <v>41059.4041782407</v>
      </c>
      <c r="D1413" s="55" t="n">
        <v>70000</v>
      </c>
      <c r="E1413" s="0" t="n">
        <v>70000</v>
      </c>
      <c r="F1413" s="0" t="s">
        <v>84</v>
      </c>
      <c r="G1413" s="0" t="e">
        <f aca="false">tblSalaries#this row;clean salary (in local currency)*VLOOKUP(tblSalaries#this row;currency,tblXrate,2,0)</f>
        <v>#VALUE!</v>
      </c>
      <c r="H1413" s="0" t="s">
        <v>2955</v>
      </c>
      <c r="I1413" s="0" t="s">
        <v>69</v>
      </c>
      <c r="J1413" s="0" t="s">
        <v>104</v>
      </c>
      <c r="K1413" s="0" t="e">
        <f aca="false">VLOOKUP(tblSalaries#this row;where do you work,tblCountriesactual:mapping,2,0)</f>
        <v>#VALUE!</v>
      </c>
      <c r="L1413" s="0" t="s">
        <v>100</v>
      </c>
      <c r="M1413" s="0" t="n">
        <v>5</v>
      </c>
      <c r="N1413" s="48" t="e">
        <f aca="false">VLOOKUP(K1413,tblCountries,3,0)</f>
        <v>#VALUE!</v>
      </c>
      <c r="O1413" s="48" t="e">
        <f aca="false">VLOOKUP(tblSalaries#this row;how many hours of a day you work on excel,tblHours,2,0)</f>
        <v>#VALUE!</v>
      </c>
      <c r="P1413" s="48" t="e">
        <f aca="false">VLOOKUP(tblSalaries#this row;clean country,tblCountries,5,0)</f>
        <v>#VALUE!</v>
      </c>
      <c r="Q1413" s="48" t="e">
        <f aca="false">IF($Q$1,tblSalaries#this row;ppp factor*tblSalaries#this row;salary in usd,tblSalaries#this row;salary in usd)</f>
        <v>#VALUE!</v>
      </c>
    </row>
    <row r="1414" customFormat="false" ht="15" hidden="false" customHeight="true" outlineLevel="0" collapsed="false">
      <c r="B1414" s="0" t="s">
        <v>3528</v>
      </c>
      <c r="C1414" s="54" t="n">
        <v>41059.424525463</v>
      </c>
      <c r="D1414" s="55" t="n">
        <v>96230</v>
      </c>
      <c r="E1414" s="0" t="n">
        <v>96230</v>
      </c>
      <c r="F1414" s="0" t="s">
        <v>71</v>
      </c>
      <c r="G1414" s="0" t="e">
        <f aca="false">tblSalaries#this row;clean salary (in local currency)*VLOOKUP(tblSalaries#this row;currency,tblXrate,2,0)</f>
        <v>#VALUE!</v>
      </c>
      <c r="H1414" s="0" t="s">
        <v>3529</v>
      </c>
      <c r="I1414" s="0" t="s">
        <v>124</v>
      </c>
      <c r="J1414" s="0" t="s">
        <v>74</v>
      </c>
      <c r="K1414" s="0" t="e">
        <f aca="false">VLOOKUP(tblSalaries#this row;where do you work,tblCountriesactual:mapping,2,0)</f>
        <v>#VALUE!</v>
      </c>
      <c r="L1414" s="0" t="s">
        <v>110</v>
      </c>
      <c r="M1414" s="0" t="n">
        <v>18</v>
      </c>
      <c r="N1414" s="48" t="e">
        <f aca="false">VLOOKUP(K1414,tblCountries,3,0)</f>
        <v>#VALUE!</v>
      </c>
      <c r="O1414" s="48" t="e">
        <f aca="false">VLOOKUP(tblSalaries#this row;how many hours of a day you work on excel,tblHours,2,0)</f>
        <v>#VALUE!</v>
      </c>
      <c r="P1414" s="48" t="e">
        <f aca="false">VLOOKUP(tblSalaries#this row;clean country,tblCountries,5,0)</f>
        <v>#VALUE!</v>
      </c>
      <c r="Q1414" s="48" t="e">
        <f aca="false">IF($Q$1,tblSalaries#this row;ppp factor*tblSalaries#this row;salary in usd,tblSalaries#this row;salary in usd)</f>
        <v>#VALUE!</v>
      </c>
    </row>
    <row r="1415" customFormat="false" ht="15" hidden="false" customHeight="true" outlineLevel="0" collapsed="false">
      <c r="B1415" s="0" t="s">
        <v>3530</v>
      </c>
      <c r="C1415" s="54" t="n">
        <v>41059.4447222222</v>
      </c>
      <c r="D1415" s="55" t="n">
        <v>75000</v>
      </c>
      <c r="E1415" s="0" t="n">
        <v>75000</v>
      </c>
      <c r="F1415" s="0" t="s">
        <v>71</v>
      </c>
      <c r="G1415" s="0" t="e">
        <f aca="false">tblSalaries#this row;clean salary (in local currency)*VLOOKUP(tblSalaries#this row;currency,tblXrate,2,0)</f>
        <v>#VALUE!</v>
      </c>
      <c r="H1415" s="0" t="s">
        <v>966</v>
      </c>
      <c r="I1415" s="0" t="s">
        <v>78</v>
      </c>
      <c r="J1415" s="0" t="s">
        <v>74</v>
      </c>
      <c r="K1415" s="0" t="e">
        <f aca="false">VLOOKUP(tblSalaries#this row;where do you work,tblCountriesactual:mapping,2,0)</f>
        <v>#VALUE!</v>
      </c>
      <c r="L1415" s="0" t="s">
        <v>100</v>
      </c>
      <c r="M1415" s="0" t="n">
        <v>1.5</v>
      </c>
      <c r="N1415" s="48" t="e">
        <f aca="false">VLOOKUP(K1415,tblCountries,3,0)</f>
        <v>#VALUE!</v>
      </c>
      <c r="O1415" s="48" t="e">
        <f aca="false">VLOOKUP(tblSalaries#this row;how many hours of a day you work on excel,tblHours,2,0)</f>
        <v>#VALUE!</v>
      </c>
      <c r="P1415" s="48" t="e">
        <f aca="false">VLOOKUP(tblSalaries#this row;clean country,tblCountries,5,0)</f>
        <v>#VALUE!</v>
      </c>
      <c r="Q1415" s="48" t="e">
        <f aca="false">IF($Q$1,tblSalaries#this row;ppp factor*tblSalaries#this row;salary in usd,tblSalaries#this row;salary in usd)</f>
        <v>#VALUE!</v>
      </c>
    </row>
    <row r="1416" customFormat="false" ht="15" hidden="false" customHeight="true" outlineLevel="0" collapsed="false">
      <c r="B1416" s="0" t="s">
        <v>3531</v>
      </c>
      <c r="C1416" s="54" t="n">
        <v>41059.4566898148</v>
      </c>
      <c r="D1416" s="55" t="n">
        <v>8500</v>
      </c>
      <c r="E1416" s="0" t="n">
        <v>102000</v>
      </c>
      <c r="F1416" s="0" t="s">
        <v>71</v>
      </c>
      <c r="G1416" s="0" t="e">
        <f aca="false">tblSalaries#this row;clean salary (in local currency)*VLOOKUP(tblSalaries#this row;currency,tblXrate,2,0)</f>
        <v>#VALUE!</v>
      </c>
      <c r="H1416" s="0" t="s">
        <v>807</v>
      </c>
      <c r="I1416" s="0" t="s">
        <v>78</v>
      </c>
      <c r="J1416" s="0" t="s">
        <v>74</v>
      </c>
      <c r="K1416" s="0" t="e">
        <f aca="false">VLOOKUP(tblSalaries#this row;where do you work,tblCountriesactual:mapping,2,0)</f>
        <v>#VALUE!</v>
      </c>
      <c r="L1416" s="0" t="s">
        <v>110</v>
      </c>
      <c r="M1416" s="0" t="n">
        <v>5</v>
      </c>
      <c r="N1416" s="48" t="e">
        <f aca="false">VLOOKUP(K1416,tblCountries,3,0)</f>
        <v>#VALUE!</v>
      </c>
      <c r="O1416" s="48" t="e">
        <f aca="false">VLOOKUP(tblSalaries#this row;how many hours of a day you work on excel,tblHours,2,0)</f>
        <v>#VALUE!</v>
      </c>
      <c r="P1416" s="48" t="e">
        <f aca="false">VLOOKUP(tblSalaries#this row;clean country,tblCountries,5,0)</f>
        <v>#VALUE!</v>
      </c>
      <c r="Q1416" s="48" t="e">
        <f aca="false">IF($Q$1,tblSalaries#this row;ppp factor*tblSalaries#this row;salary in usd,tblSalaries#this row;salary in usd)</f>
        <v>#VALUE!</v>
      </c>
    </row>
    <row r="1417" customFormat="false" ht="15" hidden="false" customHeight="true" outlineLevel="0" collapsed="false">
      <c r="B1417" s="0" t="s">
        <v>3532</v>
      </c>
      <c r="C1417" s="54" t="n">
        <v>41059.4726041667</v>
      </c>
      <c r="D1417" s="55" t="s">
        <v>3533</v>
      </c>
      <c r="E1417" s="0" t="n">
        <v>60000</v>
      </c>
      <c r="F1417" s="0" t="s">
        <v>226</v>
      </c>
      <c r="G1417" s="0" t="e">
        <f aca="false">tblSalaries#this row;clean salary (in local currency)*VLOOKUP(tblSalaries#this row;currency,tblXrate,2,0)</f>
        <v>#VALUE!</v>
      </c>
      <c r="H1417" s="0" t="s">
        <v>3534</v>
      </c>
      <c r="I1417" s="0" t="s">
        <v>124</v>
      </c>
      <c r="J1417" s="0" t="s">
        <v>222</v>
      </c>
      <c r="K1417" s="0" t="e">
        <f aca="false">VLOOKUP(tblSalaries#this row;where do you work,tblCountriesactual:mapping,2,0)</f>
        <v>#VALUE!</v>
      </c>
      <c r="L1417" s="0" t="s">
        <v>110</v>
      </c>
      <c r="M1417" s="0" t="n">
        <v>3</v>
      </c>
      <c r="N1417" s="48" t="e">
        <f aca="false">VLOOKUP(K1417,tblCountries,3,0)</f>
        <v>#VALUE!</v>
      </c>
      <c r="O1417" s="48" t="e">
        <f aca="false">VLOOKUP(tblSalaries#this row;how many hours of a day you work on excel,tblHours,2,0)</f>
        <v>#VALUE!</v>
      </c>
      <c r="P1417" s="48" t="e">
        <f aca="false">VLOOKUP(tblSalaries#this row;clean country,tblCountries,5,0)</f>
        <v>#VALUE!</v>
      </c>
      <c r="Q1417" s="48" t="e">
        <f aca="false">IF($Q$1,tblSalaries#this row;ppp factor*tblSalaries#this row;salary in usd,tblSalaries#this row;salary in usd)</f>
        <v>#VALUE!</v>
      </c>
    </row>
    <row r="1418" customFormat="false" ht="15" hidden="false" customHeight="true" outlineLevel="0" collapsed="false">
      <c r="B1418" s="0" t="s">
        <v>3535</v>
      </c>
      <c r="C1418" s="54" t="n">
        <v>41059.4853356482</v>
      </c>
      <c r="D1418" s="55" t="n">
        <v>363</v>
      </c>
      <c r="E1418" s="0" t="n">
        <v>4356</v>
      </c>
      <c r="F1418" s="0" t="s">
        <v>71</v>
      </c>
      <c r="G1418" s="0" t="e">
        <f aca="false">tblSalaries#this row;clean salary (in local currency)*VLOOKUP(tblSalaries#this row;currency,tblXrate,2,0)</f>
        <v>#VALUE!</v>
      </c>
      <c r="H1418" s="0" t="s">
        <v>966</v>
      </c>
      <c r="I1418" s="0" t="s">
        <v>78</v>
      </c>
      <c r="J1418" s="0" t="s">
        <v>85</v>
      </c>
      <c r="K1418" s="0" t="e">
        <f aca="false">VLOOKUP(tblSalaries#this row;where do you work,tblCountriesactual:mapping,2,0)</f>
        <v>#VALUE!</v>
      </c>
      <c r="L1418" s="0" t="s">
        <v>110</v>
      </c>
      <c r="M1418" s="0" t="n">
        <v>5</v>
      </c>
      <c r="N1418" s="48" t="e">
        <f aca="false">VLOOKUP(K1418,tblCountries,3,0)</f>
        <v>#VALUE!</v>
      </c>
      <c r="O1418" s="48" t="e">
        <f aca="false">VLOOKUP(tblSalaries#this row;how many hours of a day you work on excel,tblHours,2,0)</f>
        <v>#VALUE!</v>
      </c>
      <c r="P1418" s="48" t="e">
        <f aca="false">VLOOKUP(tblSalaries#this row;clean country,tblCountries,5,0)</f>
        <v>#VALUE!</v>
      </c>
      <c r="Q1418" s="48" t="e">
        <f aca="false">IF($Q$1,tblSalaries#this row;ppp factor*tblSalaries#this row;salary in usd,tblSalaries#this row;salary in usd)</f>
        <v>#VALUE!</v>
      </c>
    </row>
    <row r="1419" customFormat="false" ht="15" hidden="false" customHeight="true" outlineLevel="0" collapsed="false">
      <c r="B1419" s="0" t="s">
        <v>3536</v>
      </c>
      <c r="C1419" s="54" t="n">
        <v>41059.4887731482</v>
      </c>
      <c r="D1419" s="55" t="n">
        <v>300000</v>
      </c>
      <c r="E1419" s="0" t="n">
        <v>300000</v>
      </c>
      <c r="F1419" s="0" t="s">
        <v>101</v>
      </c>
      <c r="G1419" s="0" t="e">
        <f aca="false">tblSalaries#this row;clean salary (in local currency)*VLOOKUP(tblSalaries#this row;currency,tblXrate,2,0)</f>
        <v>#VALUE!</v>
      </c>
      <c r="H1419" s="0" t="s">
        <v>2299</v>
      </c>
      <c r="I1419" s="0" t="s">
        <v>69</v>
      </c>
      <c r="J1419" s="0" t="s">
        <v>85</v>
      </c>
      <c r="K1419" s="0" t="e">
        <f aca="false">VLOOKUP(tblSalaries#this row;where do you work,tblCountriesactual:mapping,2,0)</f>
        <v>#VALUE!</v>
      </c>
      <c r="L1419" s="0" t="s">
        <v>110</v>
      </c>
      <c r="M1419" s="0" t="n">
        <v>4</v>
      </c>
      <c r="N1419" s="48" t="e">
        <f aca="false">VLOOKUP(K1419,tblCountries,3,0)</f>
        <v>#VALUE!</v>
      </c>
      <c r="O1419" s="48" t="e">
        <f aca="false">VLOOKUP(tblSalaries#this row;how many hours of a day you work on excel,tblHours,2,0)</f>
        <v>#VALUE!</v>
      </c>
      <c r="P1419" s="48" t="e">
        <f aca="false">VLOOKUP(tblSalaries#this row;clean country,tblCountries,5,0)</f>
        <v>#VALUE!</v>
      </c>
      <c r="Q1419" s="48" t="e">
        <f aca="false">IF($Q$1,tblSalaries#this row;ppp factor*tblSalaries#this row;salary in usd,tblSalaries#this row;salary in usd)</f>
        <v>#VALUE!</v>
      </c>
    </row>
    <row r="1420" customFormat="false" ht="15" hidden="false" customHeight="true" outlineLevel="0" collapsed="false">
      <c r="B1420" s="0" t="s">
        <v>3537</v>
      </c>
      <c r="C1420" s="54" t="n">
        <v>41059.5087731481</v>
      </c>
      <c r="D1420" s="55" t="n">
        <v>67000</v>
      </c>
      <c r="E1420" s="0" t="n">
        <v>67000</v>
      </c>
      <c r="F1420" s="0" t="s">
        <v>71</v>
      </c>
      <c r="G1420" s="0" t="e">
        <f aca="false">tblSalaries#this row;clean salary (in local currency)*VLOOKUP(tblSalaries#this row;currency,tblXrate,2,0)</f>
        <v>#VALUE!</v>
      </c>
      <c r="H1420" s="0" t="s">
        <v>3538</v>
      </c>
      <c r="I1420" s="0" t="s">
        <v>124</v>
      </c>
      <c r="J1420" s="0" t="s">
        <v>74</v>
      </c>
      <c r="K1420" s="0" t="e">
        <f aca="false">VLOOKUP(tblSalaries#this row;where do you work,tblCountriesactual:mapping,2,0)</f>
        <v>#VALUE!</v>
      </c>
      <c r="L1420" s="0" t="s">
        <v>100</v>
      </c>
      <c r="M1420" s="0" t="n">
        <v>20</v>
      </c>
      <c r="N1420" s="48" t="e">
        <f aca="false">VLOOKUP(K1420,tblCountries,3,0)</f>
        <v>#VALUE!</v>
      </c>
      <c r="O1420" s="48" t="e">
        <f aca="false">VLOOKUP(tblSalaries#this row;how many hours of a day you work on excel,tblHours,2,0)</f>
        <v>#VALUE!</v>
      </c>
      <c r="P1420" s="48" t="e">
        <f aca="false">VLOOKUP(tblSalaries#this row;clean country,tblCountries,5,0)</f>
        <v>#VALUE!</v>
      </c>
      <c r="Q1420" s="48" t="e">
        <f aca="false">IF($Q$1,tblSalaries#this row;ppp factor*tblSalaries#this row;salary in usd,tblSalaries#this row;salary in usd)</f>
        <v>#VALUE!</v>
      </c>
    </row>
    <row r="1421" customFormat="false" ht="15" hidden="false" customHeight="true" outlineLevel="0" collapsed="false">
      <c r="B1421" s="0" t="s">
        <v>3539</v>
      </c>
      <c r="C1421" s="54" t="n">
        <v>41059.5176273148</v>
      </c>
      <c r="D1421" s="55" t="n">
        <v>480000</v>
      </c>
      <c r="E1421" s="0" t="n">
        <v>480000</v>
      </c>
      <c r="F1421" s="0" t="s">
        <v>101</v>
      </c>
      <c r="G1421" s="0" t="e">
        <f aca="false">tblSalaries#this row;clean salary (in local currency)*VLOOKUP(tblSalaries#this row;currency,tblXrate,2,0)</f>
        <v>#VALUE!</v>
      </c>
      <c r="H1421" s="0" t="s">
        <v>3020</v>
      </c>
      <c r="I1421" s="0" t="s">
        <v>78</v>
      </c>
      <c r="J1421" s="0" t="s">
        <v>85</v>
      </c>
      <c r="K1421" s="0" t="e">
        <f aca="false">VLOOKUP(tblSalaries#this row;where do you work,tblCountriesactual:mapping,2,0)</f>
        <v>#VALUE!</v>
      </c>
      <c r="L1421" s="0" t="s">
        <v>110</v>
      </c>
      <c r="M1421" s="0" t="n">
        <v>7</v>
      </c>
      <c r="N1421" s="48" t="e">
        <f aca="false">VLOOKUP(K1421,tblCountries,3,0)</f>
        <v>#VALUE!</v>
      </c>
      <c r="O1421" s="48" t="e">
        <f aca="false">VLOOKUP(tblSalaries#this row;how many hours of a day you work on excel,tblHours,2,0)</f>
        <v>#VALUE!</v>
      </c>
      <c r="P1421" s="48" t="e">
        <f aca="false">VLOOKUP(tblSalaries#this row;clean country,tblCountries,5,0)</f>
        <v>#VALUE!</v>
      </c>
      <c r="Q1421" s="48" t="e">
        <f aca="false">IF($Q$1,tblSalaries#this row;ppp factor*tblSalaries#this row;salary in usd,tblSalaries#this row;salary in usd)</f>
        <v>#VALUE!</v>
      </c>
    </row>
    <row r="1422" customFormat="false" ht="15" hidden="false" customHeight="true" outlineLevel="0" collapsed="false">
      <c r="B1422" s="0" t="s">
        <v>3540</v>
      </c>
      <c r="C1422" s="54" t="n">
        <v>41059.5243981482</v>
      </c>
      <c r="D1422" s="55" t="s">
        <v>3541</v>
      </c>
      <c r="E1422" s="0" t="n">
        <v>900000</v>
      </c>
      <c r="F1422" s="0" t="s">
        <v>101</v>
      </c>
      <c r="G1422" s="0" t="e">
        <f aca="false">tblSalaries#this row;clean salary (in local currency)*VLOOKUP(tblSalaries#this row;currency,tblXrate,2,0)</f>
        <v>#VALUE!</v>
      </c>
      <c r="H1422" s="0" t="s">
        <v>877</v>
      </c>
      <c r="I1422" s="0" t="s">
        <v>78</v>
      </c>
      <c r="J1422" s="0" t="s">
        <v>85</v>
      </c>
      <c r="K1422" s="0" t="e">
        <f aca="false">VLOOKUP(tblSalaries#this row;where do you work,tblCountriesactual:mapping,2,0)</f>
        <v>#VALUE!</v>
      </c>
      <c r="L1422" s="0" t="s">
        <v>110</v>
      </c>
      <c r="M1422" s="0" t="n">
        <v>4</v>
      </c>
      <c r="N1422" s="48" t="e">
        <f aca="false">VLOOKUP(K1422,tblCountries,3,0)</f>
        <v>#VALUE!</v>
      </c>
      <c r="O1422" s="48" t="e">
        <f aca="false">VLOOKUP(tblSalaries#this row;how many hours of a day you work on excel,tblHours,2,0)</f>
        <v>#VALUE!</v>
      </c>
      <c r="P1422" s="48" t="e">
        <f aca="false">VLOOKUP(tblSalaries#this row;clean country,tblCountries,5,0)</f>
        <v>#VALUE!</v>
      </c>
      <c r="Q1422" s="48" t="e">
        <f aca="false">IF($Q$1,tblSalaries#this row;ppp factor*tblSalaries#this row;salary in usd,tblSalaries#this row;salary in usd)</f>
        <v>#VALUE!</v>
      </c>
    </row>
    <row r="1423" customFormat="false" ht="15" hidden="false" customHeight="true" outlineLevel="0" collapsed="false">
      <c r="B1423" s="0" t="s">
        <v>3542</v>
      </c>
      <c r="C1423" s="54" t="n">
        <v>41059.5393287037</v>
      </c>
      <c r="D1423" s="55" t="s">
        <v>3543</v>
      </c>
      <c r="E1423" s="0" t="n">
        <v>600000</v>
      </c>
      <c r="F1423" s="0" t="s">
        <v>101</v>
      </c>
      <c r="G1423" s="0" t="e">
        <f aca="false">tblSalaries#this row;clean salary (in local currency)*VLOOKUP(tblSalaries#this row;currency,tblXrate,2,0)</f>
        <v>#VALUE!</v>
      </c>
      <c r="H1423" s="0" t="s">
        <v>765</v>
      </c>
      <c r="I1423" s="0" t="s">
        <v>87</v>
      </c>
      <c r="J1423" s="0" t="s">
        <v>85</v>
      </c>
      <c r="K1423" s="0" t="e">
        <f aca="false">VLOOKUP(tblSalaries#this row;where do you work,tblCountriesactual:mapping,2,0)</f>
        <v>#VALUE!</v>
      </c>
      <c r="L1423" s="0" t="s">
        <v>100</v>
      </c>
      <c r="M1423" s="0" t="n">
        <v>36</v>
      </c>
      <c r="N1423" s="48" t="e">
        <f aca="false">VLOOKUP(K1423,tblCountries,3,0)</f>
        <v>#VALUE!</v>
      </c>
      <c r="O1423" s="48" t="e">
        <f aca="false">VLOOKUP(tblSalaries#this row;how many hours of a day you work on excel,tblHours,2,0)</f>
        <v>#VALUE!</v>
      </c>
      <c r="P1423" s="48" t="e">
        <f aca="false">VLOOKUP(tblSalaries#this row;clean country,tblCountries,5,0)</f>
        <v>#VALUE!</v>
      </c>
      <c r="Q1423" s="48" t="e">
        <f aca="false">IF($Q$1,tblSalaries#this row;ppp factor*tblSalaries#this row;salary in usd,tblSalaries#this row;salary in usd)</f>
        <v>#VALUE!</v>
      </c>
    </row>
    <row r="1424" customFormat="false" ht="15" hidden="false" customHeight="true" outlineLevel="0" collapsed="false">
      <c r="B1424" s="0" t="s">
        <v>3544</v>
      </c>
      <c r="C1424" s="54" t="n">
        <v>41059.5459722222</v>
      </c>
      <c r="D1424" s="55" t="n">
        <v>30000</v>
      </c>
      <c r="E1424" s="0" t="n">
        <v>30000</v>
      </c>
      <c r="F1424" s="0" t="s">
        <v>71</v>
      </c>
      <c r="G1424" s="0" t="e">
        <f aca="false">tblSalaries#this row;clean salary (in local currency)*VLOOKUP(tblSalaries#this row;currency,tblXrate,2,0)</f>
        <v>#VALUE!</v>
      </c>
      <c r="H1424" s="0" t="s">
        <v>3545</v>
      </c>
      <c r="I1424" s="0" t="s">
        <v>69</v>
      </c>
      <c r="J1424" s="0" t="s">
        <v>141</v>
      </c>
      <c r="K1424" s="0" t="e">
        <f aca="false">VLOOKUP(tblSalaries#this row;where do you work,tblCountriesactual:mapping,2,0)</f>
        <v>#VALUE!</v>
      </c>
      <c r="L1424" s="0" t="s">
        <v>110</v>
      </c>
      <c r="M1424" s="0" t="n">
        <v>8</v>
      </c>
      <c r="N1424" s="48" t="e">
        <f aca="false">VLOOKUP(K1424,tblCountries,3,0)</f>
        <v>#VALUE!</v>
      </c>
      <c r="O1424" s="48" t="e">
        <f aca="false">VLOOKUP(tblSalaries#this row;how many hours of a day you work on excel,tblHours,2,0)</f>
        <v>#VALUE!</v>
      </c>
      <c r="P1424" s="48" t="e">
        <f aca="false">VLOOKUP(tblSalaries#this row;clean country,tblCountries,5,0)</f>
        <v>#VALUE!</v>
      </c>
      <c r="Q1424" s="48" t="e">
        <f aca="false">IF($Q$1,tblSalaries#this row;ppp factor*tblSalaries#this row;salary in usd,tblSalaries#this row;salary in usd)</f>
        <v>#VALUE!</v>
      </c>
    </row>
    <row r="1425" customFormat="false" ht="15" hidden="false" customHeight="true" outlineLevel="0" collapsed="false">
      <c r="B1425" s="0" t="s">
        <v>3546</v>
      </c>
      <c r="C1425" s="54" t="n">
        <v>41059.5563194444</v>
      </c>
      <c r="D1425" s="55" t="n">
        <v>500000</v>
      </c>
      <c r="E1425" s="0" t="n">
        <v>500000</v>
      </c>
      <c r="F1425" s="0" t="s">
        <v>101</v>
      </c>
      <c r="G1425" s="0" t="e">
        <f aca="false">tblSalaries#this row;clean salary (in local currency)*VLOOKUP(tblSalaries#this row;currency,tblXrate,2,0)</f>
        <v>#VALUE!</v>
      </c>
      <c r="H1425" s="0" t="s">
        <v>3547</v>
      </c>
      <c r="I1425" s="0" t="s">
        <v>124</v>
      </c>
      <c r="J1425" s="0" t="s">
        <v>85</v>
      </c>
      <c r="K1425" s="0" t="e">
        <f aca="false">VLOOKUP(tblSalaries#this row;where do you work,tblCountriesactual:mapping,2,0)</f>
        <v>#VALUE!</v>
      </c>
      <c r="L1425" s="0" t="s">
        <v>100</v>
      </c>
      <c r="M1425" s="0" t="n">
        <v>0</v>
      </c>
      <c r="N1425" s="48" t="e">
        <f aca="false">VLOOKUP(K1425,tblCountries,3,0)</f>
        <v>#VALUE!</v>
      </c>
      <c r="O1425" s="48" t="e">
        <f aca="false">VLOOKUP(tblSalaries#this row;how many hours of a day you work on excel,tblHours,2,0)</f>
        <v>#VALUE!</v>
      </c>
      <c r="P1425" s="48" t="e">
        <f aca="false">VLOOKUP(tblSalaries#this row;clean country,tblCountries,5,0)</f>
        <v>#VALUE!</v>
      </c>
      <c r="Q1425" s="48" t="e">
        <f aca="false">IF($Q$1,tblSalaries#this row;ppp factor*tblSalaries#this row;salary in usd,tblSalaries#this row;salary in usd)</f>
        <v>#VALUE!</v>
      </c>
    </row>
    <row r="1426" customFormat="false" ht="15" hidden="false" customHeight="true" outlineLevel="0" collapsed="false">
      <c r="B1426" s="0" t="s">
        <v>3548</v>
      </c>
      <c r="C1426" s="54" t="n">
        <v>41059.5591666667</v>
      </c>
      <c r="D1426" s="55" t="n">
        <v>20000</v>
      </c>
      <c r="E1426" s="0" t="n">
        <v>20000</v>
      </c>
      <c r="F1426" s="0" t="s">
        <v>71</v>
      </c>
      <c r="G1426" s="0" t="e">
        <f aca="false">tblSalaries#this row;clean salary (in local currency)*VLOOKUP(tblSalaries#this row;currency,tblXrate,2,0)</f>
        <v>#VALUE!</v>
      </c>
      <c r="H1426" s="0" t="s">
        <v>1754</v>
      </c>
      <c r="I1426" s="0" t="s">
        <v>124</v>
      </c>
      <c r="J1426" s="0" t="s">
        <v>85</v>
      </c>
      <c r="K1426" s="0" t="e">
        <f aca="false">VLOOKUP(tblSalaries#this row;where do you work,tblCountriesactual:mapping,2,0)</f>
        <v>#VALUE!</v>
      </c>
      <c r="L1426" s="0" t="s">
        <v>81</v>
      </c>
      <c r="M1426" s="0" t="n">
        <v>10</v>
      </c>
      <c r="N1426" s="48" t="e">
        <f aca="false">VLOOKUP(K1426,tblCountries,3,0)</f>
        <v>#VALUE!</v>
      </c>
      <c r="O1426" s="48" t="e">
        <f aca="false">VLOOKUP(tblSalaries#this row;how many hours of a day you work on excel,tblHours,2,0)</f>
        <v>#VALUE!</v>
      </c>
      <c r="P1426" s="48" t="e">
        <f aca="false">VLOOKUP(tblSalaries#this row;clean country,tblCountries,5,0)</f>
        <v>#VALUE!</v>
      </c>
      <c r="Q1426" s="48" t="e">
        <f aca="false">IF($Q$1,tblSalaries#this row;ppp factor*tblSalaries#this row;salary in usd,tblSalaries#this row;salary in usd)</f>
        <v>#VALUE!</v>
      </c>
    </row>
    <row r="1427" customFormat="false" ht="15" hidden="false" customHeight="true" outlineLevel="0" collapsed="false">
      <c r="B1427" s="0" t="s">
        <v>3549</v>
      </c>
      <c r="C1427" s="54" t="n">
        <v>41059.563599537</v>
      </c>
      <c r="D1427" s="55" t="n">
        <v>86000</v>
      </c>
      <c r="E1427" s="0" t="n">
        <v>86000</v>
      </c>
      <c r="F1427" s="0" t="s">
        <v>84</v>
      </c>
      <c r="G1427" s="0" t="e">
        <f aca="false">tblSalaries#this row;clean salary (in local currency)*VLOOKUP(tblSalaries#this row;currency,tblXrate,2,0)</f>
        <v>#VALUE!</v>
      </c>
      <c r="H1427" s="0" t="s">
        <v>979</v>
      </c>
      <c r="I1427" s="0" t="s">
        <v>78</v>
      </c>
      <c r="J1427" s="0" t="s">
        <v>104</v>
      </c>
      <c r="K1427" s="0" t="e">
        <f aca="false">VLOOKUP(tblSalaries#this row;where do you work,tblCountriesactual:mapping,2,0)</f>
        <v>#VALUE!</v>
      </c>
      <c r="L1427" s="0" t="s">
        <v>110</v>
      </c>
      <c r="M1427" s="0" t="n">
        <v>10</v>
      </c>
      <c r="N1427" s="48" t="e">
        <f aca="false">VLOOKUP(K1427,tblCountries,3,0)</f>
        <v>#VALUE!</v>
      </c>
      <c r="O1427" s="48" t="e">
        <f aca="false">VLOOKUP(tblSalaries#this row;how many hours of a day you work on excel,tblHours,2,0)</f>
        <v>#VALUE!</v>
      </c>
      <c r="P1427" s="48" t="e">
        <f aca="false">VLOOKUP(tblSalaries#this row;clean country,tblCountries,5,0)</f>
        <v>#VALUE!</v>
      </c>
      <c r="Q1427" s="48" t="e">
        <f aca="false">IF($Q$1,tblSalaries#this row;ppp factor*tblSalaries#this row;salary in usd,tblSalaries#this row;salary in usd)</f>
        <v>#VALUE!</v>
      </c>
    </row>
    <row r="1428" customFormat="false" ht="15" hidden="false" customHeight="true" outlineLevel="0" collapsed="false">
      <c r="B1428" s="0" t="s">
        <v>3550</v>
      </c>
      <c r="C1428" s="54" t="n">
        <v>41059.5671527778</v>
      </c>
      <c r="D1428" s="55" t="n">
        <v>1000000</v>
      </c>
      <c r="E1428" s="0" t="n">
        <v>1000000</v>
      </c>
      <c r="F1428" s="0" t="s">
        <v>101</v>
      </c>
      <c r="G1428" s="0" t="e">
        <f aca="false">tblSalaries#this row;clean salary (in local currency)*VLOOKUP(tblSalaries#this row;currency,tblXrate,2,0)</f>
        <v>#VALUE!</v>
      </c>
      <c r="H1428" s="0" t="s">
        <v>3551</v>
      </c>
      <c r="I1428" s="0" t="s">
        <v>124</v>
      </c>
      <c r="J1428" s="0" t="s">
        <v>85</v>
      </c>
      <c r="K1428" s="0" t="e">
        <f aca="false">VLOOKUP(tblSalaries#this row;where do you work,tblCountriesactual:mapping,2,0)</f>
        <v>#VALUE!</v>
      </c>
      <c r="L1428" s="0" t="s">
        <v>118</v>
      </c>
      <c r="M1428" s="0" t="n">
        <v>6</v>
      </c>
      <c r="N1428" s="48" t="e">
        <f aca="false">VLOOKUP(K1428,tblCountries,3,0)</f>
        <v>#VALUE!</v>
      </c>
      <c r="O1428" s="48" t="e">
        <f aca="false">VLOOKUP(tblSalaries#this row;how many hours of a day you work on excel,tblHours,2,0)</f>
        <v>#VALUE!</v>
      </c>
      <c r="P1428" s="48" t="e">
        <f aca="false">VLOOKUP(tblSalaries#this row;clean country,tblCountries,5,0)</f>
        <v>#VALUE!</v>
      </c>
      <c r="Q1428" s="48" t="e">
        <f aca="false">IF($Q$1,tblSalaries#this row;ppp factor*tblSalaries#this row;salary in usd,tblSalaries#this row;salary in usd)</f>
        <v>#VALUE!</v>
      </c>
    </row>
    <row r="1429" customFormat="false" ht="15" hidden="false" customHeight="true" outlineLevel="0" collapsed="false">
      <c r="B1429" s="0" t="s">
        <v>3552</v>
      </c>
      <c r="C1429" s="54" t="n">
        <v>41059.5672222222</v>
      </c>
      <c r="D1429" s="55" t="n">
        <v>41000</v>
      </c>
      <c r="E1429" s="0" t="n">
        <v>41000</v>
      </c>
      <c r="F1429" s="0" t="s">
        <v>71</v>
      </c>
      <c r="G1429" s="0" t="e">
        <f aca="false">tblSalaries#this row;clean salary (in local currency)*VLOOKUP(tblSalaries#this row;currency,tblXrate,2,0)</f>
        <v>#VALUE!</v>
      </c>
      <c r="H1429" s="0" t="s">
        <v>848</v>
      </c>
      <c r="I1429" s="0" t="s">
        <v>78</v>
      </c>
      <c r="J1429" s="0" t="s">
        <v>339</v>
      </c>
      <c r="K1429" s="0" t="e">
        <f aca="false">VLOOKUP(tblSalaries#this row;where do you work,tblCountriesactual:mapping,2,0)</f>
        <v>#VALUE!</v>
      </c>
      <c r="L1429" s="0" t="s">
        <v>100</v>
      </c>
      <c r="M1429" s="0" t="n">
        <v>2</v>
      </c>
      <c r="N1429" s="48" t="e">
        <f aca="false">VLOOKUP(K1429,tblCountries,3,0)</f>
        <v>#VALUE!</v>
      </c>
      <c r="O1429" s="48" t="e">
        <f aca="false">VLOOKUP(tblSalaries#this row;how many hours of a day you work on excel,tblHours,2,0)</f>
        <v>#VALUE!</v>
      </c>
      <c r="P1429" s="48" t="e">
        <f aca="false">VLOOKUP(tblSalaries#this row;clean country,tblCountries,5,0)</f>
        <v>#VALUE!</v>
      </c>
      <c r="Q1429" s="48" t="e">
        <f aca="false">IF($Q$1,tblSalaries#this row;ppp factor*tblSalaries#this row;salary in usd,tblSalaries#this row;salary in usd)</f>
        <v>#VALUE!</v>
      </c>
    </row>
    <row r="1430" customFormat="false" ht="15" hidden="false" customHeight="true" outlineLevel="0" collapsed="false">
      <c r="B1430" s="0" t="s">
        <v>3553</v>
      </c>
      <c r="C1430" s="54" t="n">
        <v>41059.5706134259</v>
      </c>
      <c r="D1430" s="55" t="n">
        <v>60000</v>
      </c>
      <c r="E1430" s="0" t="n">
        <v>60000</v>
      </c>
      <c r="F1430" s="0" t="s">
        <v>71</v>
      </c>
      <c r="G1430" s="0" t="e">
        <f aca="false">tblSalaries#this row;clean salary (in local currency)*VLOOKUP(tblSalaries#this row;currency,tblXrate,2,0)</f>
        <v>#VALUE!</v>
      </c>
      <c r="H1430" s="0" t="s">
        <v>3554</v>
      </c>
      <c r="I1430" s="0" t="s">
        <v>124</v>
      </c>
      <c r="J1430" s="0" t="s">
        <v>74</v>
      </c>
      <c r="K1430" s="0" t="e">
        <f aca="false">VLOOKUP(tblSalaries#this row;where do you work,tblCountriesactual:mapping,2,0)</f>
        <v>#VALUE!</v>
      </c>
      <c r="L1430" s="0" t="s">
        <v>100</v>
      </c>
      <c r="M1430" s="0" t="n">
        <v>4</v>
      </c>
      <c r="N1430" s="48" t="e">
        <f aca="false">VLOOKUP(K1430,tblCountries,3,0)</f>
        <v>#VALUE!</v>
      </c>
      <c r="O1430" s="48" t="e">
        <f aca="false">VLOOKUP(tblSalaries#this row;how many hours of a day you work on excel,tblHours,2,0)</f>
        <v>#VALUE!</v>
      </c>
      <c r="P1430" s="48" t="e">
        <f aca="false">VLOOKUP(tblSalaries#this row;clean country,tblCountries,5,0)</f>
        <v>#VALUE!</v>
      </c>
      <c r="Q1430" s="48" t="e">
        <f aca="false">IF($Q$1,tblSalaries#this row;ppp factor*tblSalaries#this row;salary in usd,tblSalaries#this row;salary in usd)</f>
        <v>#VALUE!</v>
      </c>
    </row>
    <row r="1431" customFormat="false" ht="15" hidden="false" customHeight="true" outlineLevel="0" collapsed="false">
      <c r="B1431" s="0" t="s">
        <v>3555</v>
      </c>
      <c r="C1431" s="54" t="n">
        <v>41059.5748958333</v>
      </c>
      <c r="D1431" s="55" t="s">
        <v>3556</v>
      </c>
      <c r="E1431" s="0" t="n">
        <v>264000</v>
      </c>
      <c r="F1431" s="0" t="s">
        <v>173</v>
      </c>
      <c r="G1431" s="0" t="e">
        <f aca="false">tblSalaries#this row;clean salary (in local currency)*VLOOKUP(tblSalaries#this row;currency,tblXrate,2,0)</f>
        <v>#VALUE!</v>
      </c>
      <c r="H1431" s="0" t="s">
        <v>78</v>
      </c>
      <c r="I1431" s="0" t="s">
        <v>78</v>
      </c>
      <c r="J1431" s="0" t="s">
        <v>417</v>
      </c>
      <c r="K1431" s="0" t="e">
        <f aca="false">VLOOKUP(tblSalaries#this row;where do you work,tblCountriesactual:mapping,2,0)</f>
        <v>#VALUE!</v>
      </c>
      <c r="L1431" s="0" t="s">
        <v>118</v>
      </c>
      <c r="M1431" s="0" t="n">
        <v>2</v>
      </c>
      <c r="N1431" s="48" t="e">
        <f aca="false">VLOOKUP(K1431,tblCountries,3,0)</f>
        <v>#VALUE!</v>
      </c>
      <c r="O1431" s="48" t="e">
        <f aca="false">VLOOKUP(tblSalaries#this row;how many hours of a day you work on excel,tblHours,2,0)</f>
        <v>#VALUE!</v>
      </c>
      <c r="P1431" s="48" t="e">
        <f aca="false">VLOOKUP(tblSalaries#this row;clean country,tblCountries,5,0)</f>
        <v>#VALUE!</v>
      </c>
      <c r="Q1431" s="48" t="e">
        <f aca="false">IF($Q$1,tblSalaries#this row;ppp factor*tblSalaries#this row;salary in usd,tblSalaries#this row;salary in usd)</f>
        <v>#VALUE!</v>
      </c>
    </row>
    <row r="1432" customFormat="false" ht="15" hidden="false" customHeight="true" outlineLevel="0" collapsed="false">
      <c r="B1432" s="0" t="s">
        <v>3557</v>
      </c>
      <c r="C1432" s="54" t="n">
        <v>41059.5808680556</v>
      </c>
      <c r="D1432" s="55" t="n">
        <v>50000</v>
      </c>
      <c r="E1432" s="0" t="n">
        <v>50000</v>
      </c>
      <c r="F1432" s="0" t="s">
        <v>179</v>
      </c>
      <c r="G1432" s="0" t="e">
        <f aca="false">tblSalaries#this row;clean salary (in local currency)*VLOOKUP(tblSalaries#this row;currency,tblXrate,2,0)</f>
        <v>#VALUE!</v>
      </c>
      <c r="H1432" s="0" t="s">
        <v>3558</v>
      </c>
      <c r="I1432" s="0" t="s">
        <v>116</v>
      </c>
      <c r="J1432" s="0" t="s">
        <v>543</v>
      </c>
      <c r="K1432" s="0" t="e">
        <f aca="false">VLOOKUP(tblSalaries#this row;where do you work,tblCountriesactual:mapping,2,0)</f>
        <v>#VALUE!</v>
      </c>
      <c r="L1432" s="0" t="s">
        <v>110</v>
      </c>
      <c r="M1432" s="0" t="n">
        <v>5</v>
      </c>
      <c r="N1432" s="48" t="e">
        <f aca="false">VLOOKUP(K1432,tblCountries,3,0)</f>
        <v>#VALUE!</v>
      </c>
      <c r="O1432" s="48" t="e">
        <f aca="false">VLOOKUP(tblSalaries#this row;how many hours of a day you work on excel,tblHours,2,0)</f>
        <v>#VALUE!</v>
      </c>
      <c r="P1432" s="48" t="e">
        <f aca="false">VLOOKUP(tblSalaries#this row;clean country,tblCountries,5,0)</f>
        <v>#VALUE!</v>
      </c>
      <c r="Q1432" s="48" t="e">
        <f aca="false">IF($Q$1,tblSalaries#this row;ppp factor*tblSalaries#this row;salary in usd,tblSalaries#this row;salary in usd)</f>
        <v>#VALUE!</v>
      </c>
    </row>
    <row r="1433" customFormat="false" ht="15" hidden="false" customHeight="true" outlineLevel="0" collapsed="false">
      <c r="B1433" s="0" t="s">
        <v>3559</v>
      </c>
      <c r="C1433" s="54" t="n">
        <v>41059.5811111111</v>
      </c>
      <c r="D1433" s="55" t="s">
        <v>3560</v>
      </c>
      <c r="E1433" s="0" t="n">
        <v>320000</v>
      </c>
      <c r="F1433" s="0" t="s">
        <v>101</v>
      </c>
      <c r="G1433" s="0" t="e">
        <f aca="false">tblSalaries#this row;clean salary (in local currency)*VLOOKUP(tblSalaries#this row;currency,tblXrate,2,0)</f>
        <v>#VALUE!</v>
      </c>
      <c r="H1433" s="0" t="s">
        <v>78</v>
      </c>
      <c r="I1433" s="0" t="s">
        <v>78</v>
      </c>
      <c r="J1433" s="0" t="s">
        <v>85</v>
      </c>
      <c r="K1433" s="0" t="e">
        <f aca="false">VLOOKUP(tblSalaries#this row;where do you work,tblCountriesactual:mapping,2,0)</f>
        <v>#VALUE!</v>
      </c>
      <c r="L1433" s="0" t="s">
        <v>100</v>
      </c>
      <c r="M1433" s="0" t="n">
        <v>2</v>
      </c>
      <c r="N1433" s="48" t="e">
        <f aca="false">VLOOKUP(K1433,tblCountries,3,0)</f>
        <v>#VALUE!</v>
      </c>
      <c r="O1433" s="48" t="e">
        <f aca="false">VLOOKUP(tblSalaries#this row;how many hours of a day you work on excel,tblHours,2,0)</f>
        <v>#VALUE!</v>
      </c>
      <c r="P1433" s="48" t="e">
        <f aca="false">VLOOKUP(tblSalaries#this row;clean country,tblCountries,5,0)</f>
        <v>#VALUE!</v>
      </c>
      <c r="Q1433" s="48" t="e">
        <f aca="false">IF($Q$1,tblSalaries#this row;ppp factor*tblSalaries#this row;salary in usd,tblSalaries#this row;salary in usd)</f>
        <v>#VALUE!</v>
      </c>
    </row>
    <row r="1434" customFormat="false" ht="15" hidden="false" customHeight="true" outlineLevel="0" collapsed="false">
      <c r="B1434" s="0" t="s">
        <v>3561</v>
      </c>
      <c r="C1434" s="54" t="n">
        <v>41059.5896990741</v>
      </c>
      <c r="D1434" s="55" t="s">
        <v>3562</v>
      </c>
      <c r="E1434" s="0" t="n">
        <v>400000</v>
      </c>
      <c r="F1434" s="0" t="s">
        <v>101</v>
      </c>
      <c r="G1434" s="0" t="e">
        <f aca="false">tblSalaries#this row;clean salary (in local currency)*VLOOKUP(tblSalaries#this row;currency,tblXrate,2,0)</f>
        <v>#VALUE!</v>
      </c>
      <c r="H1434" s="0" t="s">
        <v>2391</v>
      </c>
      <c r="I1434" s="0" t="s">
        <v>124</v>
      </c>
      <c r="J1434" s="0" t="s">
        <v>85</v>
      </c>
      <c r="K1434" s="0" t="e">
        <f aca="false">VLOOKUP(tblSalaries#this row;where do you work,tblCountriesactual:mapping,2,0)</f>
        <v>#VALUE!</v>
      </c>
      <c r="L1434" s="0" t="s">
        <v>110</v>
      </c>
      <c r="M1434" s="0" t="n">
        <v>6</v>
      </c>
      <c r="N1434" s="48" t="e">
        <f aca="false">VLOOKUP(K1434,tblCountries,3,0)</f>
        <v>#VALUE!</v>
      </c>
      <c r="O1434" s="48" t="e">
        <f aca="false">VLOOKUP(tblSalaries#this row;how many hours of a day you work on excel,tblHours,2,0)</f>
        <v>#VALUE!</v>
      </c>
      <c r="P1434" s="48" t="e">
        <f aca="false">VLOOKUP(tblSalaries#this row;clean country,tblCountries,5,0)</f>
        <v>#VALUE!</v>
      </c>
      <c r="Q1434" s="48" t="e">
        <f aca="false">IF($Q$1,tblSalaries#this row;ppp factor*tblSalaries#this row;salary in usd,tblSalaries#this row;salary in usd)</f>
        <v>#VALUE!</v>
      </c>
    </row>
    <row r="1435" customFormat="false" ht="15" hidden="false" customHeight="true" outlineLevel="0" collapsed="false">
      <c r="B1435" s="0" t="s">
        <v>3563</v>
      </c>
      <c r="C1435" s="54" t="n">
        <v>41059.5966087963</v>
      </c>
      <c r="D1435" s="55" t="s">
        <v>3564</v>
      </c>
      <c r="E1435" s="0" t="n">
        <v>250000</v>
      </c>
      <c r="F1435" s="0" t="s">
        <v>101</v>
      </c>
      <c r="G1435" s="0" t="e">
        <f aca="false">tblSalaries#this row;clean salary (in local currency)*VLOOKUP(tblSalaries#this row;currency,tblXrate,2,0)</f>
        <v>#VALUE!</v>
      </c>
      <c r="H1435" s="0" t="s">
        <v>3565</v>
      </c>
      <c r="I1435" s="0" t="s">
        <v>124</v>
      </c>
      <c r="J1435" s="0" t="s">
        <v>85</v>
      </c>
      <c r="K1435" s="0" t="e">
        <f aca="false">VLOOKUP(tblSalaries#this row;where do you work,tblCountriesactual:mapping,2,0)</f>
        <v>#VALUE!</v>
      </c>
      <c r="L1435" s="0" t="s">
        <v>100</v>
      </c>
      <c r="M1435" s="0" t="n">
        <v>15</v>
      </c>
      <c r="N1435" s="48" t="e">
        <f aca="false">VLOOKUP(K1435,tblCountries,3,0)</f>
        <v>#VALUE!</v>
      </c>
      <c r="O1435" s="48" t="e">
        <f aca="false">VLOOKUP(tblSalaries#this row;how many hours of a day you work on excel,tblHours,2,0)</f>
        <v>#VALUE!</v>
      </c>
      <c r="P1435" s="48" t="e">
        <f aca="false">VLOOKUP(tblSalaries#this row;clean country,tblCountries,5,0)</f>
        <v>#VALUE!</v>
      </c>
      <c r="Q1435" s="48" t="e">
        <f aca="false">IF($Q$1,tblSalaries#this row;ppp factor*tblSalaries#this row;salary in usd,tblSalaries#this row;salary in usd)</f>
        <v>#VALUE!</v>
      </c>
    </row>
    <row r="1436" customFormat="false" ht="15" hidden="false" customHeight="true" outlineLevel="0" collapsed="false">
      <c r="B1436" s="0" t="s">
        <v>3566</v>
      </c>
      <c r="C1436" s="54" t="n">
        <v>41059.5985763889</v>
      </c>
      <c r="D1436" s="55" t="n">
        <v>360000</v>
      </c>
      <c r="E1436" s="0" t="n">
        <v>360000</v>
      </c>
      <c r="F1436" s="0" t="s">
        <v>101</v>
      </c>
      <c r="G1436" s="0" t="e">
        <f aca="false">tblSalaries#this row;clean salary (in local currency)*VLOOKUP(tblSalaries#this row;currency,tblXrate,2,0)</f>
        <v>#VALUE!</v>
      </c>
      <c r="H1436" s="0" t="s">
        <v>1061</v>
      </c>
      <c r="I1436" s="0" t="s">
        <v>78</v>
      </c>
      <c r="J1436" s="0" t="s">
        <v>85</v>
      </c>
      <c r="K1436" s="0" t="e">
        <f aca="false">VLOOKUP(tblSalaries#this row;where do you work,tblCountriesactual:mapping,2,0)</f>
        <v>#VALUE!</v>
      </c>
      <c r="L1436" s="0" t="s">
        <v>100</v>
      </c>
      <c r="M1436" s="0" t="n">
        <v>6</v>
      </c>
      <c r="N1436" s="48" t="e">
        <f aca="false">VLOOKUP(K1436,tblCountries,3,0)</f>
        <v>#VALUE!</v>
      </c>
      <c r="O1436" s="48" t="e">
        <f aca="false">VLOOKUP(tblSalaries#this row;how many hours of a day you work on excel,tblHours,2,0)</f>
        <v>#VALUE!</v>
      </c>
      <c r="P1436" s="48" t="e">
        <f aca="false">VLOOKUP(tblSalaries#this row;clean country,tblCountries,5,0)</f>
        <v>#VALUE!</v>
      </c>
      <c r="Q1436" s="48" t="e">
        <f aca="false">IF($Q$1,tblSalaries#this row;ppp factor*tblSalaries#this row;salary in usd,tblSalaries#this row;salary in usd)</f>
        <v>#VALUE!</v>
      </c>
    </row>
    <row r="1437" customFormat="false" ht="15" hidden="false" customHeight="true" outlineLevel="0" collapsed="false">
      <c r="B1437" s="0" t="s">
        <v>3567</v>
      </c>
      <c r="C1437" s="54" t="n">
        <v>41059.6034375</v>
      </c>
      <c r="D1437" s="55" t="s">
        <v>3568</v>
      </c>
      <c r="E1437" s="0" t="n">
        <v>1150000</v>
      </c>
      <c r="F1437" s="0" t="s">
        <v>101</v>
      </c>
      <c r="G1437" s="0" t="e">
        <f aca="false">tblSalaries#this row;clean salary (in local currency)*VLOOKUP(tblSalaries#this row;currency,tblXrate,2,0)</f>
        <v>#VALUE!</v>
      </c>
      <c r="H1437" s="0" t="s">
        <v>955</v>
      </c>
      <c r="I1437" s="0" t="s">
        <v>124</v>
      </c>
      <c r="J1437" s="0" t="s">
        <v>85</v>
      </c>
      <c r="K1437" s="0" t="e">
        <f aca="false">VLOOKUP(tblSalaries#this row;where do you work,tblCountriesactual:mapping,2,0)</f>
        <v>#VALUE!</v>
      </c>
      <c r="L1437" s="0" t="s">
        <v>118</v>
      </c>
      <c r="M1437" s="0" t="n">
        <v>12</v>
      </c>
      <c r="N1437" s="48" t="e">
        <f aca="false">VLOOKUP(K1437,tblCountries,3,0)</f>
        <v>#VALUE!</v>
      </c>
      <c r="O1437" s="48" t="e">
        <f aca="false">VLOOKUP(tblSalaries#this row;how many hours of a day you work on excel,tblHours,2,0)</f>
        <v>#VALUE!</v>
      </c>
      <c r="P1437" s="48" t="e">
        <f aca="false">VLOOKUP(tblSalaries#this row;clean country,tblCountries,5,0)</f>
        <v>#VALUE!</v>
      </c>
      <c r="Q1437" s="48" t="e">
        <f aca="false">IF($Q$1,tblSalaries#this row;ppp factor*tblSalaries#this row;salary in usd,tblSalaries#this row;salary in usd)</f>
        <v>#VALUE!</v>
      </c>
    </row>
    <row r="1438" customFormat="false" ht="15" hidden="false" customHeight="true" outlineLevel="0" collapsed="false">
      <c r="B1438" s="0" t="s">
        <v>3569</v>
      </c>
      <c r="C1438" s="54" t="n">
        <v>41059.6052430556</v>
      </c>
      <c r="D1438" s="55" t="n">
        <v>620000</v>
      </c>
      <c r="E1438" s="0" t="n">
        <v>620000</v>
      </c>
      <c r="F1438" s="0" t="s">
        <v>101</v>
      </c>
      <c r="G1438" s="0" t="e">
        <f aca="false">tblSalaries#this row;clean salary (in local currency)*VLOOKUP(tblSalaries#this row;currency,tblXrate,2,0)</f>
        <v>#VALUE!</v>
      </c>
      <c r="H1438" s="0" t="s">
        <v>3570</v>
      </c>
      <c r="I1438" s="0" t="s">
        <v>78</v>
      </c>
      <c r="J1438" s="0" t="s">
        <v>85</v>
      </c>
      <c r="K1438" s="0" t="e">
        <f aca="false">VLOOKUP(tblSalaries#this row;where do you work,tblCountriesactual:mapping,2,0)</f>
        <v>#VALUE!</v>
      </c>
      <c r="L1438" s="0" t="s">
        <v>90</v>
      </c>
      <c r="M1438" s="0" t="n">
        <v>5</v>
      </c>
      <c r="N1438" s="48" t="e">
        <f aca="false">VLOOKUP(K1438,tblCountries,3,0)</f>
        <v>#VALUE!</v>
      </c>
      <c r="O1438" s="48" t="e">
        <f aca="false">VLOOKUP(tblSalaries#this row;how many hours of a day you work on excel,tblHours,2,0)</f>
        <v>#VALUE!</v>
      </c>
      <c r="P1438" s="48" t="e">
        <f aca="false">VLOOKUP(tblSalaries#this row;clean country,tblCountries,5,0)</f>
        <v>#VALUE!</v>
      </c>
      <c r="Q1438" s="48" t="e">
        <f aca="false">IF($Q$1,tblSalaries#this row;ppp factor*tblSalaries#this row;salary in usd,tblSalaries#this row;salary in usd)</f>
        <v>#VALUE!</v>
      </c>
    </row>
    <row r="1439" customFormat="false" ht="15" hidden="false" customHeight="true" outlineLevel="0" collapsed="false">
      <c r="B1439" s="0" t="s">
        <v>3571</v>
      </c>
      <c r="C1439" s="54" t="n">
        <v>41059.6659837963</v>
      </c>
      <c r="D1439" s="55" t="s">
        <v>3572</v>
      </c>
      <c r="E1439" s="0" t="n">
        <v>1000000</v>
      </c>
      <c r="F1439" s="0" t="s">
        <v>101</v>
      </c>
      <c r="G1439" s="0" t="e">
        <f aca="false">tblSalaries#this row;clean salary (in local currency)*VLOOKUP(tblSalaries#this row;currency,tblXrate,2,0)</f>
        <v>#VALUE!</v>
      </c>
      <c r="H1439" s="0" t="s">
        <v>1794</v>
      </c>
      <c r="I1439" s="0" t="s">
        <v>143</v>
      </c>
      <c r="J1439" s="0" t="s">
        <v>85</v>
      </c>
      <c r="K1439" s="0" t="e">
        <f aca="false">VLOOKUP(tblSalaries#this row;where do you work,tblCountriesactual:mapping,2,0)</f>
        <v>#VALUE!</v>
      </c>
      <c r="L1439" s="0" t="s">
        <v>100</v>
      </c>
      <c r="M1439" s="0" t="n">
        <v>7</v>
      </c>
      <c r="N1439" s="48" t="e">
        <f aca="false">VLOOKUP(K1439,tblCountries,3,0)</f>
        <v>#VALUE!</v>
      </c>
      <c r="O1439" s="48" t="e">
        <f aca="false">VLOOKUP(tblSalaries#this row;how many hours of a day you work on excel,tblHours,2,0)</f>
        <v>#VALUE!</v>
      </c>
      <c r="P1439" s="48" t="e">
        <f aca="false">VLOOKUP(tblSalaries#this row;clean country,tblCountries,5,0)</f>
        <v>#VALUE!</v>
      </c>
      <c r="Q1439" s="48" t="e">
        <f aca="false">IF($Q$1,tblSalaries#this row;ppp factor*tblSalaries#this row;salary in usd,tblSalaries#this row;salary in usd)</f>
        <v>#VALUE!</v>
      </c>
    </row>
    <row r="1440" customFormat="false" ht="15" hidden="false" customHeight="true" outlineLevel="0" collapsed="false">
      <c r="B1440" s="0" t="s">
        <v>3573</v>
      </c>
      <c r="C1440" s="54" t="n">
        <v>41059.6753935185</v>
      </c>
      <c r="D1440" s="55" t="s">
        <v>1937</v>
      </c>
      <c r="E1440" s="0" t="n">
        <v>200000</v>
      </c>
      <c r="F1440" s="0" t="s">
        <v>101</v>
      </c>
      <c r="G1440" s="0" t="e">
        <f aca="false">tblSalaries#this row;clean salary (in local currency)*VLOOKUP(tblSalaries#this row;currency,tblXrate,2,0)</f>
        <v>#VALUE!</v>
      </c>
      <c r="H1440" s="0" t="s">
        <v>1965</v>
      </c>
      <c r="I1440" s="0" t="s">
        <v>78</v>
      </c>
      <c r="J1440" s="0" t="s">
        <v>85</v>
      </c>
      <c r="K1440" s="0" t="e">
        <f aca="false">VLOOKUP(tblSalaries#this row;where do you work,tblCountriesactual:mapping,2,0)</f>
        <v>#VALUE!</v>
      </c>
      <c r="L1440" s="0" t="s">
        <v>110</v>
      </c>
      <c r="M1440" s="0" t="n">
        <v>11</v>
      </c>
      <c r="N1440" s="48" t="e">
        <f aca="false">VLOOKUP(K1440,tblCountries,3,0)</f>
        <v>#VALUE!</v>
      </c>
      <c r="O1440" s="48" t="e">
        <f aca="false">VLOOKUP(tblSalaries#this row;how many hours of a day you work on excel,tblHours,2,0)</f>
        <v>#VALUE!</v>
      </c>
      <c r="P1440" s="48" t="e">
        <f aca="false">VLOOKUP(tblSalaries#this row;clean country,tblCountries,5,0)</f>
        <v>#VALUE!</v>
      </c>
      <c r="Q1440" s="48" t="e">
        <f aca="false">IF($Q$1,tblSalaries#this row;ppp factor*tblSalaries#this row;salary in usd,tblSalaries#this row;salary in usd)</f>
        <v>#VALUE!</v>
      </c>
    </row>
    <row r="1441" customFormat="false" ht="15" hidden="false" customHeight="true" outlineLevel="0" collapsed="false">
      <c r="B1441" s="0" t="s">
        <v>3574</v>
      </c>
      <c r="C1441" s="54" t="n">
        <v>41059.6821643519</v>
      </c>
      <c r="D1441" s="55" t="s">
        <v>3575</v>
      </c>
      <c r="E1441" s="0" t="n">
        <v>17000</v>
      </c>
      <c r="F1441" s="0" t="s">
        <v>111</v>
      </c>
      <c r="G1441" s="0" t="e">
        <f aca="false">tblSalaries#this row;clean salary (in local currency)*VLOOKUP(tblSalaries#this row;currency,tblXrate,2,0)</f>
        <v>#VALUE!</v>
      </c>
      <c r="H1441" s="0" t="s">
        <v>3576</v>
      </c>
      <c r="I1441" s="0" t="s">
        <v>78</v>
      </c>
      <c r="J1441" s="0" t="s">
        <v>94</v>
      </c>
      <c r="K1441" s="0" t="e">
        <f aca="false">VLOOKUP(tblSalaries#this row;where do you work,tblCountriesactual:mapping,2,0)</f>
        <v>#VALUE!</v>
      </c>
      <c r="L1441" s="0" t="s">
        <v>100</v>
      </c>
      <c r="M1441" s="0" t="n">
        <v>5</v>
      </c>
      <c r="N1441" s="48" t="e">
        <f aca="false">VLOOKUP(K1441,tblCountries,3,0)</f>
        <v>#VALUE!</v>
      </c>
      <c r="O1441" s="48" t="e">
        <f aca="false">VLOOKUP(tblSalaries#this row;how many hours of a day you work on excel,tblHours,2,0)</f>
        <v>#VALUE!</v>
      </c>
      <c r="P1441" s="48" t="e">
        <f aca="false">VLOOKUP(tblSalaries#this row;clean country,tblCountries,5,0)</f>
        <v>#VALUE!</v>
      </c>
      <c r="Q1441" s="48" t="e">
        <f aca="false">IF($Q$1,tblSalaries#this row;ppp factor*tblSalaries#this row;salary in usd,tblSalaries#this row;salary in usd)</f>
        <v>#VALUE!</v>
      </c>
    </row>
    <row r="1442" customFormat="false" ht="15" hidden="false" customHeight="true" outlineLevel="0" collapsed="false">
      <c r="B1442" s="0" t="s">
        <v>3577</v>
      </c>
      <c r="C1442" s="54" t="n">
        <v>41059.7003703704</v>
      </c>
      <c r="D1442" s="55" t="n">
        <v>1700</v>
      </c>
      <c r="E1442" s="0" t="n">
        <v>20400</v>
      </c>
      <c r="F1442" s="0" t="s">
        <v>71</v>
      </c>
      <c r="G1442" s="0" t="e">
        <f aca="false">tblSalaries#this row;clean salary (in local currency)*VLOOKUP(tblSalaries#this row;currency,tblXrate,2,0)</f>
        <v>#VALUE!</v>
      </c>
      <c r="H1442" s="0" t="s">
        <v>3578</v>
      </c>
      <c r="I1442" s="0" t="s">
        <v>124</v>
      </c>
      <c r="J1442" s="0" t="s">
        <v>510</v>
      </c>
      <c r="K1442" s="0" t="e">
        <f aca="false">VLOOKUP(tblSalaries#this row;where do you work,tblCountriesactual:mapping,2,0)</f>
        <v>#VALUE!</v>
      </c>
      <c r="L1442" s="0" t="s">
        <v>90</v>
      </c>
      <c r="M1442" s="0" t="n">
        <v>10</v>
      </c>
      <c r="N1442" s="48" t="e">
        <f aca="false">VLOOKUP(K1442,tblCountries,3,0)</f>
        <v>#VALUE!</v>
      </c>
      <c r="O1442" s="48" t="e">
        <f aca="false">VLOOKUP(tblSalaries#this row;how many hours of a day you work on excel,tblHours,2,0)</f>
        <v>#VALUE!</v>
      </c>
      <c r="P1442" s="48" t="e">
        <f aca="false">VLOOKUP(tblSalaries#this row;clean country,tblCountries,5,0)</f>
        <v>#VALUE!</v>
      </c>
      <c r="Q1442" s="48" t="e">
        <f aca="false">IF($Q$1,tblSalaries#this row;ppp factor*tblSalaries#this row;salary in usd,tblSalaries#this row;salary in usd)</f>
        <v>#VALUE!</v>
      </c>
    </row>
    <row r="1443" customFormat="false" ht="15" hidden="false" customHeight="true" outlineLevel="0" collapsed="false">
      <c r="B1443" s="0" t="s">
        <v>3579</v>
      </c>
      <c r="C1443" s="54" t="n">
        <v>41059.7008680556</v>
      </c>
      <c r="D1443" s="55" t="s">
        <v>2887</v>
      </c>
      <c r="E1443" s="0" t="n">
        <v>25000</v>
      </c>
      <c r="F1443" s="0" t="s">
        <v>111</v>
      </c>
      <c r="G1443" s="0" t="e">
        <f aca="false">tblSalaries#this row;clean salary (in local currency)*VLOOKUP(tblSalaries#this row;currency,tblXrate,2,0)</f>
        <v>#VALUE!</v>
      </c>
      <c r="H1443" s="0" t="s">
        <v>3580</v>
      </c>
      <c r="I1443" s="0" t="s">
        <v>69</v>
      </c>
      <c r="J1443" s="0" t="s">
        <v>94</v>
      </c>
      <c r="K1443" s="0" t="e">
        <f aca="false">VLOOKUP(tblSalaries#this row;where do you work,tblCountriesactual:mapping,2,0)</f>
        <v>#VALUE!</v>
      </c>
      <c r="L1443" s="0" t="s">
        <v>110</v>
      </c>
      <c r="M1443" s="0" t="n">
        <v>35</v>
      </c>
      <c r="N1443" s="48" t="e">
        <f aca="false">VLOOKUP(K1443,tblCountries,3,0)</f>
        <v>#VALUE!</v>
      </c>
      <c r="O1443" s="48" t="e">
        <f aca="false">VLOOKUP(tblSalaries#this row;how many hours of a day you work on excel,tblHours,2,0)</f>
        <v>#VALUE!</v>
      </c>
      <c r="P1443" s="48" t="e">
        <f aca="false">VLOOKUP(tblSalaries#this row;clean country,tblCountries,5,0)</f>
        <v>#VALUE!</v>
      </c>
      <c r="Q1443" s="48" t="e">
        <f aca="false">IF($Q$1,tblSalaries#this row;ppp factor*tblSalaries#this row;salary in usd,tblSalaries#this row;salary in usd)</f>
        <v>#VALUE!</v>
      </c>
    </row>
    <row r="1444" customFormat="false" ht="15" hidden="false" customHeight="true" outlineLevel="0" collapsed="false">
      <c r="B1444" s="0" t="s">
        <v>3581</v>
      </c>
      <c r="C1444" s="54" t="n">
        <v>41059.7054513889</v>
      </c>
      <c r="D1444" s="55" t="n">
        <v>118000</v>
      </c>
      <c r="E1444" s="0" t="n">
        <v>118000</v>
      </c>
      <c r="F1444" s="0" t="s">
        <v>82</v>
      </c>
      <c r="G1444" s="0" t="e">
        <f aca="false">tblSalaries#this row;clean salary (in local currency)*VLOOKUP(tblSalaries#this row;currency,tblXrate,2,0)</f>
        <v>#VALUE!</v>
      </c>
      <c r="H1444" s="0" t="s">
        <v>3582</v>
      </c>
      <c r="I1444" s="0" t="s">
        <v>78</v>
      </c>
      <c r="J1444" s="0" t="s">
        <v>497</v>
      </c>
      <c r="K1444" s="0" t="e">
        <f aca="false">VLOOKUP(tblSalaries#this row;where do you work,tblCountriesactual:mapping,2,0)</f>
        <v>#VALUE!</v>
      </c>
      <c r="L1444" s="0" t="s">
        <v>110</v>
      </c>
      <c r="M1444" s="0" t="n">
        <v>7</v>
      </c>
      <c r="N1444" s="48" t="e">
        <f aca="false">VLOOKUP(K1444,tblCountries,3,0)</f>
        <v>#VALUE!</v>
      </c>
      <c r="O1444" s="48" t="e">
        <f aca="false">VLOOKUP(tblSalaries#this row;how many hours of a day you work on excel,tblHours,2,0)</f>
        <v>#VALUE!</v>
      </c>
      <c r="P1444" s="48" t="e">
        <f aca="false">VLOOKUP(tblSalaries#this row;clean country,tblCountries,5,0)</f>
        <v>#VALUE!</v>
      </c>
      <c r="Q1444" s="48" t="e">
        <f aca="false">IF($Q$1,tblSalaries#this row;ppp factor*tblSalaries#this row;salary in usd,tblSalaries#this row;salary in usd)</f>
        <v>#VALUE!</v>
      </c>
    </row>
    <row r="1445" customFormat="false" ht="15" hidden="false" customHeight="true" outlineLevel="0" collapsed="false">
      <c r="B1445" s="0" t="s">
        <v>3583</v>
      </c>
      <c r="C1445" s="54" t="n">
        <v>41059.7091435185</v>
      </c>
      <c r="D1445" s="55" t="n">
        <v>230000</v>
      </c>
      <c r="E1445" s="0" t="n">
        <v>230000</v>
      </c>
      <c r="F1445" s="0" t="s">
        <v>101</v>
      </c>
      <c r="G1445" s="0" t="e">
        <f aca="false">tblSalaries#this row;clean salary (in local currency)*VLOOKUP(tblSalaries#this row;currency,tblXrate,2,0)</f>
        <v>#VALUE!</v>
      </c>
      <c r="H1445" s="0" t="s">
        <v>3584</v>
      </c>
      <c r="I1445" s="0" t="s">
        <v>78</v>
      </c>
      <c r="J1445" s="0" t="s">
        <v>85</v>
      </c>
      <c r="K1445" s="0" t="e">
        <f aca="false">VLOOKUP(tblSalaries#this row;where do you work,tblCountriesactual:mapping,2,0)</f>
        <v>#VALUE!</v>
      </c>
      <c r="L1445" s="0" t="s">
        <v>110</v>
      </c>
      <c r="M1445" s="0" t="n">
        <v>1.6</v>
      </c>
      <c r="N1445" s="48" t="e">
        <f aca="false">VLOOKUP(K1445,tblCountries,3,0)</f>
        <v>#VALUE!</v>
      </c>
      <c r="O1445" s="48" t="e">
        <f aca="false">VLOOKUP(tblSalaries#this row;how many hours of a day you work on excel,tblHours,2,0)</f>
        <v>#VALUE!</v>
      </c>
      <c r="P1445" s="48" t="e">
        <f aca="false">VLOOKUP(tblSalaries#this row;clean country,tblCountries,5,0)</f>
        <v>#VALUE!</v>
      </c>
      <c r="Q1445" s="48" t="e">
        <f aca="false">IF($Q$1,tblSalaries#this row;ppp factor*tblSalaries#this row;salary in usd,tblSalaries#this row;salary in usd)</f>
        <v>#VALUE!</v>
      </c>
    </row>
    <row r="1446" customFormat="false" ht="15" hidden="false" customHeight="true" outlineLevel="0" collapsed="false">
      <c r="B1446" s="0" t="s">
        <v>3585</v>
      </c>
      <c r="C1446" s="54" t="n">
        <v>41059.711724537</v>
      </c>
      <c r="D1446" s="55" t="s">
        <v>3586</v>
      </c>
      <c r="E1446" s="0" t="n">
        <v>125000</v>
      </c>
      <c r="F1446" s="0" t="s">
        <v>84</v>
      </c>
      <c r="G1446" s="0" t="e">
        <f aca="false">tblSalaries#this row;clean salary (in local currency)*VLOOKUP(tblSalaries#this row;currency,tblXrate,2,0)</f>
        <v>#VALUE!</v>
      </c>
      <c r="H1446" s="0" t="s">
        <v>3587</v>
      </c>
      <c r="I1446" s="0" t="s">
        <v>69</v>
      </c>
      <c r="J1446" s="0" t="s">
        <v>104</v>
      </c>
      <c r="K1446" s="0" t="e">
        <f aca="false">VLOOKUP(tblSalaries#this row;where do you work,tblCountriesactual:mapping,2,0)</f>
        <v>#VALUE!</v>
      </c>
      <c r="L1446" s="0" t="s">
        <v>110</v>
      </c>
      <c r="M1446" s="0" t="n">
        <v>7</v>
      </c>
      <c r="N1446" s="48" t="e">
        <f aca="false">VLOOKUP(K1446,tblCountries,3,0)</f>
        <v>#VALUE!</v>
      </c>
      <c r="O1446" s="48" t="e">
        <f aca="false">VLOOKUP(tblSalaries#this row;how many hours of a day you work on excel,tblHours,2,0)</f>
        <v>#VALUE!</v>
      </c>
      <c r="P1446" s="48" t="e">
        <f aca="false">VLOOKUP(tblSalaries#this row;clean country,tblCountries,5,0)</f>
        <v>#VALUE!</v>
      </c>
      <c r="Q1446" s="48" t="e">
        <f aca="false">IF($Q$1,tblSalaries#this row;ppp factor*tblSalaries#this row;salary in usd,tblSalaries#this row;salary in usd)</f>
        <v>#VALUE!</v>
      </c>
    </row>
    <row r="1447" customFormat="false" ht="15" hidden="false" customHeight="true" outlineLevel="0" collapsed="false">
      <c r="B1447" s="0" t="s">
        <v>3588</v>
      </c>
      <c r="C1447" s="54" t="n">
        <v>41059.7137384259</v>
      </c>
      <c r="D1447" s="55" t="s">
        <v>3589</v>
      </c>
      <c r="E1447" s="0" t="n">
        <v>37000</v>
      </c>
      <c r="F1447" s="0" t="s">
        <v>111</v>
      </c>
      <c r="G1447" s="0" t="e">
        <f aca="false">tblSalaries#this row;clean salary (in local currency)*VLOOKUP(tblSalaries#this row;currency,tblXrate,2,0)</f>
        <v>#VALUE!</v>
      </c>
      <c r="H1447" s="0" t="s">
        <v>3590</v>
      </c>
      <c r="I1447" s="0" t="s">
        <v>124</v>
      </c>
      <c r="J1447" s="0" t="s">
        <v>94</v>
      </c>
      <c r="K1447" s="0" t="e">
        <f aca="false">VLOOKUP(tblSalaries#this row;where do you work,tblCountriesactual:mapping,2,0)</f>
        <v>#VALUE!</v>
      </c>
      <c r="L1447" s="0" t="s">
        <v>118</v>
      </c>
      <c r="M1447" s="0" t="n">
        <v>20</v>
      </c>
      <c r="N1447" s="48" t="e">
        <f aca="false">VLOOKUP(K1447,tblCountries,3,0)</f>
        <v>#VALUE!</v>
      </c>
      <c r="O1447" s="48" t="e">
        <f aca="false">VLOOKUP(tblSalaries#this row;how many hours of a day you work on excel,tblHours,2,0)</f>
        <v>#VALUE!</v>
      </c>
      <c r="P1447" s="48" t="e">
        <f aca="false">VLOOKUP(tblSalaries#this row;clean country,tblCountries,5,0)</f>
        <v>#VALUE!</v>
      </c>
      <c r="Q1447" s="48" t="e">
        <f aca="false">IF($Q$1,tblSalaries#this row;ppp factor*tblSalaries#this row;salary in usd,tblSalaries#this row;salary in usd)</f>
        <v>#VALUE!</v>
      </c>
    </row>
    <row r="1448" customFormat="false" ht="15" hidden="false" customHeight="true" outlineLevel="0" collapsed="false">
      <c r="B1448" s="0" t="s">
        <v>3591</v>
      </c>
      <c r="C1448" s="54" t="n">
        <v>41059.7183680556</v>
      </c>
      <c r="D1448" s="55" t="s">
        <v>3592</v>
      </c>
      <c r="E1448" s="0" t="n">
        <v>78000</v>
      </c>
      <c r="F1448" s="0" t="s">
        <v>173</v>
      </c>
      <c r="G1448" s="0" t="e">
        <f aca="false">tblSalaries#this row;clean salary (in local currency)*VLOOKUP(tblSalaries#this row;currency,tblXrate,2,0)</f>
        <v>#VALUE!</v>
      </c>
      <c r="H1448" s="0" t="s">
        <v>3593</v>
      </c>
      <c r="I1448" s="0" t="s">
        <v>97</v>
      </c>
      <c r="J1448" s="0" t="s">
        <v>128</v>
      </c>
      <c r="K1448" s="0" t="e">
        <f aca="false">VLOOKUP(tblSalaries#this row;where do you work,tblCountriesactual:mapping,2,0)</f>
        <v>#VALUE!</v>
      </c>
      <c r="L1448" s="0" t="s">
        <v>110</v>
      </c>
      <c r="M1448" s="0" t="n">
        <v>2</v>
      </c>
      <c r="N1448" s="48" t="e">
        <f aca="false">VLOOKUP(K1448,tblCountries,3,0)</f>
        <v>#VALUE!</v>
      </c>
      <c r="O1448" s="48" t="e">
        <f aca="false">VLOOKUP(tblSalaries#this row;how many hours of a day you work on excel,tblHours,2,0)</f>
        <v>#VALUE!</v>
      </c>
      <c r="P1448" s="48" t="e">
        <f aca="false">VLOOKUP(tblSalaries#this row;clean country,tblCountries,5,0)</f>
        <v>#VALUE!</v>
      </c>
      <c r="Q1448" s="48" t="e">
        <f aca="false">IF($Q$1,tblSalaries#this row;ppp factor*tblSalaries#this row;salary in usd,tblSalaries#this row;salary in usd)</f>
        <v>#VALUE!</v>
      </c>
    </row>
    <row r="1449" customFormat="false" ht="15" hidden="false" customHeight="true" outlineLevel="0" collapsed="false">
      <c r="B1449" s="0" t="s">
        <v>3594</v>
      </c>
      <c r="C1449" s="54" t="n">
        <v>41059.7212731482</v>
      </c>
      <c r="D1449" s="55" t="s">
        <v>3595</v>
      </c>
      <c r="E1449" s="0" t="n">
        <v>720000</v>
      </c>
      <c r="F1449" s="0" t="s">
        <v>101</v>
      </c>
      <c r="G1449" s="0" t="e">
        <f aca="false">tblSalaries#this row;clean salary (in local currency)*VLOOKUP(tblSalaries#this row;currency,tblXrate,2,0)</f>
        <v>#VALUE!</v>
      </c>
      <c r="H1449" s="0" t="s">
        <v>3596</v>
      </c>
      <c r="I1449" s="0" t="s">
        <v>78</v>
      </c>
      <c r="J1449" s="0" t="s">
        <v>85</v>
      </c>
      <c r="K1449" s="0" t="e">
        <f aca="false">VLOOKUP(tblSalaries#this row;where do you work,tblCountriesactual:mapping,2,0)</f>
        <v>#VALUE!</v>
      </c>
      <c r="L1449" s="0" t="s">
        <v>110</v>
      </c>
      <c r="M1449" s="0" t="n">
        <v>3</v>
      </c>
      <c r="N1449" s="48" t="e">
        <f aca="false">VLOOKUP(K1449,tblCountries,3,0)</f>
        <v>#VALUE!</v>
      </c>
      <c r="O1449" s="48" t="e">
        <f aca="false">VLOOKUP(tblSalaries#this row;how many hours of a day you work on excel,tblHours,2,0)</f>
        <v>#VALUE!</v>
      </c>
      <c r="P1449" s="48" t="e">
        <f aca="false">VLOOKUP(tblSalaries#this row;clean country,tblCountries,5,0)</f>
        <v>#VALUE!</v>
      </c>
      <c r="Q1449" s="48" t="e">
        <f aca="false">IF($Q$1,tblSalaries#this row;ppp factor*tblSalaries#this row;salary in usd,tblSalaries#this row;salary in usd)</f>
        <v>#VALUE!</v>
      </c>
    </row>
    <row r="1450" customFormat="false" ht="15" hidden="false" customHeight="true" outlineLevel="0" collapsed="false">
      <c r="B1450" s="0" t="s">
        <v>3597</v>
      </c>
      <c r="C1450" s="54" t="n">
        <v>41059.7607407407</v>
      </c>
      <c r="D1450" s="55" t="n">
        <v>4000</v>
      </c>
      <c r="E1450" s="0" t="n">
        <v>4000</v>
      </c>
      <c r="F1450" s="0" t="s">
        <v>71</v>
      </c>
      <c r="G1450" s="0" t="e">
        <f aca="false">tblSalaries#this row;clean salary (in local currency)*VLOOKUP(tblSalaries#this row;currency,tblXrate,2,0)</f>
        <v>#VALUE!</v>
      </c>
      <c r="H1450" s="0" t="s">
        <v>3598</v>
      </c>
      <c r="I1450" s="0" t="s">
        <v>78</v>
      </c>
      <c r="J1450" s="0" t="s">
        <v>85</v>
      </c>
      <c r="K1450" s="0" t="e">
        <f aca="false">VLOOKUP(tblSalaries#this row;where do you work,tblCountriesactual:mapping,2,0)</f>
        <v>#VALUE!</v>
      </c>
      <c r="L1450" s="0" t="s">
        <v>118</v>
      </c>
      <c r="M1450" s="0" t="n">
        <v>6</v>
      </c>
      <c r="N1450" s="48" t="e">
        <f aca="false">VLOOKUP(K1450,tblCountries,3,0)</f>
        <v>#VALUE!</v>
      </c>
      <c r="O1450" s="48" t="e">
        <f aca="false">VLOOKUP(tblSalaries#this row;how many hours of a day you work on excel,tblHours,2,0)</f>
        <v>#VALUE!</v>
      </c>
      <c r="P1450" s="48" t="e">
        <f aca="false">VLOOKUP(tblSalaries#this row;clean country,tblCountries,5,0)</f>
        <v>#VALUE!</v>
      </c>
      <c r="Q1450" s="48" t="e">
        <f aca="false">IF($Q$1,tblSalaries#this row;ppp factor*tblSalaries#this row;salary in usd,tblSalaries#this row;salary in usd)</f>
        <v>#VALUE!</v>
      </c>
    </row>
    <row r="1451" customFormat="false" ht="15" hidden="false" customHeight="true" outlineLevel="0" collapsed="false">
      <c r="B1451" s="0" t="s">
        <v>3599</v>
      </c>
      <c r="C1451" s="54" t="n">
        <v>41059.7611689815</v>
      </c>
      <c r="D1451" s="55" t="n">
        <v>42000</v>
      </c>
      <c r="E1451" s="0" t="n">
        <v>42000</v>
      </c>
      <c r="F1451" s="0" t="s">
        <v>71</v>
      </c>
      <c r="G1451" s="0" t="e">
        <f aca="false">tblSalaries#this row;clean salary (in local currency)*VLOOKUP(tblSalaries#this row;currency,tblXrate,2,0)</f>
        <v>#VALUE!</v>
      </c>
      <c r="H1451" s="0" t="s">
        <v>3600</v>
      </c>
      <c r="I1451" s="0" t="s">
        <v>78</v>
      </c>
      <c r="J1451" s="0" t="s">
        <v>74</v>
      </c>
      <c r="K1451" s="0" t="e">
        <f aca="false">VLOOKUP(tblSalaries#this row;where do you work,tblCountriesactual:mapping,2,0)</f>
        <v>#VALUE!</v>
      </c>
      <c r="L1451" s="0" t="s">
        <v>118</v>
      </c>
      <c r="M1451" s="0" t="n">
        <v>2</v>
      </c>
      <c r="N1451" s="48" t="e">
        <f aca="false">VLOOKUP(K1451,tblCountries,3,0)</f>
        <v>#VALUE!</v>
      </c>
      <c r="O1451" s="48" t="e">
        <f aca="false">VLOOKUP(tblSalaries#this row;how many hours of a day you work on excel,tblHours,2,0)</f>
        <v>#VALUE!</v>
      </c>
      <c r="P1451" s="48" t="e">
        <f aca="false">VLOOKUP(tblSalaries#this row;clean country,tblCountries,5,0)</f>
        <v>#VALUE!</v>
      </c>
      <c r="Q1451" s="48" t="e">
        <f aca="false">IF($Q$1,tblSalaries#this row;ppp factor*tblSalaries#this row;salary in usd,tblSalaries#this row;salary in usd)</f>
        <v>#VALUE!</v>
      </c>
    </row>
    <row r="1452" customFormat="false" ht="15" hidden="false" customHeight="true" outlineLevel="0" collapsed="false">
      <c r="B1452" s="0" t="s">
        <v>3601</v>
      </c>
      <c r="C1452" s="54" t="n">
        <v>41059.7828356481</v>
      </c>
      <c r="D1452" s="55" t="s">
        <v>3602</v>
      </c>
      <c r="E1452" s="0" t="n">
        <v>3200</v>
      </c>
      <c r="F1452" s="0" t="s">
        <v>71</v>
      </c>
      <c r="G1452" s="0" t="e">
        <f aca="false">tblSalaries#this row;clean salary (in local currency)*VLOOKUP(tblSalaries#this row;currency,tblXrate,2,0)</f>
        <v>#VALUE!</v>
      </c>
      <c r="H1452" s="0" t="s">
        <v>3603</v>
      </c>
      <c r="I1452" s="0" t="s">
        <v>124</v>
      </c>
      <c r="J1452" s="0" t="s">
        <v>85</v>
      </c>
      <c r="K1452" s="0" t="e">
        <f aca="false">VLOOKUP(tblSalaries#this row;where do you work,tblCountriesactual:mapping,2,0)</f>
        <v>#VALUE!</v>
      </c>
      <c r="L1452" s="0" t="s">
        <v>118</v>
      </c>
      <c r="M1452" s="0" t="n">
        <v>19</v>
      </c>
      <c r="N1452" s="48" t="e">
        <f aca="false">VLOOKUP(K1452,tblCountries,3,0)</f>
        <v>#VALUE!</v>
      </c>
      <c r="O1452" s="48" t="e">
        <f aca="false">VLOOKUP(tblSalaries#this row;how many hours of a day you work on excel,tblHours,2,0)</f>
        <v>#VALUE!</v>
      </c>
      <c r="P1452" s="48" t="e">
        <f aca="false">VLOOKUP(tblSalaries#this row;clean country,tblCountries,5,0)</f>
        <v>#VALUE!</v>
      </c>
      <c r="Q1452" s="48" t="e">
        <f aca="false">IF($Q$1,tblSalaries#this row;ppp factor*tblSalaries#this row;salary in usd,tblSalaries#this row;salary in usd)</f>
        <v>#VALUE!</v>
      </c>
    </row>
    <row r="1453" customFormat="false" ht="15" hidden="false" customHeight="true" outlineLevel="0" collapsed="false">
      <c r="B1453" s="0" t="s">
        <v>3604</v>
      </c>
      <c r="C1453" s="54" t="n">
        <v>41059.7860763889</v>
      </c>
      <c r="D1453" s="55" t="n">
        <v>60000</v>
      </c>
      <c r="E1453" s="0" t="n">
        <v>60000</v>
      </c>
      <c r="F1453" s="0" t="s">
        <v>71</v>
      </c>
      <c r="G1453" s="0" t="e">
        <f aca="false">tblSalaries#this row;clean salary (in local currency)*VLOOKUP(tblSalaries#this row;currency,tblXrate,2,0)</f>
        <v>#VALUE!</v>
      </c>
      <c r="H1453" s="0" t="s">
        <v>3605</v>
      </c>
      <c r="I1453" s="0" t="s">
        <v>78</v>
      </c>
      <c r="J1453" s="0" t="s">
        <v>3606</v>
      </c>
      <c r="K1453" s="0" t="e">
        <f aca="false">VLOOKUP(tblSalaries#this row;where do you work,tblCountriesactual:mapping,2,0)</f>
        <v>#VALUE!</v>
      </c>
      <c r="L1453" s="0" t="s">
        <v>100</v>
      </c>
      <c r="M1453" s="0" t="n">
        <v>10</v>
      </c>
      <c r="N1453" s="48" t="e">
        <f aca="false">VLOOKUP(K1453,tblCountries,3,0)</f>
        <v>#VALUE!</v>
      </c>
      <c r="O1453" s="48" t="e">
        <f aca="false">VLOOKUP(tblSalaries#this row;how many hours of a day you work on excel,tblHours,2,0)</f>
        <v>#VALUE!</v>
      </c>
      <c r="P1453" s="48" t="e">
        <f aca="false">VLOOKUP(tblSalaries#this row;clean country,tblCountries,5,0)</f>
        <v>#VALUE!</v>
      </c>
      <c r="Q1453" s="48" t="e">
        <f aca="false">IF($Q$1,tblSalaries#this row;ppp factor*tblSalaries#this row;salary in usd,tblSalaries#this row;salary in usd)</f>
        <v>#VALUE!</v>
      </c>
    </row>
    <row r="1454" customFormat="false" ht="15" hidden="false" customHeight="true" outlineLevel="0" collapsed="false">
      <c r="B1454" s="0" t="s">
        <v>3607</v>
      </c>
      <c r="C1454" s="54" t="n">
        <v>41059.7925925926</v>
      </c>
      <c r="D1454" s="55" t="n">
        <v>85000</v>
      </c>
      <c r="E1454" s="0" t="n">
        <v>85000</v>
      </c>
      <c r="F1454" s="0" t="s">
        <v>71</v>
      </c>
      <c r="G1454" s="0" t="e">
        <f aca="false">tblSalaries#this row;clean salary (in local currency)*VLOOKUP(tblSalaries#this row;currency,tblXrate,2,0)</f>
        <v>#VALUE!</v>
      </c>
      <c r="H1454" s="0" t="s">
        <v>3608</v>
      </c>
      <c r="I1454" s="0" t="s">
        <v>78</v>
      </c>
      <c r="J1454" s="0" t="s">
        <v>74</v>
      </c>
      <c r="K1454" s="0" t="e">
        <f aca="false">VLOOKUP(tblSalaries#this row;where do you work,tblCountriesactual:mapping,2,0)</f>
        <v>#VALUE!</v>
      </c>
      <c r="L1454" s="0" t="s">
        <v>110</v>
      </c>
      <c r="M1454" s="0" t="n">
        <v>9</v>
      </c>
      <c r="N1454" s="48" t="e">
        <f aca="false">VLOOKUP(K1454,tblCountries,3,0)</f>
        <v>#VALUE!</v>
      </c>
      <c r="O1454" s="48" t="e">
        <f aca="false">VLOOKUP(tblSalaries#this row;how many hours of a day you work on excel,tblHours,2,0)</f>
        <v>#VALUE!</v>
      </c>
      <c r="P1454" s="48" t="e">
        <f aca="false">VLOOKUP(tblSalaries#this row;clean country,tblCountries,5,0)</f>
        <v>#VALUE!</v>
      </c>
      <c r="Q1454" s="48" t="e">
        <f aca="false">IF($Q$1,tblSalaries#this row;ppp factor*tblSalaries#this row;salary in usd,tblSalaries#this row;salary in usd)</f>
        <v>#VALUE!</v>
      </c>
    </row>
    <row r="1455" customFormat="false" ht="15" hidden="false" customHeight="true" outlineLevel="0" collapsed="false">
      <c r="B1455" s="0" t="s">
        <v>3609</v>
      </c>
      <c r="C1455" s="54" t="n">
        <v>41059.7949537037</v>
      </c>
      <c r="D1455" s="55" t="n">
        <v>109000</v>
      </c>
      <c r="E1455" s="0" t="n">
        <v>109000</v>
      </c>
      <c r="F1455" s="0" t="s">
        <v>71</v>
      </c>
      <c r="G1455" s="0" t="e">
        <f aca="false">tblSalaries#this row;clean salary (in local currency)*VLOOKUP(tblSalaries#this row;currency,tblXrate,2,0)</f>
        <v>#VALUE!</v>
      </c>
      <c r="H1455" s="0" t="s">
        <v>3610</v>
      </c>
      <c r="I1455" s="0" t="s">
        <v>124</v>
      </c>
      <c r="J1455" s="0" t="s">
        <v>74</v>
      </c>
      <c r="K1455" s="0" t="e">
        <f aca="false">VLOOKUP(tblSalaries#this row;where do you work,tblCountriesactual:mapping,2,0)</f>
        <v>#VALUE!</v>
      </c>
      <c r="L1455" s="0" t="s">
        <v>110</v>
      </c>
      <c r="M1455" s="0" t="n">
        <v>15</v>
      </c>
      <c r="N1455" s="48" t="e">
        <f aca="false">VLOOKUP(K1455,tblCountries,3,0)</f>
        <v>#VALUE!</v>
      </c>
      <c r="O1455" s="48" t="e">
        <f aca="false">VLOOKUP(tblSalaries#this row;how many hours of a day you work on excel,tblHours,2,0)</f>
        <v>#VALUE!</v>
      </c>
      <c r="P1455" s="48" t="e">
        <f aca="false">VLOOKUP(tblSalaries#this row;clean country,tblCountries,5,0)</f>
        <v>#VALUE!</v>
      </c>
      <c r="Q1455" s="48" t="e">
        <f aca="false">IF($Q$1,tblSalaries#this row;ppp factor*tblSalaries#this row;salary in usd,tblSalaries#this row;salary in usd)</f>
        <v>#VALUE!</v>
      </c>
    </row>
    <row r="1456" customFormat="false" ht="15" hidden="false" customHeight="true" outlineLevel="0" collapsed="false">
      <c r="B1456" s="0" t="s">
        <v>3611</v>
      </c>
      <c r="C1456" s="54" t="n">
        <v>41059.8108217593</v>
      </c>
      <c r="D1456" s="55" t="s">
        <v>3612</v>
      </c>
      <c r="E1456" s="0" t="n">
        <v>60000</v>
      </c>
      <c r="F1456" s="0" t="s">
        <v>82</v>
      </c>
      <c r="G1456" s="0" t="e">
        <f aca="false">tblSalaries#this row;clean salary (in local currency)*VLOOKUP(tblSalaries#this row;currency,tblXrate,2,0)</f>
        <v>#VALUE!</v>
      </c>
      <c r="H1456" s="0" t="s">
        <v>807</v>
      </c>
      <c r="I1456" s="0" t="s">
        <v>78</v>
      </c>
      <c r="J1456" s="0" t="s">
        <v>354</v>
      </c>
      <c r="K1456" s="0" t="e">
        <f aca="false">VLOOKUP(tblSalaries#this row;where do you work,tblCountriesactual:mapping,2,0)</f>
        <v>#VALUE!</v>
      </c>
      <c r="L1456" s="0" t="s">
        <v>118</v>
      </c>
      <c r="M1456" s="0" t="n">
        <v>14</v>
      </c>
      <c r="N1456" s="48" t="e">
        <f aca="false">VLOOKUP(K1456,tblCountries,3,0)</f>
        <v>#VALUE!</v>
      </c>
      <c r="O1456" s="48" t="e">
        <f aca="false">VLOOKUP(tblSalaries#this row;how many hours of a day you work on excel,tblHours,2,0)</f>
        <v>#VALUE!</v>
      </c>
      <c r="P1456" s="48" t="e">
        <f aca="false">VLOOKUP(tblSalaries#this row;clean country,tblCountries,5,0)</f>
        <v>#VALUE!</v>
      </c>
      <c r="Q1456" s="48" t="e">
        <f aca="false">IF($Q$1,tblSalaries#this row;ppp factor*tblSalaries#this row;salary in usd,tblSalaries#this row;salary in usd)</f>
        <v>#VALUE!</v>
      </c>
    </row>
    <row r="1457" customFormat="false" ht="15" hidden="false" customHeight="true" outlineLevel="0" collapsed="false">
      <c r="B1457" s="0" t="s">
        <v>3613</v>
      </c>
      <c r="C1457" s="54" t="n">
        <v>41059.821412037</v>
      </c>
      <c r="D1457" s="55" t="n">
        <v>77000</v>
      </c>
      <c r="E1457" s="0" t="n">
        <v>77000</v>
      </c>
      <c r="F1457" s="0" t="s">
        <v>71</v>
      </c>
      <c r="G1457" s="0" t="e">
        <f aca="false">tblSalaries#this row;clean salary (in local currency)*VLOOKUP(tblSalaries#this row;currency,tblXrate,2,0)</f>
        <v>#VALUE!</v>
      </c>
      <c r="H1457" s="0" t="s">
        <v>3614</v>
      </c>
      <c r="I1457" s="0" t="s">
        <v>116</v>
      </c>
      <c r="J1457" s="0" t="s">
        <v>74</v>
      </c>
      <c r="K1457" s="0" t="e">
        <f aca="false">VLOOKUP(tblSalaries#this row;where do you work,tblCountriesactual:mapping,2,0)</f>
        <v>#VALUE!</v>
      </c>
      <c r="L1457" s="0" t="s">
        <v>100</v>
      </c>
      <c r="M1457" s="0" t="n">
        <v>13</v>
      </c>
      <c r="N1457" s="48" t="e">
        <f aca="false">VLOOKUP(K1457,tblCountries,3,0)</f>
        <v>#VALUE!</v>
      </c>
      <c r="O1457" s="48" t="e">
        <f aca="false">VLOOKUP(tblSalaries#this row;how many hours of a day you work on excel,tblHours,2,0)</f>
        <v>#VALUE!</v>
      </c>
      <c r="P1457" s="48" t="e">
        <f aca="false">VLOOKUP(tblSalaries#this row;clean country,tblCountries,5,0)</f>
        <v>#VALUE!</v>
      </c>
      <c r="Q1457" s="48" t="e">
        <f aca="false">IF($Q$1,tblSalaries#this row;ppp factor*tblSalaries#this row;salary in usd,tblSalaries#this row;salary in usd)</f>
        <v>#VALUE!</v>
      </c>
    </row>
    <row r="1458" customFormat="false" ht="15" hidden="false" customHeight="true" outlineLevel="0" collapsed="false">
      <c r="B1458" s="0" t="s">
        <v>3615</v>
      </c>
      <c r="C1458" s="54" t="n">
        <v>41059.822025463</v>
      </c>
      <c r="D1458" s="55" t="n">
        <v>25000</v>
      </c>
      <c r="E1458" s="0" t="n">
        <v>25000</v>
      </c>
      <c r="F1458" s="0" t="s">
        <v>71</v>
      </c>
      <c r="G1458" s="0" t="e">
        <f aca="false">tblSalaries#this row;clean salary (in local currency)*VLOOKUP(tblSalaries#this row;currency,tblXrate,2,0)</f>
        <v>#VALUE!</v>
      </c>
      <c r="H1458" s="0" t="s">
        <v>979</v>
      </c>
      <c r="I1458" s="0" t="s">
        <v>78</v>
      </c>
      <c r="J1458" s="0" t="s">
        <v>85</v>
      </c>
      <c r="K1458" s="0" t="e">
        <f aca="false">VLOOKUP(tblSalaries#this row;where do you work,tblCountriesactual:mapping,2,0)</f>
        <v>#VALUE!</v>
      </c>
      <c r="L1458" s="0" t="s">
        <v>118</v>
      </c>
      <c r="M1458" s="0" t="n">
        <v>4</v>
      </c>
      <c r="N1458" s="48" t="e">
        <f aca="false">VLOOKUP(K1458,tblCountries,3,0)</f>
        <v>#VALUE!</v>
      </c>
      <c r="O1458" s="48" t="e">
        <f aca="false">VLOOKUP(tblSalaries#this row;how many hours of a day you work on excel,tblHours,2,0)</f>
        <v>#VALUE!</v>
      </c>
      <c r="P1458" s="48" t="e">
        <f aca="false">VLOOKUP(tblSalaries#this row;clean country,tblCountries,5,0)</f>
        <v>#VALUE!</v>
      </c>
      <c r="Q1458" s="48" t="e">
        <f aca="false">IF($Q$1,tblSalaries#this row;ppp factor*tblSalaries#this row;salary in usd,tblSalaries#this row;salary in usd)</f>
        <v>#VALUE!</v>
      </c>
    </row>
    <row r="1459" customFormat="false" ht="15" hidden="false" customHeight="true" outlineLevel="0" collapsed="false">
      <c r="B1459" s="0" t="s">
        <v>3616</v>
      </c>
      <c r="C1459" s="54" t="n">
        <v>41059.8471180556</v>
      </c>
      <c r="D1459" s="55" t="n">
        <v>64000</v>
      </c>
      <c r="E1459" s="0" t="n">
        <v>64000</v>
      </c>
      <c r="F1459" s="0" t="s">
        <v>71</v>
      </c>
      <c r="G1459" s="0" t="e">
        <f aca="false">tblSalaries#this row;clean salary (in local currency)*VLOOKUP(tblSalaries#this row;currency,tblXrate,2,0)</f>
        <v>#VALUE!</v>
      </c>
      <c r="H1459" s="0" t="s">
        <v>1623</v>
      </c>
      <c r="I1459" s="0" t="s">
        <v>124</v>
      </c>
      <c r="J1459" s="0" t="s">
        <v>74</v>
      </c>
      <c r="K1459" s="0" t="e">
        <f aca="false">VLOOKUP(tblSalaries#this row;where do you work,tblCountriesactual:mapping,2,0)</f>
        <v>#VALUE!</v>
      </c>
      <c r="L1459" s="0" t="s">
        <v>100</v>
      </c>
      <c r="M1459" s="0" t="n">
        <v>12</v>
      </c>
      <c r="N1459" s="48" t="e">
        <f aca="false">VLOOKUP(K1459,tblCountries,3,0)</f>
        <v>#VALUE!</v>
      </c>
      <c r="O1459" s="48" t="e">
        <f aca="false">VLOOKUP(tblSalaries#this row;how many hours of a day you work on excel,tblHours,2,0)</f>
        <v>#VALUE!</v>
      </c>
      <c r="P1459" s="48" t="e">
        <f aca="false">VLOOKUP(tblSalaries#this row;clean country,tblCountries,5,0)</f>
        <v>#VALUE!</v>
      </c>
      <c r="Q1459" s="48" t="e">
        <f aca="false">IF($Q$1,tblSalaries#this row;ppp factor*tblSalaries#this row;salary in usd,tblSalaries#this row;salary in usd)</f>
        <v>#VALUE!</v>
      </c>
    </row>
    <row r="1460" customFormat="false" ht="15" hidden="false" customHeight="true" outlineLevel="0" collapsed="false">
      <c r="B1460" s="0" t="s">
        <v>3617</v>
      </c>
      <c r="C1460" s="54" t="n">
        <v>41059.8515046296</v>
      </c>
      <c r="D1460" s="55" t="n">
        <v>146633</v>
      </c>
      <c r="E1460" s="0" t="n">
        <v>146633</v>
      </c>
      <c r="F1460" s="0" t="s">
        <v>111</v>
      </c>
      <c r="G1460" s="0" t="e">
        <f aca="false">tblSalaries#this row;clean salary (in local currency)*VLOOKUP(tblSalaries#this row;currency,tblXrate,2,0)</f>
        <v>#VALUE!</v>
      </c>
      <c r="H1460" s="0" t="s">
        <v>3618</v>
      </c>
      <c r="I1460" s="0" t="s">
        <v>116</v>
      </c>
      <c r="J1460" s="0" t="s">
        <v>94</v>
      </c>
      <c r="K1460" s="0" t="e">
        <f aca="false">VLOOKUP(tblSalaries#this row;where do you work,tblCountriesactual:mapping,2,0)</f>
        <v>#VALUE!</v>
      </c>
      <c r="L1460" s="0" t="s">
        <v>100</v>
      </c>
      <c r="M1460" s="0" t="n">
        <v>10</v>
      </c>
      <c r="N1460" s="48" t="e">
        <f aca="false">VLOOKUP(K1460,tblCountries,3,0)</f>
        <v>#VALUE!</v>
      </c>
      <c r="O1460" s="48" t="e">
        <f aca="false">VLOOKUP(tblSalaries#this row;how many hours of a day you work on excel,tblHours,2,0)</f>
        <v>#VALUE!</v>
      </c>
      <c r="P1460" s="48" t="e">
        <f aca="false">VLOOKUP(tblSalaries#this row;clean country,tblCountries,5,0)</f>
        <v>#VALUE!</v>
      </c>
      <c r="Q1460" s="48" t="e">
        <f aca="false">IF($Q$1,tblSalaries#this row;ppp factor*tblSalaries#this row;salary in usd,tblSalaries#this row;salary in usd)</f>
        <v>#VALUE!</v>
      </c>
    </row>
    <row r="1461" customFormat="false" ht="15" hidden="false" customHeight="true" outlineLevel="0" collapsed="false">
      <c r="B1461" s="0" t="s">
        <v>3619</v>
      </c>
      <c r="C1461" s="54" t="n">
        <v>41059.8616319445</v>
      </c>
      <c r="D1461" s="55" t="n">
        <v>76000</v>
      </c>
      <c r="E1461" s="0" t="n">
        <v>76000</v>
      </c>
      <c r="F1461" s="0" t="s">
        <v>71</v>
      </c>
      <c r="G1461" s="0" t="e">
        <f aca="false">tblSalaries#this row;clean salary (in local currency)*VLOOKUP(tblSalaries#this row;currency,tblXrate,2,0)</f>
        <v>#VALUE!</v>
      </c>
      <c r="H1461" s="0" t="s">
        <v>1854</v>
      </c>
      <c r="I1461" s="0" t="s">
        <v>78</v>
      </c>
      <c r="J1461" s="0" t="s">
        <v>74</v>
      </c>
      <c r="K1461" s="0" t="e">
        <f aca="false">VLOOKUP(tblSalaries#this row;where do you work,tblCountriesactual:mapping,2,0)</f>
        <v>#VALUE!</v>
      </c>
      <c r="L1461" s="0" t="s">
        <v>118</v>
      </c>
      <c r="M1461" s="0" t="n">
        <v>10</v>
      </c>
      <c r="N1461" s="48" t="e">
        <f aca="false">VLOOKUP(K1461,tblCountries,3,0)</f>
        <v>#VALUE!</v>
      </c>
      <c r="O1461" s="48" t="e">
        <f aca="false">VLOOKUP(tblSalaries#this row;how many hours of a day you work on excel,tblHours,2,0)</f>
        <v>#VALUE!</v>
      </c>
      <c r="P1461" s="48" t="e">
        <f aca="false">VLOOKUP(tblSalaries#this row;clean country,tblCountries,5,0)</f>
        <v>#VALUE!</v>
      </c>
      <c r="Q1461" s="48" t="e">
        <f aca="false">IF($Q$1,tblSalaries#this row;ppp factor*tblSalaries#this row;salary in usd,tblSalaries#this row;salary in usd)</f>
        <v>#VALUE!</v>
      </c>
    </row>
    <row r="1462" customFormat="false" ht="15" hidden="false" customHeight="true" outlineLevel="0" collapsed="false">
      <c r="B1462" s="0" t="s">
        <v>3620</v>
      </c>
      <c r="C1462" s="54" t="n">
        <v>41059.8628125</v>
      </c>
      <c r="D1462" s="55" t="n">
        <v>10000</v>
      </c>
      <c r="E1462" s="0" t="n">
        <v>10000</v>
      </c>
      <c r="F1462" s="0" t="s">
        <v>111</v>
      </c>
      <c r="G1462" s="0" t="e">
        <f aca="false">tblSalaries#this row;clean salary (in local currency)*VLOOKUP(tblSalaries#this row;currency,tblXrate,2,0)</f>
        <v>#VALUE!</v>
      </c>
      <c r="H1462" s="0" t="s">
        <v>78</v>
      </c>
      <c r="I1462" s="0" t="s">
        <v>78</v>
      </c>
      <c r="J1462" s="0" t="s">
        <v>94</v>
      </c>
      <c r="K1462" s="0" t="e">
        <f aca="false">VLOOKUP(tblSalaries#this row;where do you work,tblCountriesactual:mapping,2,0)</f>
        <v>#VALUE!</v>
      </c>
      <c r="L1462" s="0" t="s">
        <v>100</v>
      </c>
      <c r="M1462" s="0" t="n">
        <v>8</v>
      </c>
      <c r="N1462" s="48" t="e">
        <f aca="false">VLOOKUP(K1462,tblCountries,3,0)</f>
        <v>#VALUE!</v>
      </c>
      <c r="O1462" s="48" t="e">
        <f aca="false">VLOOKUP(tblSalaries#this row;how many hours of a day you work on excel,tblHours,2,0)</f>
        <v>#VALUE!</v>
      </c>
      <c r="P1462" s="48" t="e">
        <f aca="false">VLOOKUP(tblSalaries#this row;clean country,tblCountries,5,0)</f>
        <v>#VALUE!</v>
      </c>
      <c r="Q1462" s="48" t="e">
        <f aca="false">IF($Q$1,tblSalaries#this row;ppp factor*tblSalaries#this row;salary in usd,tblSalaries#this row;salary in usd)</f>
        <v>#VALUE!</v>
      </c>
    </row>
    <row r="1463" customFormat="false" ht="15" hidden="false" customHeight="true" outlineLevel="0" collapsed="false">
      <c r="B1463" s="0" t="s">
        <v>3621</v>
      </c>
      <c r="C1463" s="54" t="n">
        <v>41059.8630439815</v>
      </c>
      <c r="D1463" s="55" t="s">
        <v>3622</v>
      </c>
      <c r="E1463" s="0" t="n">
        <v>165000</v>
      </c>
      <c r="F1463" s="0" t="s">
        <v>84</v>
      </c>
      <c r="G1463" s="0" t="e">
        <f aca="false">tblSalaries#this row;clean salary (in local currency)*VLOOKUP(tblSalaries#this row;currency,tblXrate,2,0)</f>
        <v>#VALUE!</v>
      </c>
      <c r="H1463" s="0" t="s">
        <v>116</v>
      </c>
      <c r="I1463" s="0" t="s">
        <v>116</v>
      </c>
      <c r="J1463" s="0" t="s">
        <v>104</v>
      </c>
      <c r="K1463" s="0" t="e">
        <f aca="false">VLOOKUP(tblSalaries#this row;where do you work,tblCountriesactual:mapping,2,0)</f>
        <v>#VALUE!</v>
      </c>
      <c r="L1463" s="0" t="s">
        <v>100</v>
      </c>
      <c r="M1463" s="0" t="n">
        <v>17</v>
      </c>
      <c r="N1463" s="48" t="e">
        <f aca="false">VLOOKUP(K1463,tblCountries,3,0)</f>
        <v>#VALUE!</v>
      </c>
      <c r="O1463" s="48" t="e">
        <f aca="false">VLOOKUP(tblSalaries#this row;how many hours of a day you work on excel,tblHours,2,0)</f>
        <v>#VALUE!</v>
      </c>
      <c r="P1463" s="48" t="e">
        <f aca="false">VLOOKUP(tblSalaries#this row;clean country,tblCountries,5,0)</f>
        <v>#VALUE!</v>
      </c>
      <c r="Q1463" s="48" t="e">
        <f aca="false">IF($Q$1,tblSalaries#this row;ppp factor*tblSalaries#this row;salary in usd,tblSalaries#this row;salary in usd)</f>
        <v>#VALUE!</v>
      </c>
    </row>
    <row r="1464" customFormat="false" ht="15" hidden="false" customHeight="true" outlineLevel="0" collapsed="false">
      <c r="B1464" s="0" t="s">
        <v>3623</v>
      </c>
      <c r="C1464" s="54" t="n">
        <v>41059.8666087963</v>
      </c>
      <c r="D1464" s="55" t="s">
        <v>3624</v>
      </c>
      <c r="E1464" s="0" t="n">
        <v>50000</v>
      </c>
      <c r="F1464" s="0" t="s">
        <v>71</v>
      </c>
      <c r="G1464" s="0" t="e">
        <f aca="false">tblSalaries#this row;clean salary (in local currency)*VLOOKUP(tblSalaries#this row;currency,tblXrate,2,0)</f>
        <v>#VALUE!</v>
      </c>
      <c r="H1464" s="0" t="s">
        <v>1106</v>
      </c>
      <c r="I1464" s="0" t="s">
        <v>78</v>
      </c>
      <c r="J1464" s="0" t="s">
        <v>312</v>
      </c>
      <c r="K1464" s="0" t="e">
        <f aca="false">VLOOKUP(tblSalaries#this row;where do you work,tblCountriesactual:mapping,2,0)</f>
        <v>#VALUE!</v>
      </c>
      <c r="L1464" s="0" t="s">
        <v>110</v>
      </c>
      <c r="M1464" s="0" t="n">
        <v>13</v>
      </c>
      <c r="N1464" s="48" t="e">
        <f aca="false">VLOOKUP(K1464,tblCountries,3,0)</f>
        <v>#VALUE!</v>
      </c>
      <c r="O1464" s="48" t="e">
        <f aca="false">VLOOKUP(tblSalaries#this row;how many hours of a day you work on excel,tblHours,2,0)</f>
        <v>#VALUE!</v>
      </c>
      <c r="P1464" s="48" t="e">
        <f aca="false">VLOOKUP(tblSalaries#this row;clean country,tblCountries,5,0)</f>
        <v>#VALUE!</v>
      </c>
      <c r="Q1464" s="48" t="e">
        <f aca="false">IF($Q$1,tblSalaries#this row;ppp factor*tblSalaries#this row;salary in usd,tblSalaries#this row;salary in usd)</f>
        <v>#VALUE!</v>
      </c>
    </row>
    <row r="1465" customFormat="false" ht="15" hidden="false" customHeight="true" outlineLevel="0" collapsed="false">
      <c r="B1465" s="0" t="s">
        <v>3625</v>
      </c>
      <c r="C1465" s="54" t="n">
        <v>41059.8702777778</v>
      </c>
      <c r="D1465" s="55" t="s">
        <v>3626</v>
      </c>
      <c r="E1465" s="0" t="n">
        <v>7200</v>
      </c>
      <c r="F1465" s="0" t="s">
        <v>71</v>
      </c>
      <c r="G1465" s="0" t="e">
        <f aca="false">tblSalaries#this row;clean salary (in local currency)*VLOOKUP(tblSalaries#this row;currency,tblXrate,2,0)</f>
        <v>#VALUE!</v>
      </c>
      <c r="H1465" s="0" t="s">
        <v>3627</v>
      </c>
      <c r="I1465" s="0" t="s">
        <v>97</v>
      </c>
      <c r="J1465" s="0" t="s">
        <v>225</v>
      </c>
      <c r="K1465" s="0" t="e">
        <f aca="false">VLOOKUP(tblSalaries#this row;where do you work,tblCountriesactual:mapping,2,0)</f>
        <v>#VALUE!</v>
      </c>
      <c r="L1465" s="0" t="s">
        <v>110</v>
      </c>
      <c r="M1465" s="0" t="n">
        <v>8</v>
      </c>
      <c r="N1465" s="48" t="e">
        <f aca="false">VLOOKUP(K1465,tblCountries,3,0)</f>
        <v>#VALUE!</v>
      </c>
      <c r="O1465" s="48" t="e">
        <f aca="false">VLOOKUP(tblSalaries#this row;how many hours of a day you work on excel,tblHours,2,0)</f>
        <v>#VALUE!</v>
      </c>
      <c r="P1465" s="48" t="e">
        <f aca="false">VLOOKUP(tblSalaries#this row;clean country,tblCountries,5,0)</f>
        <v>#VALUE!</v>
      </c>
      <c r="Q1465" s="48" t="e">
        <f aca="false">IF($Q$1,tblSalaries#this row;ppp factor*tblSalaries#this row;salary in usd,tblSalaries#this row;salary in usd)</f>
        <v>#VALUE!</v>
      </c>
    </row>
    <row r="1466" customFormat="false" ht="15" hidden="false" customHeight="true" outlineLevel="0" collapsed="false">
      <c r="B1466" s="0" t="s">
        <v>3628</v>
      </c>
      <c r="C1466" s="54" t="n">
        <v>41059.8804861111</v>
      </c>
      <c r="D1466" s="55" t="n">
        <v>42000</v>
      </c>
      <c r="E1466" s="0" t="n">
        <v>42000</v>
      </c>
      <c r="F1466" s="0" t="s">
        <v>82</v>
      </c>
      <c r="G1466" s="0" t="e">
        <f aca="false">tblSalaries#this row;clean salary (in local currency)*VLOOKUP(tblSalaries#this row;currency,tblXrate,2,0)</f>
        <v>#VALUE!</v>
      </c>
      <c r="H1466" s="0" t="s">
        <v>3629</v>
      </c>
      <c r="I1466" s="0" t="s">
        <v>87</v>
      </c>
      <c r="J1466" s="0" t="s">
        <v>134</v>
      </c>
      <c r="K1466" s="0" t="e">
        <f aca="false">VLOOKUP(tblSalaries#this row;where do you work,tblCountriesactual:mapping,2,0)</f>
        <v>#VALUE!</v>
      </c>
      <c r="L1466" s="0" t="s">
        <v>118</v>
      </c>
      <c r="M1466" s="0" t="n">
        <v>7</v>
      </c>
      <c r="N1466" s="48" t="e">
        <f aca="false">VLOOKUP(K1466,tblCountries,3,0)</f>
        <v>#VALUE!</v>
      </c>
      <c r="O1466" s="48" t="e">
        <f aca="false">VLOOKUP(tblSalaries#this row;how many hours of a day you work on excel,tblHours,2,0)</f>
        <v>#VALUE!</v>
      </c>
      <c r="P1466" s="48" t="e">
        <f aca="false">VLOOKUP(tblSalaries#this row;clean country,tblCountries,5,0)</f>
        <v>#VALUE!</v>
      </c>
      <c r="Q1466" s="48" t="e">
        <f aca="false">IF($Q$1,tblSalaries#this row;ppp factor*tblSalaries#this row;salary in usd,tblSalaries#this row;salary in usd)</f>
        <v>#VALUE!</v>
      </c>
    </row>
    <row r="1467" customFormat="false" ht="15" hidden="false" customHeight="true" outlineLevel="0" collapsed="false">
      <c r="B1467" s="0" t="s">
        <v>3630</v>
      </c>
      <c r="C1467" s="54" t="n">
        <v>41059.8885532407</v>
      </c>
      <c r="D1467" s="55" t="n">
        <v>45000</v>
      </c>
      <c r="E1467" s="0" t="n">
        <v>45000</v>
      </c>
      <c r="F1467" s="0" t="s">
        <v>71</v>
      </c>
      <c r="G1467" s="0" t="e">
        <f aca="false">tblSalaries#this row;clean salary (in local currency)*VLOOKUP(tblSalaries#this row;currency,tblXrate,2,0)</f>
        <v>#VALUE!</v>
      </c>
      <c r="H1467" s="0" t="s">
        <v>2679</v>
      </c>
      <c r="I1467" s="0" t="s">
        <v>143</v>
      </c>
      <c r="J1467" s="0" t="s">
        <v>74</v>
      </c>
      <c r="K1467" s="0" t="e">
        <f aca="false">VLOOKUP(tblSalaries#this row;where do you work,tblCountriesactual:mapping,2,0)</f>
        <v>#VALUE!</v>
      </c>
      <c r="L1467" s="0" t="s">
        <v>100</v>
      </c>
      <c r="M1467" s="0" t="n">
        <v>10</v>
      </c>
      <c r="N1467" s="48" t="e">
        <f aca="false">VLOOKUP(K1467,tblCountries,3,0)</f>
        <v>#VALUE!</v>
      </c>
      <c r="O1467" s="48" t="e">
        <f aca="false">VLOOKUP(tblSalaries#this row;how many hours of a day you work on excel,tblHours,2,0)</f>
        <v>#VALUE!</v>
      </c>
      <c r="P1467" s="48" t="e">
        <f aca="false">VLOOKUP(tblSalaries#this row;clean country,tblCountries,5,0)</f>
        <v>#VALUE!</v>
      </c>
      <c r="Q1467" s="48" t="e">
        <f aca="false">IF($Q$1,tblSalaries#this row;ppp factor*tblSalaries#this row;salary in usd,tblSalaries#this row;salary in usd)</f>
        <v>#VALUE!</v>
      </c>
    </row>
    <row r="1468" customFormat="false" ht="15" hidden="false" customHeight="true" outlineLevel="0" collapsed="false">
      <c r="B1468" s="0" t="s">
        <v>3631</v>
      </c>
      <c r="C1468" s="54" t="n">
        <v>41059.8931018519</v>
      </c>
      <c r="D1468" s="55" t="n">
        <v>5000</v>
      </c>
      <c r="E1468" s="0" t="n">
        <v>5000</v>
      </c>
      <c r="F1468" s="0" t="s">
        <v>71</v>
      </c>
      <c r="G1468" s="0" t="e">
        <f aca="false">tblSalaries#this row;clean salary (in local currency)*VLOOKUP(tblSalaries#this row;currency,tblXrate,2,0)</f>
        <v>#VALUE!</v>
      </c>
      <c r="H1468" s="0" t="s">
        <v>3632</v>
      </c>
      <c r="I1468" s="0" t="s">
        <v>124</v>
      </c>
      <c r="J1468" s="0" t="s">
        <v>85</v>
      </c>
      <c r="K1468" s="0" t="e">
        <f aca="false">VLOOKUP(tblSalaries#this row;where do you work,tblCountriesactual:mapping,2,0)</f>
        <v>#VALUE!</v>
      </c>
      <c r="L1468" s="0" t="s">
        <v>118</v>
      </c>
      <c r="M1468" s="0" t="n">
        <v>4</v>
      </c>
      <c r="N1468" s="48" t="e">
        <f aca="false">VLOOKUP(K1468,tblCountries,3,0)</f>
        <v>#VALUE!</v>
      </c>
      <c r="O1468" s="48" t="e">
        <f aca="false">VLOOKUP(tblSalaries#this row;how many hours of a day you work on excel,tblHours,2,0)</f>
        <v>#VALUE!</v>
      </c>
      <c r="P1468" s="48" t="e">
        <f aca="false">VLOOKUP(tblSalaries#this row;clean country,tblCountries,5,0)</f>
        <v>#VALUE!</v>
      </c>
      <c r="Q1468" s="48" t="e">
        <f aca="false">IF($Q$1,tblSalaries#this row;ppp factor*tblSalaries#this row;salary in usd,tblSalaries#this row;salary in usd)</f>
        <v>#VALUE!</v>
      </c>
    </row>
    <row r="1469" customFormat="false" ht="15" hidden="false" customHeight="true" outlineLevel="0" collapsed="false">
      <c r="B1469" s="0" t="s">
        <v>3633</v>
      </c>
      <c r="C1469" s="54" t="n">
        <v>41059.9063194444</v>
      </c>
      <c r="D1469" s="55" t="n">
        <v>74000</v>
      </c>
      <c r="E1469" s="0" t="n">
        <v>74000</v>
      </c>
      <c r="F1469" s="0" t="s">
        <v>84</v>
      </c>
      <c r="G1469" s="0" t="e">
        <f aca="false">tblSalaries#this row;clean salary (in local currency)*VLOOKUP(tblSalaries#this row;currency,tblXrate,2,0)</f>
        <v>#VALUE!</v>
      </c>
      <c r="H1469" s="0" t="s">
        <v>3634</v>
      </c>
      <c r="I1469" s="0" t="s">
        <v>78</v>
      </c>
      <c r="J1469" s="0" t="s">
        <v>104</v>
      </c>
      <c r="K1469" s="0" t="e">
        <f aca="false">VLOOKUP(tblSalaries#this row;where do you work,tblCountriesactual:mapping,2,0)</f>
        <v>#VALUE!</v>
      </c>
      <c r="L1469" s="0" t="s">
        <v>118</v>
      </c>
      <c r="M1469" s="0" t="n">
        <v>20</v>
      </c>
      <c r="N1469" s="48" t="e">
        <f aca="false">VLOOKUP(K1469,tblCountries,3,0)</f>
        <v>#VALUE!</v>
      </c>
      <c r="O1469" s="48" t="e">
        <f aca="false">VLOOKUP(tblSalaries#this row;how many hours of a day you work on excel,tblHours,2,0)</f>
        <v>#VALUE!</v>
      </c>
      <c r="P1469" s="48" t="e">
        <f aca="false">VLOOKUP(tblSalaries#this row;clean country,tblCountries,5,0)</f>
        <v>#VALUE!</v>
      </c>
      <c r="Q1469" s="48" t="e">
        <f aca="false">IF($Q$1,tblSalaries#this row;ppp factor*tblSalaries#this row;salary in usd,tblSalaries#this row;salary in usd)</f>
        <v>#VALUE!</v>
      </c>
    </row>
    <row r="1470" customFormat="false" ht="15" hidden="false" customHeight="true" outlineLevel="0" collapsed="false">
      <c r="B1470" s="0" t="s">
        <v>3635</v>
      </c>
      <c r="C1470" s="54" t="n">
        <v>41059.9245486111</v>
      </c>
      <c r="D1470" s="55" t="s">
        <v>2094</v>
      </c>
      <c r="E1470" s="0" t="n">
        <v>15000</v>
      </c>
      <c r="F1470" s="0" t="s">
        <v>71</v>
      </c>
      <c r="G1470" s="0" t="e">
        <f aca="false">tblSalaries#this row;clean salary (in local currency)*VLOOKUP(tblSalaries#this row;currency,tblXrate,2,0)</f>
        <v>#VALUE!</v>
      </c>
      <c r="H1470" s="0" t="s">
        <v>124</v>
      </c>
      <c r="I1470" s="0" t="s">
        <v>124</v>
      </c>
      <c r="J1470" s="0" t="s">
        <v>236</v>
      </c>
      <c r="K1470" s="0" t="e">
        <f aca="false">VLOOKUP(tblSalaries#this row;where do you work,tblCountriesactual:mapping,2,0)</f>
        <v>#VALUE!</v>
      </c>
      <c r="L1470" s="0" t="s">
        <v>100</v>
      </c>
      <c r="M1470" s="0" t="n">
        <v>5</v>
      </c>
      <c r="N1470" s="48" t="e">
        <f aca="false">VLOOKUP(K1470,tblCountries,3,0)</f>
        <v>#VALUE!</v>
      </c>
      <c r="O1470" s="48" t="e">
        <f aca="false">VLOOKUP(tblSalaries#this row;how many hours of a day you work on excel,tblHours,2,0)</f>
        <v>#VALUE!</v>
      </c>
      <c r="P1470" s="48" t="e">
        <f aca="false">VLOOKUP(tblSalaries#this row;clean country,tblCountries,5,0)</f>
        <v>#VALUE!</v>
      </c>
      <c r="Q1470" s="48" t="e">
        <f aca="false">IF($Q$1,tblSalaries#this row;ppp factor*tblSalaries#this row;salary in usd,tblSalaries#this row;salary in usd)</f>
        <v>#VALUE!</v>
      </c>
    </row>
    <row r="1471" customFormat="false" ht="15" hidden="false" customHeight="true" outlineLevel="0" collapsed="false">
      <c r="B1471" s="0" t="s">
        <v>3636</v>
      </c>
      <c r="C1471" s="54" t="n">
        <v>41059.9385763889</v>
      </c>
      <c r="D1471" s="55" t="s">
        <v>3637</v>
      </c>
      <c r="E1471" s="0" t="n">
        <v>33500</v>
      </c>
      <c r="F1471" s="0" t="s">
        <v>82</v>
      </c>
      <c r="G1471" s="0" t="e">
        <f aca="false">tblSalaries#this row;clean salary (in local currency)*VLOOKUP(tblSalaries#this row;currency,tblXrate,2,0)</f>
        <v>#VALUE!</v>
      </c>
      <c r="H1471" s="0" t="s">
        <v>3638</v>
      </c>
      <c r="I1471" s="0" t="s">
        <v>97</v>
      </c>
      <c r="J1471" s="0" t="s">
        <v>134</v>
      </c>
      <c r="K1471" s="0" t="e">
        <f aca="false">VLOOKUP(tblSalaries#this row;where do you work,tblCountriesactual:mapping,2,0)</f>
        <v>#VALUE!</v>
      </c>
      <c r="L1471" s="0" t="s">
        <v>118</v>
      </c>
      <c r="M1471" s="0" t="n">
        <v>8</v>
      </c>
      <c r="N1471" s="48" t="e">
        <f aca="false">VLOOKUP(K1471,tblCountries,3,0)</f>
        <v>#VALUE!</v>
      </c>
      <c r="O1471" s="48" t="e">
        <f aca="false">VLOOKUP(tblSalaries#this row;how many hours of a day you work on excel,tblHours,2,0)</f>
        <v>#VALUE!</v>
      </c>
      <c r="P1471" s="48" t="e">
        <f aca="false">VLOOKUP(tblSalaries#this row;clean country,tblCountries,5,0)</f>
        <v>#VALUE!</v>
      </c>
      <c r="Q1471" s="48" t="e">
        <f aca="false">IF($Q$1,tblSalaries#this row;ppp factor*tblSalaries#this row;salary in usd,tblSalaries#this row;salary in usd)</f>
        <v>#VALUE!</v>
      </c>
    </row>
    <row r="1472" customFormat="false" ht="15" hidden="false" customHeight="true" outlineLevel="0" collapsed="false">
      <c r="B1472" s="0" t="s">
        <v>3639</v>
      </c>
      <c r="C1472" s="54" t="n">
        <v>41059.938599537</v>
      </c>
      <c r="D1472" s="55" t="s">
        <v>3640</v>
      </c>
      <c r="E1472" s="0" t="n">
        <v>61000</v>
      </c>
      <c r="F1472" s="0" t="s">
        <v>71</v>
      </c>
      <c r="G1472" s="0" t="e">
        <f aca="false">tblSalaries#this row;clean salary (in local currency)*VLOOKUP(tblSalaries#this row;currency,tblXrate,2,0)</f>
        <v>#VALUE!</v>
      </c>
      <c r="H1472" s="0" t="s">
        <v>687</v>
      </c>
      <c r="I1472" s="0" t="s">
        <v>78</v>
      </c>
      <c r="J1472" s="0" t="s">
        <v>74</v>
      </c>
      <c r="K1472" s="0" t="e">
        <f aca="false">VLOOKUP(tblSalaries#this row;where do you work,tblCountriesactual:mapping,2,0)</f>
        <v>#VALUE!</v>
      </c>
      <c r="L1472" s="0" t="s">
        <v>110</v>
      </c>
      <c r="M1472" s="0" t="n">
        <v>5</v>
      </c>
      <c r="N1472" s="48" t="e">
        <f aca="false">VLOOKUP(K1472,tblCountries,3,0)</f>
        <v>#VALUE!</v>
      </c>
      <c r="O1472" s="48" t="e">
        <f aca="false">VLOOKUP(tblSalaries#this row;how many hours of a day you work on excel,tblHours,2,0)</f>
        <v>#VALUE!</v>
      </c>
      <c r="P1472" s="48" t="e">
        <f aca="false">VLOOKUP(tblSalaries#this row;clean country,tblCountries,5,0)</f>
        <v>#VALUE!</v>
      </c>
      <c r="Q1472" s="48" t="e">
        <f aca="false">IF($Q$1,tblSalaries#this row;ppp factor*tblSalaries#this row;salary in usd,tblSalaries#this row;salary in usd)</f>
        <v>#VALUE!</v>
      </c>
    </row>
    <row r="1473" customFormat="false" ht="15" hidden="false" customHeight="true" outlineLevel="0" collapsed="false">
      <c r="B1473" s="0" t="s">
        <v>3641</v>
      </c>
      <c r="C1473" s="54" t="n">
        <v>41059.9391319444</v>
      </c>
      <c r="D1473" s="55" t="n">
        <v>66000</v>
      </c>
      <c r="E1473" s="0" t="n">
        <v>66000</v>
      </c>
      <c r="F1473" s="0" t="s">
        <v>71</v>
      </c>
      <c r="G1473" s="0" t="e">
        <f aca="false">tblSalaries#this row;clean salary (in local currency)*VLOOKUP(tblSalaries#this row;currency,tblXrate,2,0)</f>
        <v>#VALUE!</v>
      </c>
      <c r="H1473" s="0" t="s">
        <v>3642</v>
      </c>
      <c r="I1473" s="0" t="s">
        <v>78</v>
      </c>
      <c r="J1473" s="0" t="s">
        <v>74</v>
      </c>
      <c r="K1473" s="0" t="e">
        <f aca="false">VLOOKUP(tblSalaries#this row;where do you work,tblCountriesactual:mapping,2,0)</f>
        <v>#VALUE!</v>
      </c>
      <c r="L1473" s="0" t="s">
        <v>110</v>
      </c>
      <c r="M1473" s="0" t="n">
        <v>2</v>
      </c>
      <c r="N1473" s="48" t="e">
        <f aca="false">VLOOKUP(K1473,tblCountries,3,0)</f>
        <v>#VALUE!</v>
      </c>
      <c r="O1473" s="48" t="e">
        <f aca="false">VLOOKUP(tblSalaries#this row;how many hours of a day you work on excel,tblHours,2,0)</f>
        <v>#VALUE!</v>
      </c>
      <c r="P1473" s="48" t="e">
        <f aca="false">VLOOKUP(tblSalaries#this row;clean country,tblCountries,5,0)</f>
        <v>#VALUE!</v>
      </c>
      <c r="Q1473" s="48" t="e">
        <f aca="false">IF($Q$1,tblSalaries#this row;ppp factor*tblSalaries#this row;salary in usd,tblSalaries#this row;salary in usd)</f>
        <v>#VALUE!</v>
      </c>
    </row>
    <row r="1474" customFormat="false" ht="15" hidden="false" customHeight="true" outlineLevel="0" collapsed="false">
      <c r="B1474" s="0" t="s">
        <v>3643</v>
      </c>
      <c r="C1474" s="54" t="n">
        <v>41059.9581481482</v>
      </c>
      <c r="D1474" s="55" t="s">
        <v>3644</v>
      </c>
      <c r="E1474" s="0" t="n">
        <v>278000</v>
      </c>
      <c r="F1474" s="0" t="s">
        <v>101</v>
      </c>
      <c r="G1474" s="0" t="e">
        <f aca="false">tblSalaries#this row;clean salary (in local currency)*VLOOKUP(tblSalaries#this row;currency,tblXrate,2,0)</f>
        <v>#VALUE!</v>
      </c>
      <c r="H1474" s="0" t="s">
        <v>1911</v>
      </c>
      <c r="I1474" s="0" t="s">
        <v>136</v>
      </c>
      <c r="J1474" s="0" t="s">
        <v>85</v>
      </c>
      <c r="K1474" s="0" t="e">
        <f aca="false">VLOOKUP(tblSalaries#this row;where do you work,tblCountriesactual:mapping,2,0)</f>
        <v>#VALUE!</v>
      </c>
      <c r="L1474" s="0" t="s">
        <v>118</v>
      </c>
      <c r="M1474" s="0" t="n">
        <v>8</v>
      </c>
      <c r="N1474" s="48" t="e">
        <f aca="false">VLOOKUP(K1474,tblCountries,3,0)</f>
        <v>#VALUE!</v>
      </c>
      <c r="O1474" s="48" t="e">
        <f aca="false">VLOOKUP(tblSalaries#this row;how many hours of a day you work on excel,tblHours,2,0)</f>
        <v>#VALUE!</v>
      </c>
      <c r="P1474" s="48" t="e">
        <f aca="false">VLOOKUP(tblSalaries#this row;clean country,tblCountries,5,0)</f>
        <v>#VALUE!</v>
      </c>
      <c r="Q1474" s="48" t="e">
        <f aca="false">IF($Q$1,tblSalaries#this row;ppp factor*tblSalaries#this row;salary in usd,tblSalaries#this row;salary in usd)</f>
        <v>#VALUE!</v>
      </c>
    </row>
    <row r="1475" customFormat="false" ht="15" hidden="false" customHeight="true" outlineLevel="0" collapsed="false">
      <c r="B1475" s="0" t="s">
        <v>3645</v>
      </c>
      <c r="C1475" s="54" t="n">
        <v>41059.9595833333</v>
      </c>
      <c r="D1475" s="55" t="n">
        <v>55000</v>
      </c>
      <c r="E1475" s="0" t="n">
        <v>55000</v>
      </c>
      <c r="F1475" s="0" t="s">
        <v>71</v>
      </c>
      <c r="G1475" s="0" t="e">
        <f aca="false">tblSalaries#this row;clean salary (in local currency)*VLOOKUP(tblSalaries#this row;currency,tblXrate,2,0)</f>
        <v>#VALUE!</v>
      </c>
      <c r="H1475" s="0" t="s">
        <v>3646</v>
      </c>
      <c r="I1475" s="0" t="s">
        <v>124</v>
      </c>
      <c r="J1475" s="0" t="s">
        <v>74</v>
      </c>
      <c r="K1475" s="0" t="e">
        <f aca="false">VLOOKUP(tblSalaries#this row;where do you work,tblCountriesactual:mapping,2,0)</f>
        <v>#VALUE!</v>
      </c>
      <c r="L1475" s="0" t="s">
        <v>100</v>
      </c>
      <c r="M1475" s="0" t="n">
        <v>14</v>
      </c>
      <c r="N1475" s="48" t="e">
        <f aca="false">VLOOKUP(K1475,tblCountries,3,0)</f>
        <v>#VALUE!</v>
      </c>
      <c r="O1475" s="48" t="e">
        <f aca="false">VLOOKUP(tblSalaries#this row;how many hours of a day you work on excel,tblHours,2,0)</f>
        <v>#VALUE!</v>
      </c>
      <c r="P1475" s="48" t="e">
        <f aca="false">VLOOKUP(tblSalaries#this row;clean country,tblCountries,5,0)</f>
        <v>#VALUE!</v>
      </c>
      <c r="Q1475" s="48" t="e">
        <f aca="false">IF($Q$1,tblSalaries#this row;ppp factor*tblSalaries#this row;salary in usd,tblSalaries#this row;salary in usd)</f>
        <v>#VALUE!</v>
      </c>
    </row>
    <row r="1476" customFormat="false" ht="15" hidden="false" customHeight="true" outlineLevel="0" collapsed="false">
      <c r="B1476" s="0" t="s">
        <v>3647</v>
      </c>
      <c r="C1476" s="54" t="n">
        <v>41059.9763888889</v>
      </c>
      <c r="D1476" s="55" t="n">
        <v>32000</v>
      </c>
      <c r="E1476" s="0" t="n">
        <v>32000</v>
      </c>
      <c r="F1476" s="0" t="s">
        <v>71</v>
      </c>
      <c r="G1476" s="0" t="e">
        <f aca="false">tblSalaries#this row;clean salary (in local currency)*VLOOKUP(tblSalaries#this row;currency,tblXrate,2,0)</f>
        <v>#VALUE!</v>
      </c>
      <c r="H1476" s="0" t="s">
        <v>3648</v>
      </c>
      <c r="I1476" s="0" t="s">
        <v>136</v>
      </c>
      <c r="J1476" s="0" t="s">
        <v>74</v>
      </c>
      <c r="K1476" s="0" t="e">
        <f aca="false">VLOOKUP(tblSalaries#this row;where do you work,tblCountriesactual:mapping,2,0)</f>
        <v>#VALUE!</v>
      </c>
      <c r="L1476" s="0" t="s">
        <v>110</v>
      </c>
      <c r="M1476" s="0" t="n">
        <v>10</v>
      </c>
      <c r="N1476" s="48" t="e">
        <f aca="false">VLOOKUP(K1476,tblCountries,3,0)</f>
        <v>#VALUE!</v>
      </c>
      <c r="O1476" s="48" t="e">
        <f aca="false">VLOOKUP(tblSalaries#this row;how many hours of a day you work on excel,tblHours,2,0)</f>
        <v>#VALUE!</v>
      </c>
      <c r="P1476" s="48" t="e">
        <f aca="false">VLOOKUP(tblSalaries#this row;clean country,tblCountries,5,0)</f>
        <v>#VALUE!</v>
      </c>
      <c r="Q1476" s="48" t="e">
        <f aca="false">IF($Q$1,tblSalaries#this row;ppp factor*tblSalaries#this row;salary in usd,tblSalaries#this row;salary in usd)</f>
        <v>#VALUE!</v>
      </c>
    </row>
    <row r="1477" customFormat="false" ht="15" hidden="false" customHeight="true" outlineLevel="0" collapsed="false">
      <c r="B1477" s="0" t="s">
        <v>3649</v>
      </c>
      <c r="C1477" s="54" t="n">
        <v>41059.9791435185</v>
      </c>
      <c r="D1477" s="55" t="n">
        <v>18000</v>
      </c>
      <c r="E1477" s="0" t="n">
        <v>18000</v>
      </c>
      <c r="F1477" s="0" t="s">
        <v>71</v>
      </c>
      <c r="G1477" s="0" t="e">
        <f aca="false">tblSalaries#this row;clean salary (in local currency)*VLOOKUP(tblSalaries#this row;currency,tblXrate,2,0)</f>
        <v>#VALUE!</v>
      </c>
      <c r="H1477" s="0" t="s">
        <v>3650</v>
      </c>
      <c r="I1477" s="0" t="s">
        <v>78</v>
      </c>
      <c r="J1477" s="0" t="s">
        <v>85</v>
      </c>
      <c r="K1477" s="0" t="e">
        <f aca="false">VLOOKUP(tblSalaries#this row;where do you work,tblCountriesactual:mapping,2,0)</f>
        <v>#VALUE!</v>
      </c>
      <c r="L1477" s="0" t="s">
        <v>118</v>
      </c>
      <c r="M1477" s="0" t="n">
        <v>6</v>
      </c>
      <c r="N1477" s="48" t="e">
        <f aca="false">VLOOKUP(K1477,tblCountries,3,0)</f>
        <v>#VALUE!</v>
      </c>
      <c r="O1477" s="48" t="e">
        <f aca="false">VLOOKUP(tblSalaries#this row;how many hours of a day you work on excel,tblHours,2,0)</f>
        <v>#VALUE!</v>
      </c>
      <c r="P1477" s="48" t="e">
        <f aca="false">VLOOKUP(tblSalaries#this row;clean country,tblCountries,5,0)</f>
        <v>#VALUE!</v>
      </c>
      <c r="Q1477" s="48" t="e">
        <f aca="false">IF($Q$1,tblSalaries#this row;ppp factor*tblSalaries#this row;salary in usd,tblSalaries#this row;salary in usd)</f>
        <v>#VALUE!</v>
      </c>
    </row>
    <row r="1478" customFormat="false" ht="15" hidden="false" customHeight="true" outlineLevel="0" collapsed="false">
      <c r="B1478" s="0" t="s">
        <v>3651</v>
      </c>
      <c r="C1478" s="54" t="n">
        <v>41059.9995601852</v>
      </c>
      <c r="D1478" s="55" t="s">
        <v>3652</v>
      </c>
      <c r="E1478" s="0" t="n">
        <v>650000</v>
      </c>
      <c r="F1478" s="0" t="s">
        <v>101</v>
      </c>
      <c r="G1478" s="0" t="e">
        <f aca="false">tblSalaries#this row;clean salary (in local currency)*VLOOKUP(tblSalaries#this row;currency,tblXrate,2,0)</f>
        <v>#VALUE!</v>
      </c>
      <c r="H1478" s="0" t="s">
        <v>3653</v>
      </c>
      <c r="I1478" s="0" t="s">
        <v>78</v>
      </c>
      <c r="J1478" s="0" t="s">
        <v>85</v>
      </c>
      <c r="K1478" s="0" t="e">
        <f aca="false">VLOOKUP(tblSalaries#this row;where do you work,tblCountriesactual:mapping,2,0)</f>
        <v>#VALUE!</v>
      </c>
      <c r="L1478" s="0" t="s">
        <v>110</v>
      </c>
      <c r="M1478" s="0" t="n">
        <v>21</v>
      </c>
      <c r="N1478" s="48" t="e">
        <f aca="false">VLOOKUP(K1478,tblCountries,3,0)</f>
        <v>#VALUE!</v>
      </c>
      <c r="O1478" s="48" t="e">
        <f aca="false">VLOOKUP(tblSalaries#this row;how many hours of a day you work on excel,tblHours,2,0)</f>
        <v>#VALUE!</v>
      </c>
      <c r="P1478" s="48" t="e">
        <f aca="false">VLOOKUP(tblSalaries#this row;clean country,tblCountries,5,0)</f>
        <v>#VALUE!</v>
      </c>
      <c r="Q1478" s="48" t="e">
        <f aca="false">IF($Q$1,tblSalaries#this row;ppp factor*tblSalaries#this row;salary in usd,tblSalaries#this row;salary in usd)</f>
        <v>#VALUE!</v>
      </c>
    </row>
    <row r="1479" customFormat="false" ht="15" hidden="false" customHeight="true" outlineLevel="0" collapsed="false">
      <c r="B1479" s="0" t="s">
        <v>3654</v>
      </c>
      <c r="C1479" s="54" t="n">
        <v>41060.0253472222</v>
      </c>
      <c r="D1479" s="55" t="n">
        <v>50000</v>
      </c>
      <c r="E1479" s="0" t="n">
        <v>50000</v>
      </c>
      <c r="F1479" s="0" t="s">
        <v>82</v>
      </c>
      <c r="G1479" s="0" t="e">
        <f aca="false">tblSalaries#this row;clean salary (in local currency)*VLOOKUP(tblSalaries#this row;currency,tblXrate,2,0)</f>
        <v>#VALUE!</v>
      </c>
      <c r="H1479" s="0" t="s">
        <v>2299</v>
      </c>
      <c r="I1479" s="0" t="s">
        <v>69</v>
      </c>
      <c r="J1479" s="0" t="s">
        <v>248</v>
      </c>
      <c r="K1479" s="0" t="e">
        <f aca="false">VLOOKUP(tblSalaries#this row;where do you work,tblCountriesactual:mapping,2,0)</f>
        <v>#VALUE!</v>
      </c>
      <c r="L1479" s="0" t="s">
        <v>118</v>
      </c>
      <c r="M1479" s="0" t="n">
        <v>15</v>
      </c>
      <c r="N1479" s="48" t="e">
        <f aca="false">VLOOKUP(K1479,tblCountries,3,0)</f>
        <v>#VALUE!</v>
      </c>
      <c r="O1479" s="48" t="e">
        <f aca="false">VLOOKUP(tblSalaries#this row;how many hours of a day you work on excel,tblHours,2,0)</f>
        <v>#VALUE!</v>
      </c>
      <c r="P1479" s="48" t="e">
        <f aca="false">VLOOKUP(tblSalaries#this row;clean country,tblCountries,5,0)</f>
        <v>#VALUE!</v>
      </c>
      <c r="Q1479" s="48" t="e">
        <f aca="false">IF($Q$1,tblSalaries#this row;ppp factor*tblSalaries#this row;salary in usd,tblSalaries#this row;salary in usd)</f>
        <v>#VALUE!</v>
      </c>
    </row>
    <row r="1480" customFormat="false" ht="15" hidden="false" customHeight="true" outlineLevel="0" collapsed="false">
      <c r="B1480" s="0" t="s">
        <v>3655</v>
      </c>
      <c r="C1480" s="54" t="n">
        <v>41060.0325810185</v>
      </c>
      <c r="D1480" s="55" t="s">
        <v>3656</v>
      </c>
      <c r="E1480" s="0" t="n">
        <v>4000000</v>
      </c>
      <c r="F1480" s="0" t="s">
        <v>101</v>
      </c>
      <c r="G1480" s="0" t="e">
        <f aca="false">tblSalaries#this row;clean salary (in local currency)*VLOOKUP(tblSalaries#this row;currency,tblXrate,2,0)</f>
        <v>#VALUE!</v>
      </c>
      <c r="H1480" s="0" t="s">
        <v>3657</v>
      </c>
      <c r="I1480" s="0" t="s">
        <v>143</v>
      </c>
      <c r="J1480" s="0" t="s">
        <v>85</v>
      </c>
      <c r="K1480" s="0" t="e">
        <f aca="false">VLOOKUP(tblSalaries#this row;where do you work,tblCountriesactual:mapping,2,0)</f>
        <v>#VALUE!</v>
      </c>
      <c r="L1480" s="0" t="s">
        <v>118</v>
      </c>
      <c r="M1480" s="0" t="n">
        <v>5</v>
      </c>
      <c r="N1480" s="48" t="e">
        <f aca="false">VLOOKUP(K1480,tblCountries,3,0)</f>
        <v>#VALUE!</v>
      </c>
      <c r="O1480" s="48" t="e">
        <f aca="false">VLOOKUP(tblSalaries#this row;how many hours of a day you work on excel,tblHours,2,0)</f>
        <v>#VALUE!</v>
      </c>
      <c r="P1480" s="48" t="e">
        <f aca="false">VLOOKUP(tblSalaries#this row;clean country,tblCountries,5,0)</f>
        <v>#VALUE!</v>
      </c>
      <c r="Q1480" s="48" t="e">
        <f aca="false">IF($Q$1,tblSalaries#this row;ppp factor*tblSalaries#this row;salary in usd,tblSalaries#this row;salary in usd)</f>
        <v>#VALUE!</v>
      </c>
    </row>
    <row r="1481" customFormat="false" ht="15" hidden="false" customHeight="true" outlineLevel="0" collapsed="false">
      <c r="B1481" s="0" t="s">
        <v>3658</v>
      </c>
      <c r="C1481" s="54" t="n">
        <v>41060.0479861111</v>
      </c>
      <c r="D1481" s="55" t="s">
        <v>3659</v>
      </c>
      <c r="E1481" s="0" t="n">
        <v>10000</v>
      </c>
      <c r="F1481" s="0" t="s">
        <v>71</v>
      </c>
      <c r="G1481" s="0" t="e">
        <f aca="false">tblSalaries#this row;clean salary (in local currency)*VLOOKUP(tblSalaries#this row;currency,tblXrate,2,0)</f>
        <v>#VALUE!</v>
      </c>
      <c r="H1481" s="0" t="s">
        <v>3660</v>
      </c>
      <c r="I1481" s="0" t="s">
        <v>78</v>
      </c>
      <c r="J1481" s="0" t="s">
        <v>149</v>
      </c>
      <c r="K1481" s="0" t="e">
        <f aca="false">VLOOKUP(tblSalaries#this row;where do you work,tblCountriesactual:mapping,2,0)</f>
        <v>#VALUE!</v>
      </c>
      <c r="L1481" s="0" t="s">
        <v>110</v>
      </c>
      <c r="M1481" s="0" t="n">
        <v>1</v>
      </c>
      <c r="N1481" s="48" t="e">
        <f aca="false">VLOOKUP(K1481,tblCountries,3,0)</f>
        <v>#VALUE!</v>
      </c>
      <c r="O1481" s="48" t="e">
        <f aca="false">VLOOKUP(tblSalaries#this row;how many hours of a day you work on excel,tblHours,2,0)</f>
        <v>#VALUE!</v>
      </c>
      <c r="P1481" s="48" t="e">
        <f aca="false">VLOOKUP(tblSalaries#this row;clean country,tblCountries,5,0)</f>
        <v>#VALUE!</v>
      </c>
      <c r="Q1481" s="48" t="e">
        <f aca="false">IF($Q$1,tblSalaries#this row;ppp factor*tblSalaries#this row;salary in usd,tblSalaries#this row;salary in usd)</f>
        <v>#VALUE!</v>
      </c>
    </row>
    <row r="1482" customFormat="false" ht="15" hidden="false" customHeight="true" outlineLevel="0" collapsed="false">
      <c r="B1482" s="0" t="s">
        <v>3661</v>
      </c>
      <c r="C1482" s="54" t="n">
        <v>41060.0536574074</v>
      </c>
      <c r="D1482" s="55" t="n">
        <v>74300</v>
      </c>
      <c r="E1482" s="0" t="n">
        <v>74300</v>
      </c>
      <c r="F1482" s="0" t="s">
        <v>71</v>
      </c>
      <c r="G1482" s="0" t="e">
        <f aca="false">tblSalaries#this row;clean salary (in local currency)*VLOOKUP(tblSalaries#this row;currency,tblXrate,2,0)</f>
        <v>#VALUE!</v>
      </c>
      <c r="H1482" s="0" t="s">
        <v>3662</v>
      </c>
      <c r="I1482" s="0" t="s">
        <v>78</v>
      </c>
      <c r="J1482" s="0" t="s">
        <v>74</v>
      </c>
      <c r="K1482" s="0" t="e">
        <f aca="false">VLOOKUP(tblSalaries#this row;where do you work,tblCountriesactual:mapping,2,0)</f>
        <v>#VALUE!</v>
      </c>
      <c r="L1482" s="0" t="s">
        <v>110</v>
      </c>
      <c r="M1482" s="0" t="n">
        <v>3</v>
      </c>
      <c r="N1482" s="48" t="e">
        <f aca="false">VLOOKUP(K1482,tblCountries,3,0)</f>
        <v>#VALUE!</v>
      </c>
      <c r="O1482" s="48" t="e">
        <f aca="false">VLOOKUP(tblSalaries#this row;how many hours of a day you work on excel,tblHours,2,0)</f>
        <v>#VALUE!</v>
      </c>
      <c r="P1482" s="48" t="e">
        <f aca="false">VLOOKUP(tblSalaries#this row;clean country,tblCountries,5,0)</f>
        <v>#VALUE!</v>
      </c>
      <c r="Q1482" s="48" t="e">
        <f aca="false">IF($Q$1,tblSalaries#this row;ppp factor*tblSalaries#this row;salary in usd,tblSalaries#this row;salary in usd)</f>
        <v>#VALUE!</v>
      </c>
    </row>
    <row r="1483" customFormat="false" ht="15" hidden="false" customHeight="true" outlineLevel="0" collapsed="false">
      <c r="B1483" s="0" t="s">
        <v>3663</v>
      </c>
      <c r="C1483" s="54" t="n">
        <v>41060.0540277778</v>
      </c>
      <c r="D1483" s="55" t="n">
        <v>1500000</v>
      </c>
      <c r="E1483" s="0" t="n">
        <v>1500000</v>
      </c>
      <c r="F1483" s="0" t="s">
        <v>101</v>
      </c>
      <c r="G1483" s="0" t="e">
        <f aca="false">tblSalaries#this row;clean salary (in local currency)*VLOOKUP(tblSalaries#this row;currency,tblXrate,2,0)</f>
        <v>#VALUE!</v>
      </c>
      <c r="H1483" s="0" t="s">
        <v>3664</v>
      </c>
      <c r="I1483" s="0" t="s">
        <v>87</v>
      </c>
      <c r="J1483" s="0" t="s">
        <v>85</v>
      </c>
      <c r="K1483" s="0" t="e">
        <f aca="false">VLOOKUP(tblSalaries#this row;where do you work,tblCountriesactual:mapping,2,0)</f>
        <v>#VALUE!</v>
      </c>
      <c r="L1483" s="0" t="s">
        <v>110</v>
      </c>
      <c r="M1483" s="0" t="n">
        <v>10</v>
      </c>
      <c r="N1483" s="48" t="e">
        <f aca="false">VLOOKUP(K1483,tblCountries,3,0)</f>
        <v>#VALUE!</v>
      </c>
      <c r="O1483" s="48" t="e">
        <f aca="false">VLOOKUP(tblSalaries#this row;how many hours of a day you work on excel,tblHours,2,0)</f>
        <v>#VALUE!</v>
      </c>
      <c r="P1483" s="48" t="e">
        <f aca="false">VLOOKUP(tblSalaries#this row;clean country,tblCountries,5,0)</f>
        <v>#VALUE!</v>
      </c>
      <c r="Q1483" s="48" t="e">
        <f aca="false">IF($Q$1,tblSalaries#this row;ppp factor*tblSalaries#this row;salary in usd,tblSalaries#this row;salary in usd)</f>
        <v>#VALUE!</v>
      </c>
    </row>
    <row r="1484" customFormat="false" ht="15" hidden="false" customHeight="true" outlineLevel="0" collapsed="false">
      <c r="B1484" s="0" t="s">
        <v>3665</v>
      </c>
      <c r="C1484" s="54" t="n">
        <v>41060.0734722222</v>
      </c>
      <c r="D1484" s="55" t="s">
        <v>3666</v>
      </c>
      <c r="E1484" s="0" t="n">
        <v>536000</v>
      </c>
      <c r="F1484" s="0" t="s">
        <v>101</v>
      </c>
      <c r="G1484" s="0" t="e">
        <f aca="false">tblSalaries#this row;clean salary (in local currency)*VLOOKUP(tblSalaries#this row;currency,tblXrate,2,0)</f>
        <v>#VALUE!</v>
      </c>
      <c r="H1484" s="0" t="s">
        <v>775</v>
      </c>
      <c r="I1484" s="0" t="s">
        <v>124</v>
      </c>
      <c r="J1484" s="0" t="s">
        <v>85</v>
      </c>
      <c r="K1484" s="0" t="e">
        <f aca="false">VLOOKUP(tblSalaries#this row;where do you work,tblCountriesactual:mapping,2,0)</f>
        <v>#VALUE!</v>
      </c>
      <c r="L1484" s="0" t="s">
        <v>110</v>
      </c>
      <c r="M1484" s="0" t="n">
        <v>4</v>
      </c>
      <c r="N1484" s="48" t="e">
        <f aca="false">VLOOKUP(K1484,tblCountries,3,0)</f>
        <v>#VALUE!</v>
      </c>
      <c r="O1484" s="48" t="e">
        <f aca="false">VLOOKUP(tblSalaries#this row;how many hours of a day you work on excel,tblHours,2,0)</f>
        <v>#VALUE!</v>
      </c>
      <c r="P1484" s="48" t="e">
        <f aca="false">VLOOKUP(tblSalaries#this row;clean country,tblCountries,5,0)</f>
        <v>#VALUE!</v>
      </c>
      <c r="Q1484" s="48" t="e">
        <f aca="false">IF($Q$1,tblSalaries#this row;ppp factor*tblSalaries#this row;salary in usd,tblSalaries#this row;salary in usd)</f>
        <v>#VALUE!</v>
      </c>
    </row>
    <row r="1485" customFormat="false" ht="15" hidden="false" customHeight="true" outlineLevel="0" collapsed="false">
      <c r="B1485" s="0" t="s">
        <v>3667</v>
      </c>
      <c r="C1485" s="54" t="n">
        <v>41060.0766898148</v>
      </c>
      <c r="D1485" s="55" t="n">
        <v>95000</v>
      </c>
      <c r="E1485" s="0" t="n">
        <v>95000</v>
      </c>
      <c r="F1485" s="0" t="s">
        <v>71</v>
      </c>
      <c r="G1485" s="0" t="e">
        <f aca="false">tblSalaries#this row;clean salary (in local currency)*VLOOKUP(tblSalaries#this row;currency,tblXrate,2,0)</f>
        <v>#VALUE!</v>
      </c>
      <c r="H1485" s="0" t="s">
        <v>1081</v>
      </c>
      <c r="I1485" s="0" t="s">
        <v>78</v>
      </c>
      <c r="J1485" s="0" t="s">
        <v>74</v>
      </c>
      <c r="K1485" s="0" t="e">
        <f aca="false">VLOOKUP(tblSalaries#this row;where do you work,tblCountriesactual:mapping,2,0)</f>
        <v>#VALUE!</v>
      </c>
      <c r="L1485" s="0" t="s">
        <v>110</v>
      </c>
      <c r="M1485" s="0" t="n">
        <v>15</v>
      </c>
      <c r="N1485" s="48" t="e">
        <f aca="false">VLOOKUP(K1485,tblCountries,3,0)</f>
        <v>#VALUE!</v>
      </c>
      <c r="O1485" s="48" t="e">
        <f aca="false">VLOOKUP(tblSalaries#this row;how many hours of a day you work on excel,tblHours,2,0)</f>
        <v>#VALUE!</v>
      </c>
      <c r="P1485" s="48" t="e">
        <f aca="false">VLOOKUP(tblSalaries#this row;clean country,tblCountries,5,0)</f>
        <v>#VALUE!</v>
      </c>
      <c r="Q1485" s="48" t="e">
        <f aca="false">IF($Q$1,tblSalaries#this row;ppp factor*tblSalaries#this row;salary in usd,tblSalaries#this row;salary in usd)</f>
        <v>#VALUE!</v>
      </c>
    </row>
    <row r="1486" customFormat="false" ht="15" hidden="false" customHeight="true" outlineLevel="0" collapsed="false">
      <c r="B1486" s="0" t="s">
        <v>3668</v>
      </c>
      <c r="C1486" s="54" t="n">
        <v>41060.1004282407</v>
      </c>
      <c r="D1486" s="55" t="n">
        <v>64300</v>
      </c>
      <c r="E1486" s="0" t="n">
        <v>64300</v>
      </c>
      <c r="F1486" s="0" t="s">
        <v>71</v>
      </c>
      <c r="G1486" s="0" t="e">
        <f aca="false">tblSalaries#this row;clean salary (in local currency)*VLOOKUP(tblSalaries#this row;currency,tblXrate,2,0)</f>
        <v>#VALUE!</v>
      </c>
      <c r="H1486" s="0" t="s">
        <v>3669</v>
      </c>
      <c r="I1486" s="0" t="s">
        <v>69</v>
      </c>
      <c r="J1486" s="0" t="s">
        <v>74</v>
      </c>
      <c r="K1486" s="0" t="e">
        <f aca="false">VLOOKUP(tblSalaries#this row;where do you work,tblCountriesactual:mapping,2,0)</f>
        <v>#VALUE!</v>
      </c>
      <c r="L1486" s="0" t="s">
        <v>110</v>
      </c>
      <c r="M1486" s="0" t="n">
        <v>15</v>
      </c>
      <c r="N1486" s="48" t="e">
        <f aca="false">VLOOKUP(K1486,tblCountries,3,0)</f>
        <v>#VALUE!</v>
      </c>
      <c r="O1486" s="48" t="e">
        <f aca="false">VLOOKUP(tblSalaries#this row;how many hours of a day you work on excel,tblHours,2,0)</f>
        <v>#VALUE!</v>
      </c>
      <c r="P1486" s="48" t="e">
        <f aca="false">VLOOKUP(tblSalaries#this row;clean country,tblCountries,5,0)</f>
        <v>#VALUE!</v>
      </c>
      <c r="Q1486" s="48" t="e">
        <f aca="false">IF($Q$1,tblSalaries#this row;ppp factor*tblSalaries#this row;salary in usd,tblSalaries#this row;salary in usd)</f>
        <v>#VALUE!</v>
      </c>
    </row>
    <row r="1487" customFormat="false" ht="15" hidden="false" customHeight="true" outlineLevel="0" collapsed="false">
      <c r="B1487" s="0" t="s">
        <v>3670</v>
      </c>
      <c r="C1487" s="54" t="n">
        <v>41060.1091319445</v>
      </c>
      <c r="D1487" s="55" t="n">
        <v>250000</v>
      </c>
      <c r="E1487" s="0" t="n">
        <v>250000</v>
      </c>
      <c r="F1487" s="0" t="s">
        <v>71</v>
      </c>
      <c r="G1487" s="0" t="e">
        <f aca="false">tblSalaries#this row;clean salary (in local currency)*VLOOKUP(tblSalaries#this row;currency,tblXrate,2,0)</f>
        <v>#VALUE!</v>
      </c>
      <c r="H1487" s="0" t="s">
        <v>765</v>
      </c>
      <c r="I1487" s="0" t="s">
        <v>87</v>
      </c>
      <c r="J1487" s="0" t="s">
        <v>74</v>
      </c>
      <c r="K1487" s="0" t="e">
        <f aca="false">VLOOKUP(tblSalaries#this row;where do you work,tblCountriesactual:mapping,2,0)</f>
        <v>#VALUE!</v>
      </c>
      <c r="L1487" s="0" t="s">
        <v>118</v>
      </c>
      <c r="M1487" s="0" t="n">
        <v>20</v>
      </c>
      <c r="N1487" s="48" t="e">
        <f aca="false">VLOOKUP(K1487,tblCountries,3,0)</f>
        <v>#VALUE!</v>
      </c>
      <c r="O1487" s="48" t="e">
        <f aca="false">VLOOKUP(tblSalaries#this row;how many hours of a day you work on excel,tblHours,2,0)</f>
        <v>#VALUE!</v>
      </c>
      <c r="P1487" s="48" t="e">
        <f aca="false">VLOOKUP(tblSalaries#this row;clean country,tblCountries,5,0)</f>
        <v>#VALUE!</v>
      </c>
      <c r="Q1487" s="48" t="e">
        <f aca="false">IF($Q$1,tblSalaries#this row;ppp factor*tblSalaries#this row;salary in usd,tblSalaries#this row;salary in usd)</f>
        <v>#VALUE!</v>
      </c>
    </row>
    <row r="1488" customFormat="false" ht="15" hidden="false" customHeight="true" outlineLevel="0" collapsed="false">
      <c r="B1488" s="0" t="s">
        <v>3671</v>
      </c>
      <c r="C1488" s="54" t="n">
        <v>41060.1299652778</v>
      </c>
      <c r="D1488" s="55" t="n">
        <v>89000</v>
      </c>
      <c r="E1488" s="0" t="n">
        <v>89000</v>
      </c>
      <c r="F1488" s="0" t="s">
        <v>71</v>
      </c>
      <c r="G1488" s="0" t="e">
        <f aca="false">tblSalaries#this row;clean salary (in local currency)*VLOOKUP(tblSalaries#this row;currency,tblXrate,2,0)</f>
        <v>#VALUE!</v>
      </c>
      <c r="H1488" s="0" t="s">
        <v>1762</v>
      </c>
      <c r="I1488" s="0" t="s">
        <v>124</v>
      </c>
      <c r="J1488" s="0" t="s">
        <v>74</v>
      </c>
      <c r="K1488" s="0" t="e">
        <f aca="false">VLOOKUP(tblSalaries#this row;where do you work,tblCountriesactual:mapping,2,0)</f>
        <v>#VALUE!</v>
      </c>
      <c r="L1488" s="0" t="s">
        <v>100</v>
      </c>
      <c r="M1488" s="0" t="n">
        <v>10</v>
      </c>
      <c r="N1488" s="48" t="e">
        <f aca="false">VLOOKUP(K1488,tblCountries,3,0)</f>
        <v>#VALUE!</v>
      </c>
      <c r="O1488" s="48" t="e">
        <f aca="false">VLOOKUP(tblSalaries#this row;how many hours of a day you work on excel,tblHours,2,0)</f>
        <v>#VALUE!</v>
      </c>
      <c r="P1488" s="48" t="e">
        <f aca="false">VLOOKUP(tblSalaries#this row;clean country,tblCountries,5,0)</f>
        <v>#VALUE!</v>
      </c>
      <c r="Q1488" s="48" t="e">
        <f aca="false">IF($Q$1,tblSalaries#this row;ppp factor*tblSalaries#this row;salary in usd,tblSalaries#this row;salary in usd)</f>
        <v>#VALUE!</v>
      </c>
    </row>
    <row r="1489" customFormat="false" ht="15" hidden="false" customHeight="true" outlineLevel="0" collapsed="false">
      <c r="B1489" s="0" t="s">
        <v>3672</v>
      </c>
      <c r="C1489" s="54" t="n">
        <v>41060.1752199074</v>
      </c>
      <c r="D1489" s="55" t="n">
        <v>75000</v>
      </c>
      <c r="E1489" s="0" t="n">
        <v>75000</v>
      </c>
      <c r="F1489" s="0" t="s">
        <v>71</v>
      </c>
      <c r="G1489" s="0" t="e">
        <f aca="false">tblSalaries#this row;clean salary (in local currency)*VLOOKUP(tblSalaries#this row;currency,tblXrate,2,0)</f>
        <v>#VALUE!</v>
      </c>
      <c r="H1489" s="0" t="s">
        <v>687</v>
      </c>
      <c r="I1489" s="0" t="s">
        <v>78</v>
      </c>
      <c r="J1489" s="0" t="s">
        <v>74</v>
      </c>
      <c r="K1489" s="0" t="e">
        <f aca="false">VLOOKUP(tblSalaries#this row;where do you work,tblCountriesactual:mapping,2,0)</f>
        <v>#VALUE!</v>
      </c>
      <c r="L1489" s="0" t="s">
        <v>118</v>
      </c>
      <c r="M1489" s="0" t="n">
        <v>1.5</v>
      </c>
      <c r="N1489" s="48" t="e">
        <f aca="false">VLOOKUP(K1489,tblCountries,3,0)</f>
        <v>#VALUE!</v>
      </c>
      <c r="O1489" s="48" t="e">
        <f aca="false">VLOOKUP(tblSalaries#this row;how many hours of a day you work on excel,tblHours,2,0)</f>
        <v>#VALUE!</v>
      </c>
      <c r="P1489" s="48" t="e">
        <f aca="false">VLOOKUP(tblSalaries#this row;clean country,tblCountries,5,0)</f>
        <v>#VALUE!</v>
      </c>
      <c r="Q1489" s="48" t="e">
        <f aca="false">IF($Q$1,tblSalaries#this row;ppp factor*tblSalaries#this row;salary in usd,tblSalaries#this row;salary in usd)</f>
        <v>#VALUE!</v>
      </c>
    </row>
    <row r="1490" customFormat="false" ht="15" hidden="false" customHeight="true" outlineLevel="0" collapsed="false">
      <c r="B1490" s="0" t="s">
        <v>3673</v>
      </c>
      <c r="C1490" s="54" t="n">
        <v>41060.2104050926</v>
      </c>
      <c r="D1490" s="55" t="n">
        <v>45000</v>
      </c>
      <c r="E1490" s="0" t="n">
        <v>45000</v>
      </c>
      <c r="F1490" s="0" t="s">
        <v>71</v>
      </c>
      <c r="G1490" s="0" t="e">
        <f aca="false">tblSalaries#this row;clean salary (in local currency)*VLOOKUP(tblSalaries#this row;currency,tblXrate,2,0)</f>
        <v>#VALUE!</v>
      </c>
      <c r="H1490" s="0" t="s">
        <v>3674</v>
      </c>
      <c r="I1490" s="0" t="s">
        <v>78</v>
      </c>
      <c r="J1490" s="0" t="s">
        <v>74</v>
      </c>
      <c r="K1490" s="0" t="e">
        <f aca="false">VLOOKUP(tblSalaries#this row;where do you work,tblCountriesactual:mapping,2,0)</f>
        <v>#VALUE!</v>
      </c>
      <c r="L1490" s="0" t="s">
        <v>118</v>
      </c>
      <c r="M1490" s="0" t="n">
        <v>5</v>
      </c>
      <c r="N1490" s="48" t="e">
        <f aca="false">VLOOKUP(K1490,tblCountries,3,0)</f>
        <v>#VALUE!</v>
      </c>
      <c r="O1490" s="48" t="e">
        <f aca="false">VLOOKUP(tblSalaries#this row;how many hours of a day you work on excel,tblHours,2,0)</f>
        <v>#VALUE!</v>
      </c>
      <c r="P1490" s="48" t="e">
        <f aca="false">VLOOKUP(tblSalaries#this row;clean country,tblCountries,5,0)</f>
        <v>#VALUE!</v>
      </c>
      <c r="Q1490" s="48" t="e">
        <f aca="false">IF($Q$1,tblSalaries#this row;ppp factor*tblSalaries#this row;salary in usd,tblSalaries#this row;salary in usd)</f>
        <v>#VALUE!</v>
      </c>
    </row>
    <row r="1491" customFormat="false" ht="15" hidden="false" customHeight="true" outlineLevel="0" collapsed="false">
      <c r="B1491" s="0" t="s">
        <v>3675</v>
      </c>
      <c r="C1491" s="54" t="n">
        <v>41060.2249768519</v>
      </c>
      <c r="D1491" s="55" t="n">
        <v>127500</v>
      </c>
      <c r="E1491" s="0" t="n">
        <v>127500</v>
      </c>
      <c r="F1491" s="0" t="s">
        <v>71</v>
      </c>
      <c r="G1491" s="0" t="e">
        <f aca="false">tblSalaries#this row;clean salary (in local currency)*VLOOKUP(tblSalaries#this row;currency,tblXrate,2,0)</f>
        <v>#VALUE!</v>
      </c>
      <c r="H1491" s="0" t="s">
        <v>3676</v>
      </c>
      <c r="I1491" s="0" t="s">
        <v>107</v>
      </c>
      <c r="J1491" s="0" t="s">
        <v>74</v>
      </c>
      <c r="K1491" s="0" t="e">
        <f aca="false">VLOOKUP(tblSalaries#this row;where do you work,tblCountriesactual:mapping,2,0)</f>
        <v>#VALUE!</v>
      </c>
      <c r="L1491" s="0" t="s">
        <v>118</v>
      </c>
      <c r="M1491" s="0" t="n">
        <v>22</v>
      </c>
      <c r="N1491" s="48" t="e">
        <f aca="false">VLOOKUP(K1491,tblCountries,3,0)</f>
        <v>#VALUE!</v>
      </c>
      <c r="O1491" s="48" t="e">
        <f aca="false">VLOOKUP(tblSalaries#this row;how many hours of a day you work on excel,tblHours,2,0)</f>
        <v>#VALUE!</v>
      </c>
      <c r="P1491" s="48" t="e">
        <f aca="false">VLOOKUP(tblSalaries#this row;clean country,tblCountries,5,0)</f>
        <v>#VALUE!</v>
      </c>
      <c r="Q1491" s="48" t="e">
        <f aca="false">IF($Q$1,tblSalaries#this row;ppp factor*tblSalaries#this row;salary in usd,tblSalaries#this row;salary in usd)</f>
        <v>#VALUE!</v>
      </c>
    </row>
    <row r="1492" customFormat="false" ht="15" hidden="false" customHeight="true" outlineLevel="0" collapsed="false">
      <c r="B1492" s="0" t="s">
        <v>3677</v>
      </c>
      <c r="C1492" s="54" t="n">
        <v>41060.2304861111</v>
      </c>
      <c r="D1492" s="55" t="n">
        <v>170000</v>
      </c>
      <c r="E1492" s="0" t="n">
        <v>170000</v>
      </c>
      <c r="F1492" s="0" t="s">
        <v>71</v>
      </c>
      <c r="G1492" s="0" t="e">
        <f aca="false">tblSalaries#this row;clean salary (in local currency)*VLOOKUP(tblSalaries#this row;currency,tblXrate,2,0)</f>
        <v>#VALUE!</v>
      </c>
      <c r="H1492" s="0" t="s">
        <v>699</v>
      </c>
      <c r="I1492" s="0" t="s">
        <v>107</v>
      </c>
      <c r="J1492" s="0" t="s">
        <v>74</v>
      </c>
      <c r="K1492" s="0" t="e">
        <f aca="false">VLOOKUP(tblSalaries#this row;where do you work,tblCountriesactual:mapping,2,0)</f>
        <v>#VALUE!</v>
      </c>
      <c r="L1492" s="0" t="s">
        <v>100</v>
      </c>
      <c r="M1492" s="0" t="n">
        <v>18</v>
      </c>
      <c r="N1492" s="48" t="e">
        <f aca="false">VLOOKUP(K1492,tblCountries,3,0)</f>
        <v>#VALUE!</v>
      </c>
      <c r="O1492" s="48" t="e">
        <f aca="false">VLOOKUP(tblSalaries#this row;how many hours of a day you work on excel,tblHours,2,0)</f>
        <v>#VALUE!</v>
      </c>
      <c r="P1492" s="48" t="e">
        <f aca="false">VLOOKUP(tblSalaries#this row;clean country,tblCountries,5,0)</f>
        <v>#VALUE!</v>
      </c>
      <c r="Q1492" s="48" t="e">
        <f aca="false">IF($Q$1,tblSalaries#this row;ppp factor*tblSalaries#this row;salary in usd,tblSalaries#this row;salary in usd)</f>
        <v>#VALUE!</v>
      </c>
    </row>
    <row r="1493" customFormat="false" ht="15" hidden="false" customHeight="true" outlineLevel="0" collapsed="false">
      <c r="B1493" s="0" t="s">
        <v>3678</v>
      </c>
      <c r="C1493" s="54" t="n">
        <v>41060.2343634259</v>
      </c>
      <c r="D1493" s="55" t="n">
        <v>800</v>
      </c>
      <c r="E1493" s="0" t="n">
        <v>9600</v>
      </c>
      <c r="F1493" s="0" t="s">
        <v>71</v>
      </c>
      <c r="G1493" s="0" t="e">
        <f aca="false">tblSalaries#this row;clean salary (in local currency)*VLOOKUP(tblSalaries#this row;currency,tblXrate,2,0)</f>
        <v>#VALUE!</v>
      </c>
      <c r="H1493" s="0" t="s">
        <v>2160</v>
      </c>
      <c r="I1493" s="0" t="s">
        <v>78</v>
      </c>
      <c r="J1493" s="0" t="s">
        <v>177</v>
      </c>
      <c r="K1493" s="0" t="e">
        <f aca="false">VLOOKUP(tblSalaries#this row;where do you work,tblCountriesactual:mapping,2,0)</f>
        <v>#VALUE!</v>
      </c>
      <c r="L1493" s="0" t="s">
        <v>118</v>
      </c>
      <c r="M1493" s="0" t="n">
        <v>2</v>
      </c>
      <c r="N1493" s="48" t="e">
        <f aca="false">VLOOKUP(K1493,tblCountries,3,0)</f>
        <v>#VALUE!</v>
      </c>
      <c r="O1493" s="48" t="e">
        <f aca="false">VLOOKUP(tblSalaries#this row;how many hours of a day you work on excel,tblHours,2,0)</f>
        <v>#VALUE!</v>
      </c>
      <c r="P1493" s="48" t="e">
        <f aca="false">VLOOKUP(tblSalaries#this row;clean country,tblCountries,5,0)</f>
        <v>#VALUE!</v>
      </c>
      <c r="Q1493" s="48" t="e">
        <f aca="false">IF($Q$1,tblSalaries#this row;ppp factor*tblSalaries#this row;salary in usd,tblSalaries#this row;salary in usd)</f>
        <v>#VALUE!</v>
      </c>
    </row>
    <row r="1494" customFormat="false" ht="15" hidden="false" customHeight="true" outlineLevel="0" collapsed="false">
      <c r="B1494" s="0" t="s">
        <v>3679</v>
      </c>
      <c r="C1494" s="54" t="n">
        <v>41060.2595138889</v>
      </c>
      <c r="D1494" s="55" t="n">
        <v>62000</v>
      </c>
      <c r="E1494" s="0" t="n">
        <v>62000</v>
      </c>
      <c r="F1494" s="0" t="s">
        <v>71</v>
      </c>
      <c r="G1494" s="0" t="e">
        <f aca="false">tblSalaries#this row;clean salary (in local currency)*VLOOKUP(tblSalaries#this row;currency,tblXrate,2,0)</f>
        <v>#VALUE!</v>
      </c>
      <c r="H1494" s="0" t="s">
        <v>3680</v>
      </c>
      <c r="I1494" s="0" t="s">
        <v>78</v>
      </c>
      <c r="J1494" s="0" t="s">
        <v>74</v>
      </c>
      <c r="K1494" s="0" t="e">
        <f aca="false">VLOOKUP(tblSalaries#this row;where do you work,tblCountriesactual:mapping,2,0)</f>
        <v>#VALUE!</v>
      </c>
      <c r="L1494" s="0" t="s">
        <v>118</v>
      </c>
      <c r="M1494" s="0" t="n">
        <v>27</v>
      </c>
      <c r="N1494" s="48" t="e">
        <f aca="false">VLOOKUP(K1494,tblCountries,3,0)</f>
        <v>#VALUE!</v>
      </c>
      <c r="O1494" s="48" t="e">
        <f aca="false">VLOOKUP(tblSalaries#this row;how many hours of a day you work on excel,tblHours,2,0)</f>
        <v>#VALUE!</v>
      </c>
      <c r="P1494" s="48" t="e">
        <f aca="false">VLOOKUP(tblSalaries#this row;clean country,tblCountries,5,0)</f>
        <v>#VALUE!</v>
      </c>
      <c r="Q1494" s="48" t="e">
        <f aca="false">IF($Q$1,tblSalaries#this row;ppp factor*tblSalaries#this row;salary in usd,tblSalaries#this row;salary in usd)</f>
        <v>#VALUE!</v>
      </c>
    </row>
    <row r="1495" customFormat="false" ht="15" hidden="false" customHeight="true" outlineLevel="0" collapsed="false">
      <c r="B1495" s="0" t="s">
        <v>3681</v>
      </c>
      <c r="C1495" s="54" t="n">
        <v>41060.2660763889</v>
      </c>
      <c r="D1495" s="55" t="n">
        <v>22000</v>
      </c>
      <c r="E1495" s="0" t="n">
        <v>22000</v>
      </c>
      <c r="F1495" s="0" t="s">
        <v>71</v>
      </c>
      <c r="G1495" s="0" t="e">
        <f aca="false">tblSalaries#this row;clean salary (in local currency)*VLOOKUP(tblSalaries#this row;currency,tblXrate,2,0)</f>
        <v>#VALUE!</v>
      </c>
      <c r="H1495" s="0" t="s">
        <v>3682</v>
      </c>
      <c r="I1495" s="0" t="s">
        <v>124</v>
      </c>
      <c r="J1495" s="0" t="s">
        <v>74</v>
      </c>
      <c r="K1495" s="0" t="e">
        <f aca="false">VLOOKUP(tblSalaries#this row;where do you work,tblCountriesactual:mapping,2,0)</f>
        <v>#VALUE!</v>
      </c>
      <c r="L1495" s="0" t="s">
        <v>110</v>
      </c>
      <c r="M1495" s="0" t="n">
        <v>3</v>
      </c>
      <c r="N1495" s="48" t="e">
        <f aca="false">VLOOKUP(K1495,tblCountries,3,0)</f>
        <v>#VALUE!</v>
      </c>
      <c r="O1495" s="48" t="e">
        <f aca="false">VLOOKUP(tblSalaries#this row;how many hours of a day you work on excel,tblHours,2,0)</f>
        <v>#VALUE!</v>
      </c>
      <c r="P1495" s="48" t="e">
        <f aca="false">VLOOKUP(tblSalaries#this row;clean country,tblCountries,5,0)</f>
        <v>#VALUE!</v>
      </c>
      <c r="Q1495" s="48" t="e">
        <f aca="false">IF($Q$1,tblSalaries#this row;ppp factor*tblSalaries#this row;salary in usd,tblSalaries#this row;salary in usd)</f>
        <v>#VALUE!</v>
      </c>
    </row>
    <row r="1496" customFormat="false" ht="15" hidden="false" customHeight="true" outlineLevel="0" collapsed="false">
      <c r="B1496" s="0" t="s">
        <v>3683</v>
      </c>
      <c r="C1496" s="54" t="n">
        <v>41060.2666087963</v>
      </c>
      <c r="D1496" s="55" t="n">
        <v>45000</v>
      </c>
      <c r="E1496" s="0" t="n">
        <v>45000</v>
      </c>
      <c r="F1496" s="0" t="s">
        <v>71</v>
      </c>
      <c r="G1496" s="0" t="e">
        <f aca="false">tblSalaries#this row;clean salary (in local currency)*VLOOKUP(tblSalaries#this row;currency,tblXrate,2,0)</f>
        <v>#VALUE!</v>
      </c>
      <c r="H1496" s="0" t="s">
        <v>966</v>
      </c>
      <c r="I1496" s="0" t="s">
        <v>78</v>
      </c>
      <c r="J1496" s="0" t="s">
        <v>74</v>
      </c>
      <c r="K1496" s="0" t="e">
        <f aca="false">VLOOKUP(tblSalaries#this row;where do you work,tblCountriesactual:mapping,2,0)</f>
        <v>#VALUE!</v>
      </c>
      <c r="L1496" s="0" t="s">
        <v>110</v>
      </c>
      <c r="M1496" s="0" t="n">
        <v>8</v>
      </c>
      <c r="N1496" s="48" t="e">
        <f aca="false">VLOOKUP(K1496,tblCountries,3,0)</f>
        <v>#VALUE!</v>
      </c>
      <c r="O1496" s="48" t="e">
        <f aca="false">VLOOKUP(tblSalaries#this row;how many hours of a day you work on excel,tblHours,2,0)</f>
        <v>#VALUE!</v>
      </c>
      <c r="P1496" s="48" t="e">
        <f aca="false">VLOOKUP(tblSalaries#this row;clean country,tblCountries,5,0)</f>
        <v>#VALUE!</v>
      </c>
      <c r="Q1496" s="48" t="e">
        <f aca="false">IF($Q$1,tblSalaries#this row;ppp factor*tblSalaries#this row;salary in usd,tblSalaries#this row;salary in usd)</f>
        <v>#VALUE!</v>
      </c>
    </row>
    <row r="1497" customFormat="false" ht="15" hidden="false" customHeight="true" outlineLevel="0" collapsed="false">
      <c r="B1497" s="0" t="s">
        <v>3684</v>
      </c>
      <c r="C1497" s="54" t="n">
        <v>41060.3038888889</v>
      </c>
      <c r="D1497" s="55" t="n">
        <v>145000</v>
      </c>
      <c r="E1497" s="0" t="n">
        <v>145000</v>
      </c>
      <c r="F1497" s="0" t="s">
        <v>71</v>
      </c>
      <c r="G1497" s="0" t="e">
        <f aca="false">tblSalaries#this row;clean salary (in local currency)*VLOOKUP(tblSalaries#this row;currency,tblXrate,2,0)</f>
        <v>#VALUE!</v>
      </c>
      <c r="H1497" s="0" t="s">
        <v>1715</v>
      </c>
      <c r="I1497" s="0" t="s">
        <v>78</v>
      </c>
      <c r="J1497" s="0" t="s">
        <v>74</v>
      </c>
      <c r="K1497" s="0" t="e">
        <f aca="false">VLOOKUP(tblSalaries#this row;where do you work,tblCountriesactual:mapping,2,0)</f>
        <v>#VALUE!</v>
      </c>
      <c r="L1497" s="0" t="s">
        <v>110</v>
      </c>
      <c r="M1497" s="0" t="n">
        <v>6</v>
      </c>
      <c r="N1497" s="48" t="e">
        <f aca="false">VLOOKUP(K1497,tblCountries,3,0)</f>
        <v>#VALUE!</v>
      </c>
      <c r="O1497" s="48" t="e">
        <f aca="false">VLOOKUP(tblSalaries#this row;how many hours of a day you work on excel,tblHours,2,0)</f>
        <v>#VALUE!</v>
      </c>
      <c r="P1497" s="48" t="e">
        <f aca="false">VLOOKUP(tblSalaries#this row;clean country,tblCountries,5,0)</f>
        <v>#VALUE!</v>
      </c>
      <c r="Q1497" s="48" t="e">
        <f aca="false">IF($Q$1,tblSalaries#this row;ppp factor*tblSalaries#this row;salary in usd,tblSalaries#this row;salary in usd)</f>
        <v>#VALUE!</v>
      </c>
    </row>
    <row r="1498" customFormat="false" ht="15" hidden="false" customHeight="true" outlineLevel="0" collapsed="false">
      <c r="B1498" s="0" t="s">
        <v>3685</v>
      </c>
      <c r="C1498" s="54" t="n">
        <v>41060.3472569445</v>
      </c>
      <c r="D1498" s="55" t="n">
        <v>89000</v>
      </c>
      <c r="E1498" s="0" t="n">
        <v>89000</v>
      </c>
      <c r="F1498" s="0" t="s">
        <v>71</v>
      </c>
      <c r="G1498" s="0" t="e">
        <f aca="false">tblSalaries#this row;clean salary (in local currency)*VLOOKUP(tblSalaries#this row;currency,tblXrate,2,0)</f>
        <v>#VALUE!</v>
      </c>
      <c r="H1498" s="0" t="s">
        <v>2957</v>
      </c>
      <c r="I1498" s="0" t="s">
        <v>78</v>
      </c>
      <c r="J1498" s="0" t="s">
        <v>74</v>
      </c>
      <c r="K1498" s="0" t="e">
        <f aca="false">VLOOKUP(tblSalaries#this row;where do you work,tblCountriesactual:mapping,2,0)</f>
        <v>#VALUE!</v>
      </c>
      <c r="L1498" s="0" t="s">
        <v>118</v>
      </c>
      <c r="M1498" s="0" t="n">
        <v>14</v>
      </c>
      <c r="N1498" s="48" t="e">
        <f aca="false">VLOOKUP(K1498,tblCountries,3,0)</f>
        <v>#VALUE!</v>
      </c>
      <c r="O1498" s="48" t="e">
        <f aca="false">VLOOKUP(tblSalaries#this row;how many hours of a day you work on excel,tblHours,2,0)</f>
        <v>#VALUE!</v>
      </c>
      <c r="P1498" s="48" t="e">
        <f aca="false">VLOOKUP(tblSalaries#this row;clean country,tblCountries,5,0)</f>
        <v>#VALUE!</v>
      </c>
      <c r="Q1498" s="48" t="e">
        <f aca="false">IF($Q$1,tblSalaries#this row;ppp factor*tblSalaries#this row;salary in usd,tblSalaries#this row;salary in usd)</f>
        <v>#VALUE!</v>
      </c>
    </row>
    <row r="1499" customFormat="false" ht="15" hidden="false" customHeight="true" outlineLevel="0" collapsed="false">
      <c r="B1499" s="0" t="s">
        <v>3686</v>
      </c>
      <c r="C1499" s="54" t="n">
        <v>41060.3945023148</v>
      </c>
      <c r="D1499" s="55" t="n">
        <v>38000</v>
      </c>
      <c r="E1499" s="0" t="n">
        <v>38000</v>
      </c>
      <c r="F1499" s="0" t="s">
        <v>71</v>
      </c>
      <c r="G1499" s="0" t="e">
        <f aca="false">tblSalaries#this row;clean salary (in local currency)*VLOOKUP(tblSalaries#this row;currency,tblXrate,2,0)</f>
        <v>#VALUE!</v>
      </c>
      <c r="H1499" s="0" t="s">
        <v>69</v>
      </c>
      <c r="I1499" s="0" t="s">
        <v>69</v>
      </c>
      <c r="J1499" s="0" t="s">
        <v>74</v>
      </c>
      <c r="K1499" s="0" t="e">
        <f aca="false">VLOOKUP(tblSalaries#this row;where do you work,tblCountriesactual:mapping,2,0)</f>
        <v>#VALUE!</v>
      </c>
      <c r="L1499" s="0" t="s">
        <v>110</v>
      </c>
      <c r="M1499" s="0" t="n">
        <v>11</v>
      </c>
      <c r="N1499" s="48" t="e">
        <f aca="false">VLOOKUP(K1499,tblCountries,3,0)</f>
        <v>#VALUE!</v>
      </c>
      <c r="O1499" s="48" t="e">
        <f aca="false">VLOOKUP(tblSalaries#this row;how many hours of a day you work on excel,tblHours,2,0)</f>
        <v>#VALUE!</v>
      </c>
      <c r="P1499" s="48" t="e">
        <f aca="false">VLOOKUP(tblSalaries#this row;clean country,tblCountries,5,0)</f>
        <v>#VALUE!</v>
      </c>
      <c r="Q1499" s="48" t="e">
        <f aca="false">IF($Q$1,tblSalaries#this row;ppp factor*tblSalaries#this row;salary in usd,tblSalaries#this row;salary in usd)</f>
        <v>#VALUE!</v>
      </c>
    </row>
    <row r="1500" customFormat="false" ht="15" hidden="false" customHeight="true" outlineLevel="0" collapsed="false">
      <c r="B1500" s="0" t="s">
        <v>3687</v>
      </c>
      <c r="C1500" s="54" t="n">
        <v>41060.4063541667</v>
      </c>
      <c r="D1500" s="55" t="n">
        <v>50000</v>
      </c>
      <c r="E1500" s="0" t="n">
        <v>50000</v>
      </c>
      <c r="F1500" s="0" t="s">
        <v>125</v>
      </c>
      <c r="G1500" s="0" t="e">
        <f aca="false">tblSalaries#this row;clean salary (in local currency)*VLOOKUP(tblSalaries#this row;currency,tblXrate,2,0)</f>
        <v>#VALUE!</v>
      </c>
      <c r="H1500" s="0" t="s">
        <v>966</v>
      </c>
      <c r="I1500" s="0" t="s">
        <v>78</v>
      </c>
      <c r="J1500" s="0" t="s">
        <v>113</v>
      </c>
      <c r="K1500" s="0" t="e">
        <f aca="false">VLOOKUP(tblSalaries#this row;where do you work,tblCountriesactual:mapping,2,0)</f>
        <v>#VALUE!</v>
      </c>
      <c r="L1500" s="0" t="s">
        <v>110</v>
      </c>
      <c r="M1500" s="0" t="n">
        <v>3</v>
      </c>
      <c r="N1500" s="48" t="e">
        <f aca="false">VLOOKUP(K1500,tblCountries,3,0)</f>
        <v>#VALUE!</v>
      </c>
      <c r="O1500" s="48" t="e">
        <f aca="false">VLOOKUP(tblSalaries#this row;how many hours of a day you work on excel,tblHours,2,0)</f>
        <v>#VALUE!</v>
      </c>
      <c r="P1500" s="48" t="e">
        <f aca="false">VLOOKUP(tblSalaries#this row;clean country,tblCountries,5,0)</f>
        <v>#VALUE!</v>
      </c>
      <c r="Q1500" s="48" t="e">
        <f aca="false">IF($Q$1,tblSalaries#this row;ppp factor*tblSalaries#this row;salary in usd,tblSalaries#this row;salary in usd)</f>
        <v>#VALUE!</v>
      </c>
    </row>
    <row r="1501" customFormat="false" ht="15" hidden="false" customHeight="true" outlineLevel="0" collapsed="false">
      <c r="B1501" s="0" t="s">
        <v>3688</v>
      </c>
      <c r="C1501" s="54" t="n">
        <v>41060.4372916667</v>
      </c>
      <c r="D1501" s="55" t="n">
        <v>500000</v>
      </c>
      <c r="E1501" s="0" t="n">
        <v>500000</v>
      </c>
      <c r="F1501" s="0" t="s">
        <v>101</v>
      </c>
      <c r="G1501" s="0" t="e">
        <f aca="false">tblSalaries#this row;clean salary (in local currency)*VLOOKUP(tblSalaries#this row;currency,tblXrate,2,0)</f>
        <v>#VALUE!</v>
      </c>
      <c r="H1501" s="0" t="s">
        <v>2888</v>
      </c>
      <c r="I1501" s="0" t="s">
        <v>78</v>
      </c>
      <c r="J1501" s="0" t="s">
        <v>85</v>
      </c>
      <c r="K1501" s="0" t="e">
        <f aca="false">VLOOKUP(tblSalaries#this row;where do you work,tblCountriesactual:mapping,2,0)</f>
        <v>#VALUE!</v>
      </c>
      <c r="L1501" s="0" t="s">
        <v>110</v>
      </c>
      <c r="M1501" s="0" t="n">
        <v>8</v>
      </c>
      <c r="N1501" s="48" t="e">
        <f aca="false">VLOOKUP(K1501,tblCountries,3,0)</f>
        <v>#VALUE!</v>
      </c>
      <c r="O1501" s="48" t="e">
        <f aca="false">VLOOKUP(tblSalaries#this row;how many hours of a day you work on excel,tblHours,2,0)</f>
        <v>#VALUE!</v>
      </c>
      <c r="P1501" s="48" t="e">
        <f aca="false">VLOOKUP(tblSalaries#this row;clean country,tblCountries,5,0)</f>
        <v>#VALUE!</v>
      </c>
      <c r="Q1501" s="48" t="e">
        <f aca="false">IF($Q$1,tblSalaries#this row;ppp factor*tblSalaries#this row;salary in usd,tblSalaries#this row;salary in usd)</f>
        <v>#VALUE!</v>
      </c>
    </row>
    <row r="1502" customFormat="false" ht="15" hidden="false" customHeight="true" outlineLevel="0" collapsed="false">
      <c r="B1502" s="0" t="s">
        <v>3689</v>
      </c>
      <c r="C1502" s="54" t="n">
        <v>41060.4396643519</v>
      </c>
      <c r="D1502" s="55" t="s">
        <v>3690</v>
      </c>
      <c r="E1502" s="0" t="n">
        <v>10000</v>
      </c>
      <c r="F1502" s="0" t="s">
        <v>71</v>
      </c>
      <c r="G1502" s="0" t="e">
        <f aca="false">tblSalaries#this row;clean salary (in local currency)*VLOOKUP(tblSalaries#this row;currency,tblXrate,2,0)</f>
        <v>#VALUE!</v>
      </c>
      <c r="H1502" s="0" t="s">
        <v>3691</v>
      </c>
      <c r="I1502" s="0" t="s">
        <v>124</v>
      </c>
      <c r="J1502" s="0" t="s">
        <v>451</v>
      </c>
      <c r="K1502" s="0" t="e">
        <f aca="false">VLOOKUP(tblSalaries#this row;where do you work,tblCountriesactual:mapping,2,0)</f>
        <v>#VALUE!</v>
      </c>
      <c r="L1502" s="0" t="s">
        <v>100</v>
      </c>
      <c r="M1502" s="0" t="n">
        <v>8</v>
      </c>
      <c r="N1502" s="48" t="e">
        <f aca="false">VLOOKUP(K1502,tblCountries,3,0)</f>
        <v>#VALUE!</v>
      </c>
      <c r="O1502" s="48" t="e">
        <f aca="false">VLOOKUP(tblSalaries#this row;how many hours of a day you work on excel,tblHours,2,0)</f>
        <v>#VALUE!</v>
      </c>
      <c r="P1502" s="48" t="e">
        <f aca="false">VLOOKUP(tblSalaries#this row;clean country,tblCountries,5,0)</f>
        <v>#VALUE!</v>
      </c>
      <c r="Q1502" s="48" t="e">
        <f aca="false">IF($Q$1,tblSalaries#this row;ppp factor*tblSalaries#this row;salary in usd,tblSalaries#this row;salary in usd)</f>
        <v>#VALUE!</v>
      </c>
    </row>
    <row r="1503" customFormat="false" ht="15" hidden="false" customHeight="true" outlineLevel="0" collapsed="false">
      <c r="B1503" s="0" t="s">
        <v>3692</v>
      </c>
      <c r="C1503" s="54" t="n">
        <v>41060.4428009259</v>
      </c>
      <c r="D1503" s="55" t="n">
        <v>105000</v>
      </c>
      <c r="E1503" s="0" t="n">
        <v>105000</v>
      </c>
      <c r="F1503" s="0" t="s">
        <v>71</v>
      </c>
      <c r="G1503" s="0" t="e">
        <f aca="false">tblSalaries#this row;clean salary (in local currency)*VLOOKUP(tblSalaries#this row;currency,tblXrate,2,0)</f>
        <v>#VALUE!</v>
      </c>
      <c r="H1503" s="0" t="s">
        <v>3693</v>
      </c>
      <c r="I1503" s="0" t="s">
        <v>124</v>
      </c>
      <c r="J1503" s="0" t="s">
        <v>74</v>
      </c>
      <c r="K1503" s="0" t="e">
        <f aca="false">VLOOKUP(tblSalaries#this row;where do you work,tblCountriesactual:mapping,2,0)</f>
        <v>#VALUE!</v>
      </c>
      <c r="L1503" s="0" t="s">
        <v>90</v>
      </c>
      <c r="M1503" s="0" t="n">
        <v>30</v>
      </c>
      <c r="N1503" s="48" t="e">
        <f aca="false">VLOOKUP(K1503,tblCountries,3,0)</f>
        <v>#VALUE!</v>
      </c>
      <c r="O1503" s="48" t="e">
        <f aca="false">VLOOKUP(tblSalaries#this row;how many hours of a day you work on excel,tblHours,2,0)</f>
        <v>#VALUE!</v>
      </c>
      <c r="P1503" s="48" t="e">
        <f aca="false">VLOOKUP(tblSalaries#this row;clean country,tblCountries,5,0)</f>
        <v>#VALUE!</v>
      </c>
      <c r="Q1503" s="48" t="e">
        <f aca="false">IF($Q$1,tblSalaries#this row;ppp factor*tblSalaries#this row;salary in usd,tblSalaries#this row;salary in usd)</f>
        <v>#VALUE!</v>
      </c>
    </row>
    <row r="1504" customFormat="false" ht="15" hidden="false" customHeight="true" outlineLevel="0" collapsed="false">
      <c r="B1504" s="0" t="s">
        <v>3694</v>
      </c>
      <c r="C1504" s="54" t="n">
        <v>41060.4547222222</v>
      </c>
      <c r="D1504" s="55" t="n">
        <v>1000</v>
      </c>
      <c r="E1504" s="0" t="n">
        <v>12000</v>
      </c>
      <c r="F1504" s="0" t="s">
        <v>71</v>
      </c>
      <c r="G1504" s="0" t="e">
        <f aca="false">tblSalaries#this row;clean salary (in local currency)*VLOOKUP(tblSalaries#this row;currency,tblXrate,2,0)</f>
        <v>#VALUE!</v>
      </c>
      <c r="H1504" s="0" t="s">
        <v>3695</v>
      </c>
      <c r="I1504" s="0" t="s">
        <v>78</v>
      </c>
      <c r="J1504" s="0" t="s">
        <v>517</v>
      </c>
      <c r="K1504" s="0" t="e">
        <f aca="false">VLOOKUP(tblSalaries#this row;where do you work,tblCountriesactual:mapping,2,0)</f>
        <v>#VALUE!</v>
      </c>
      <c r="L1504" s="0" t="s">
        <v>100</v>
      </c>
      <c r="M1504" s="0" t="n">
        <v>0</v>
      </c>
      <c r="N1504" s="48" t="e">
        <f aca="false">VLOOKUP(K1504,tblCountries,3,0)</f>
        <v>#VALUE!</v>
      </c>
      <c r="O1504" s="48" t="e">
        <f aca="false">VLOOKUP(tblSalaries#this row;how many hours of a day you work on excel,tblHours,2,0)</f>
        <v>#VALUE!</v>
      </c>
      <c r="P1504" s="48" t="e">
        <f aca="false">VLOOKUP(tblSalaries#this row;clean country,tblCountries,5,0)</f>
        <v>#VALUE!</v>
      </c>
      <c r="Q1504" s="48" t="e">
        <f aca="false">IF($Q$1,tblSalaries#this row;ppp factor*tblSalaries#this row;salary in usd,tblSalaries#this row;salary in usd)</f>
        <v>#VALUE!</v>
      </c>
    </row>
    <row r="1505" customFormat="false" ht="15" hidden="false" customHeight="true" outlineLevel="0" collapsed="false">
      <c r="B1505" s="0" t="s">
        <v>3696</v>
      </c>
      <c r="C1505" s="54" t="n">
        <v>41060.4643287037</v>
      </c>
      <c r="D1505" s="55" t="s">
        <v>3697</v>
      </c>
      <c r="E1505" s="0" t="n">
        <v>200000</v>
      </c>
      <c r="F1505" s="0" t="s">
        <v>101</v>
      </c>
      <c r="G1505" s="0" t="e">
        <f aca="false">tblSalaries#this row;clean salary (in local currency)*VLOOKUP(tblSalaries#this row;currency,tblXrate,2,0)</f>
        <v>#VALUE!</v>
      </c>
      <c r="H1505" s="0" t="s">
        <v>3698</v>
      </c>
      <c r="I1505" s="0" t="s">
        <v>69</v>
      </c>
      <c r="J1505" s="0" t="s">
        <v>85</v>
      </c>
      <c r="K1505" s="0" t="e">
        <f aca="false">VLOOKUP(tblSalaries#this row;where do you work,tblCountriesactual:mapping,2,0)</f>
        <v>#VALUE!</v>
      </c>
      <c r="L1505" s="0" t="s">
        <v>118</v>
      </c>
      <c r="M1505" s="0" t="n">
        <v>3</v>
      </c>
      <c r="N1505" s="48" t="e">
        <f aca="false">VLOOKUP(K1505,tblCountries,3,0)</f>
        <v>#VALUE!</v>
      </c>
      <c r="O1505" s="48" t="e">
        <f aca="false">VLOOKUP(tblSalaries#this row;how many hours of a day you work on excel,tblHours,2,0)</f>
        <v>#VALUE!</v>
      </c>
      <c r="P1505" s="48" t="e">
        <f aca="false">VLOOKUP(tblSalaries#this row;clean country,tblCountries,5,0)</f>
        <v>#VALUE!</v>
      </c>
      <c r="Q1505" s="48" t="e">
        <f aca="false">IF($Q$1,tblSalaries#this row;ppp factor*tblSalaries#this row;salary in usd,tblSalaries#this row;salary in usd)</f>
        <v>#VALUE!</v>
      </c>
    </row>
    <row r="1506" customFormat="false" ht="15" hidden="false" customHeight="true" outlineLevel="0" collapsed="false">
      <c r="B1506" s="0" t="s">
        <v>3699</v>
      </c>
      <c r="C1506" s="54" t="n">
        <v>41060.5595949074</v>
      </c>
      <c r="D1506" s="55" t="s">
        <v>3700</v>
      </c>
      <c r="E1506" s="0" t="n">
        <v>85000</v>
      </c>
      <c r="F1506" s="0" t="s">
        <v>84</v>
      </c>
      <c r="G1506" s="0" t="e">
        <f aca="false">tblSalaries#this row;clean salary (in local currency)*VLOOKUP(tblSalaries#this row;currency,tblXrate,2,0)</f>
        <v>#VALUE!</v>
      </c>
      <c r="H1506" s="0" t="s">
        <v>3701</v>
      </c>
      <c r="I1506" s="0" t="s">
        <v>78</v>
      </c>
      <c r="J1506" s="0" t="s">
        <v>104</v>
      </c>
      <c r="K1506" s="0" t="e">
        <f aca="false">VLOOKUP(tblSalaries#this row;where do you work,tblCountriesactual:mapping,2,0)</f>
        <v>#VALUE!</v>
      </c>
      <c r="L1506" s="0" t="s">
        <v>90</v>
      </c>
      <c r="M1506" s="0" t="n">
        <v>5</v>
      </c>
      <c r="N1506" s="48" t="e">
        <f aca="false">VLOOKUP(K1506,tblCountries,3,0)</f>
        <v>#VALUE!</v>
      </c>
      <c r="O1506" s="48" t="e">
        <f aca="false">VLOOKUP(tblSalaries#this row;how many hours of a day you work on excel,tblHours,2,0)</f>
        <v>#VALUE!</v>
      </c>
      <c r="P1506" s="48" t="e">
        <f aca="false">VLOOKUP(tblSalaries#this row;clean country,tblCountries,5,0)</f>
        <v>#VALUE!</v>
      </c>
      <c r="Q1506" s="48" t="e">
        <f aca="false">IF($Q$1,tblSalaries#this row;ppp factor*tblSalaries#this row;salary in usd,tblSalaries#this row;salary in usd)</f>
        <v>#VALUE!</v>
      </c>
    </row>
    <row r="1507" customFormat="false" ht="15" hidden="false" customHeight="true" outlineLevel="0" collapsed="false">
      <c r="B1507" s="0" t="s">
        <v>3702</v>
      </c>
      <c r="C1507" s="54" t="n">
        <v>41060.6668518519</v>
      </c>
      <c r="D1507" s="55" t="n">
        <v>8000</v>
      </c>
      <c r="E1507" s="0" t="n">
        <v>8000</v>
      </c>
      <c r="F1507" s="0" t="s">
        <v>71</v>
      </c>
      <c r="G1507" s="0" t="e">
        <f aca="false">tblSalaries#this row;clean salary (in local currency)*VLOOKUP(tblSalaries#this row;currency,tblXrate,2,0)</f>
        <v>#VALUE!</v>
      </c>
      <c r="H1507" s="0" t="s">
        <v>1438</v>
      </c>
      <c r="I1507" s="0" t="s">
        <v>107</v>
      </c>
      <c r="J1507" s="0" t="s">
        <v>85</v>
      </c>
      <c r="K1507" s="0" t="e">
        <f aca="false">VLOOKUP(tblSalaries#this row;where do you work,tblCountriesactual:mapping,2,0)</f>
        <v>#VALUE!</v>
      </c>
      <c r="L1507" s="0" t="s">
        <v>110</v>
      </c>
      <c r="M1507" s="0" t="n">
        <v>18</v>
      </c>
      <c r="N1507" s="48" t="e">
        <f aca="false">VLOOKUP(K1507,tblCountries,3,0)</f>
        <v>#VALUE!</v>
      </c>
      <c r="O1507" s="48" t="e">
        <f aca="false">VLOOKUP(tblSalaries#this row;how many hours of a day you work on excel,tblHours,2,0)</f>
        <v>#VALUE!</v>
      </c>
      <c r="P1507" s="48" t="e">
        <f aca="false">VLOOKUP(tblSalaries#this row;clean country,tblCountries,5,0)</f>
        <v>#VALUE!</v>
      </c>
      <c r="Q1507" s="48" t="e">
        <f aca="false">IF($Q$1,tblSalaries#this row;ppp factor*tblSalaries#this row;salary in usd,tblSalaries#this row;salary in usd)</f>
        <v>#VALUE!</v>
      </c>
    </row>
    <row r="1508" customFormat="false" ht="15" hidden="false" customHeight="true" outlineLevel="0" collapsed="false">
      <c r="B1508" s="0" t="s">
        <v>3703</v>
      </c>
      <c r="C1508" s="54" t="n">
        <v>41060.6739351852</v>
      </c>
      <c r="D1508" s="55" t="s">
        <v>3704</v>
      </c>
      <c r="E1508" s="0" t="n">
        <v>380000</v>
      </c>
      <c r="F1508" s="0" t="s">
        <v>101</v>
      </c>
      <c r="G1508" s="0" t="e">
        <f aca="false">tblSalaries#this row;clean salary (in local currency)*VLOOKUP(tblSalaries#this row;currency,tblXrate,2,0)</f>
        <v>#VALUE!</v>
      </c>
      <c r="H1508" s="0" t="s">
        <v>3705</v>
      </c>
      <c r="I1508" s="0" t="s">
        <v>78</v>
      </c>
      <c r="J1508" s="0" t="s">
        <v>85</v>
      </c>
      <c r="K1508" s="0" t="e">
        <f aca="false">VLOOKUP(tblSalaries#this row;where do you work,tblCountriesactual:mapping,2,0)</f>
        <v>#VALUE!</v>
      </c>
      <c r="L1508" s="0" t="s">
        <v>100</v>
      </c>
      <c r="M1508" s="0" t="n">
        <v>6</v>
      </c>
      <c r="N1508" s="48" t="e">
        <f aca="false">VLOOKUP(K1508,tblCountries,3,0)</f>
        <v>#VALUE!</v>
      </c>
      <c r="O1508" s="48" t="e">
        <f aca="false">VLOOKUP(tblSalaries#this row;how many hours of a day you work on excel,tblHours,2,0)</f>
        <v>#VALUE!</v>
      </c>
      <c r="P1508" s="48" t="e">
        <f aca="false">VLOOKUP(tblSalaries#this row;clean country,tblCountries,5,0)</f>
        <v>#VALUE!</v>
      </c>
      <c r="Q1508" s="48" t="e">
        <f aca="false">IF($Q$1,tblSalaries#this row;ppp factor*tblSalaries#this row;salary in usd,tblSalaries#this row;salary in usd)</f>
        <v>#VALUE!</v>
      </c>
    </row>
    <row r="1509" customFormat="false" ht="15" hidden="false" customHeight="true" outlineLevel="0" collapsed="false">
      <c r="B1509" s="0" t="s">
        <v>3706</v>
      </c>
      <c r="C1509" s="54" t="n">
        <v>41060.6779050926</v>
      </c>
      <c r="D1509" s="55" t="s">
        <v>3707</v>
      </c>
      <c r="E1509" s="0" t="n">
        <v>30500</v>
      </c>
      <c r="F1509" s="0" t="s">
        <v>111</v>
      </c>
      <c r="G1509" s="0" t="e">
        <f aca="false">tblSalaries#this row;clean salary (in local currency)*VLOOKUP(tblSalaries#this row;currency,tblXrate,2,0)</f>
        <v>#VALUE!</v>
      </c>
      <c r="H1509" s="0" t="s">
        <v>3708</v>
      </c>
      <c r="I1509" s="0" t="s">
        <v>87</v>
      </c>
      <c r="J1509" s="0" t="s">
        <v>94</v>
      </c>
      <c r="K1509" s="0" t="e">
        <f aca="false">VLOOKUP(tblSalaries#this row;where do you work,tblCountriesactual:mapping,2,0)</f>
        <v>#VALUE!</v>
      </c>
      <c r="L1509" s="0" t="s">
        <v>110</v>
      </c>
      <c r="M1509" s="0" t="n">
        <v>14</v>
      </c>
      <c r="N1509" s="48" t="e">
        <f aca="false">VLOOKUP(K1509,tblCountries,3,0)</f>
        <v>#VALUE!</v>
      </c>
      <c r="O1509" s="48" t="e">
        <f aca="false">VLOOKUP(tblSalaries#this row;how many hours of a day you work on excel,tblHours,2,0)</f>
        <v>#VALUE!</v>
      </c>
      <c r="P1509" s="48" t="e">
        <f aca="false">VLOOKUP(tblSalaries#this row;clean country,tblCountries,5,0)</f>
        <v>#VALUE!</v>
      </c>
      <c r="Q1509" s="48" t="e">
        <f aca="false">IF($Q$1,tblSalaries#this row;ppp factor*tblSalaries#this row;salary in usd,tblSalaries#this row;salary in usd)</f>
        <v>#VALUE!</v>
      </c>
    </row>
    <row r="1510" customFormat="false" ht="15" hidden="false" customHeight="true" outlineLevel="0" collapsed="false">
      <c r="B1510" s="0" t="s">
        <v>3709</v>
      </c>
      <c r="C1510" s="54" t="n">
        <v>41060.6842939815</v>
      </c>
      <c r="D1510" s="55" t="s">
        <v>3710</v>
      </c>
      <c r="E1510" s="0" t="n">
        <v>60000</v>
      </c>
      <c r="F1510" s="0" t="s">
        <v>82</v>
      </c>
      <c r="G1510" s="0" t="e">
        <f aca="false">tblSalaries#this row;clean salary (in local currency)*VLOOKUP(tblSalaries#this row;currency,tblXrate,2,0)</f>
        <v>#VALUE!</v>
      </c>
      <c r="H1510" s="0" t="s">
        <v>3711</v>
      </c>
      <c r="I1510" s="0" t="s">
        <v>124</v>
      </c>
      <c r="J1510" s="0" t="s">
        <v>539</v>
      </c>
      <c r="K1510" s="0" t="e">
        <f aca="false">VLOOKUP(tblSalaries#this row;where do you work,tblCountriesactual:mapping,2,0)</f>
        <v>#VALUE!</v>
      </c>
      <c r="L1510" s="0" t="s">
        <v>100</v>
      </c>
      <c r="M1510" s="0" t="n">
        <v>15</v>
      </c>
      <c r="N1510" s="48" t="e">
        <f aca="false">VLOOKUP(K1510,tblCountries,3,0)</f>
        <v>#VALUE!</v>
      </c>
      <c r="O1510" s="48" t="e">
        <f aca="false">VLOOKUP(tblSalaries#this row;how many hours of a day you work on excel,tblHours,2,0)</f>
        <v>#VALUE!</v>
      </c>
      <c r="P1510" s="48" t="e">
        <f aca="false">VLOOKUP(tblSalaries#this row;clean country,tblCountries,5,0)</f>
        <v>#VALUE!</v>
      </c>
      <c r="Q1510" s="48" t="e">
        <f aca="false">IF($Q$1,tblSalaries#this row;ppp factor*tblSalaries#this row;salary in usd,tblSalaries#this row;salary in usd)</f>
        <v>#VALUE!</v>
      </c>
    </row>
    <row r="1511" customFormat="false" ht="15" hidden="false" customHeight="true" outlineLevel="0" collapsed="false">
      <c r="B1511" s="0" t="s">
        <v>3712</v>
      </c>
      <c r="C1511" s="54" t="n">
        <v>41060.6843055556</v>
      </c>
      <c r="D1511" s="55" t="n">
        <v>320000</v>
      </c>
      <c r="E1511" s="0" t="n">
        <v>320000</v>
      </c>
      <c r="F1511" s="0" t="s">
        <v>291</v>
      </c>
      <c r="G1511" s="0" t="e">
        <f aca="false">tblSalaries#this row;clean salary (in local currency)*VLOOKUP(tblSalaries#this row;currency,tblXrate,2,0)</f>
        <v>#VALUE!</v>
      </c>
      <c r="H1511" s="0" t="s">
        <v>3713</v>
      </c>
      <c r="I1511" s="0" t="s">
        <v>124</v>
      </c>
      <c r="J1511" s="0" t="s">
        <v>199</v>
      </c>
      <c r="K1511" s="0" t="e">
        <f aca="false">VLOOKUP(tblSalaries#this row;where do you work,tblCountriesactual:mapping,2,0)</f>
        <v>#VALUE!</v>
      </c>
      <c r="L1511" s="0" t="s">
        <v>100</v>
      </c>
      <c r="M1511" s="0" t="n">
        <v>15</v>
      </c>
      <c r="N1511" s="48" t="e">
        <f aca="false">VLOOKUP(K1511,tblCountries,3,0)</f>
        <v>#VALUE!</v>
      </c>
      <c r="O1511" s="48" t="e">
        <f aca="false">VLOOKUP(tblSalaries#this row;how many hours of a day you work on excel,tblHours,2,0)</f>
        <v>#VALUE!</v>
      </c>
      <c r="P1511" s="48" t="e">
        <f aca="false">VLOOKUP(tblSalaries#this row;clean country,tblCountries,5,0)</f>
        <v>#VALUE!</v>
      </c>
      <c r="Q1511" s="48" t="e">
        <f aca="false">IF($Q$1,tblSalaries#this row;ppp factor*tblSalaries#this row;salary in usd,tblSalaries#this row;salary in usd)</f>
        <v>#VALUE!</v>
      </c>
    </row>
    <row r="1512" customFormat="false" ht="15" hidden="false" customHeight="true" outlineLevel="0" collapsed="false">
      <c r="B1512" s="0" t="s">
        <v>3714</v>
      </c>
      <c r="C1512" s="54" t="n">
        <v>41060.6876041667</v>
      </c>
      <c r="D1512" s="55" t="n">
        <v>48360</v>
      </c>
      <c r="E1512" s="0" t="n">
        <v>48360</v>
      </c>
      <c r="F1512" s="0" t="s">
        <v>111</v>
      </c>
      <c r="G1512" s="0" t="e">
        <f aca="false">tblSalaries#this row;clean salary (in local currency)*VLOOKUP(tblSalaries#this row;currency,tblXrate,2,0)</f>
        <v>#VALUE!</v>
      </c>
      <c r="H1512" s="0" t="s">
        <v>3715</v>
      </c>
      <c r="I1512" s="0" t="s">
        <v>124</v>
      </c>
      <c r="J1512" s="0" t="s">
        <v>94</v>
      </c>
      <c r="K1512" s="0" t="e">
        <f aca="false">VLOOKUP(tblSalaries#this row;where do you work,tblCountriesactual:mapping,2,0)</f>
        <v>#VALUE!</v>
      </c>
      <c r="L1512" s="0" t="s">
        <v>118</v>
      </c>
      <c r="M1512" s="0" t="n">
        <v>8</v>
      </c>
      <c r="N1512" s="48" t="e">
        <f aca="false">VLOOKUP(K1512,tblCountries,3,0)</f>
        <v>#VALUE!</v>
      </c>
      <c r="O1512" s="48" t="e">
        <f aca="false">VLOOKUP(tblSalaries#this row;how many hours of a day you work on excel,tblHours,2,0)</f>
        <v>#VALUE!</v>
      </c>
      <c r="P1512" s="48" t="e">
        <f aca="false">VLOOKUP(tblSalaries#this row;clean country,tblCountries,5,0)</f>
        <v>#VALUE!</v>
      </c>
      <c r="Q1512" s="48" t="e">
        <f aca="false">IF($Q$1,tblSalaries#this row;ppp factor*tblSalaries#this row;salary in usd,tblSalaries#this row;salary in usd)</f>
        <v>#VALUE!</v>
      </c>
    </row>
    <row r="1513" customFormat="false" ht="15" hidden="false" customHeight="true" outlineLevel="0" collapsed="false">
      <c r="B1513" s="0" t="s">
        <v>3716</v>
      </c>
      <c r="C1513" s="54" t="n">
        <v>41060.7145717593</v>
      </c>
      <c r="D1513" s="55" t="n">
        <v>30000</v>
      </c>
      <c r="E1513" s="0" t="n">
        <v>30000</v>
      </c>
      <c r="F1513" s="0" t="s">
        <v>71</v>
      </c>
      <c r="G1513" s="0" t="e">
        <f aca="false">tblSalaries#this row;clean salary (in local currency)*VLOOKUP(tblSalaries#this row;currency,tblXrate,2,0)</f>
        <v>#VALUE!</v>
      </c>
      <c r="H1513" s="0" t="s">
        <v>3717</v>
      </c>
      <c r="I1513" s="0" t="s">
        <v>124</v>
      </c>
      <c r="J1513" s="0" t="s">
        <v>121</v>
      </c>
      <c r="K1513" s="0" t="e">
        <f aca="false">VLOOKUP(tblSalaries#this row;where do you work,tblCountriesactual:mapping,2,0)</f>
        <v>#VALUE!</v>
      </c>
      <c r="L1513" s="0" t="s">
        <v>110</v>
      </c>
      <c r="M1513" s="0" t="n">
        <v>5</v>
      </c>
      <c r="N1513" s="48" t="e">
        <f aca="false">VLOOKUP(K1513,tblCountries,3,0)</f>
        <v>#VALUE!</v>
      </c>
      <c r="O1513" s="48" t="e">
        <f aca="false">VLOOKUP(tblSalaries#this row;how many hours of a day you work on excel,tblHours,2,0)</f>
        <v>#VALUE!</v>
      </c>
      <c r="P1513" s="48" t="e">
        <f aca="false">VLOOKUP(tblSalaries#this row;clean country,tblCountries,5,0)</f>
        <v>#VALUE!</v>
      </c>
      <c r="Q1513" s="48" t="e">
        <f aca="false">IF($Q$1,tblSalaries#this row;ppp factor*tblSalaries#this row;salary in usd,tblSalaries#this row;salary in usd)</f>
        <v>#VALUE!</v>
      </c>
    </row>
    <row r="1514" customFormat="false" ht="15" hidden="false" customHeight="true" outlineLevel="0" collapsed="false">
      <c r="B1514" s="0" t="s">
        <v>3718</v>
      </c>
      <c r="C1514" s="54" t="n">
        <v>41060.7234375</v>
      </c>
      <c r="D1514" s="55" t="n">
        <v>34000</v>
      </c>
      <c r="E1514" s="0" t="n">
        <v>34000</v>
      </c>
      <c r="F1514" s="0" t="s">
        <v>71</v>
      </c>
      <c r="G1514" s="0" t="e">
        <f aca="false">tblSalaries#this row;clean salary (in local currency)*VLOOKUP(tblSalaries#this row;currency,tblXrate,2,0)</f>
        <v>#VALUE!</v>
      </c>
      <c r="H1514" s="0" t="s">
        <v>3719</v>
      </c>
      <c r="I1514" s="0" t="s">
        <v>78</v>
      </c>
      <c r="J1514" s="0" t="s">
        <v>85</v>
      </c>
      <c r="K1514" s="0" t="e">
        <f aca="false">VLOOKUP(tblSalaries#this row;where do you work,tblCountriesactual:mapping,2,0)</f>
        <v>#VALUE!</v>
      </c>
      <c r="L1514" s="0" t="s">
        <v>118</v>
      </c>
      <c r="M1514" s="0" t="n">
        <v>4</v>
      </c>
      <c r="N1514" s="48" t="e">
        <f aca="false">VLOOKUP(K1514,tblCountries,3,0)</f>
        <v>#VALUE!</v>
      </c>
      <c r="O1514" s="48" t="e">
        <f aca="false">VLOOKUP(tblSalaries#this row;how many hours of a day you work on excel,tblHours,2,0)</f>
        <v>#VALUE!</v>
      </c>
      <c r="P1514" s="48" t="e">
        <f aca="false">VLOOKUP(tblSalaries#this row;clean country,tblCountries,5,0)</f>
        <v>#VALUE!</v>
      </c>
      <c r="Q1514" s="48" t="e">
        <f aca="false">IF($Q$1,tblSalaries#this row;ppp factor*tblSalaries#this row;salary in usd,tblSalaries#this row;salary in usd)</f>
        <v>#VALUE!</v>
      </c>
    </row>
    <row r="1515" customFormat="false" ht="15" hidden="false" customHeight="true" outlineLevel="0" collapsed="false">
      <c r="B1515" s="0" t="s">
        <v>3720</v>
      </c>
      <c r="C1515" s="54" t="n">
        <v>41060.732337963</v>
      </c>
      <c r="D1515" s="55" t="s">
        <v>3721</v>
      </c>
      <c r="E1515" s="0" t="n">
        <v>180000</v>
      </c>
      <c r="F1515" s="0" t="s">
        <v>101</v>
      </c>
      <c r="G1515" s="0" t="e">
        <f aca="false">tblSalaries#this row;clean salary (in local currency)*VLOOKUP(tblSalaries#this row;currency,tblXrate,2,0)</f>
        <v>#VALUE!</v>
      </c>
      <c r="H1515" s="0" t="s">
        <v>3722</v>
      </c>
      <c r="I1515" s="0" t="s">
        <v>124</v>
      </c>
      <c r="J1515" s="0" t="s">
        <v>85</v>
      </c>
      <c r="K1515" s="0" t="e">
        <f aca="false">VLOOKUP(tblSalaries#this row;where do you work,tblCountriesactual:mapping,2,0)</f>
        <v>#VALUE!</v>
      </c>
      <c r="L1515" s="0" t="s">
        <v>110</v>
      </c>
      <c r="M1515" s="0" t="n">
        <v>5</v>
      </c>
      <c r="N1515" s="48" t="e">
        <f aca="false">VLOOKUP(K1515,tblCountries,3,0)</f>
        <v>#VALUE!</v>
      </c>
      <c r="O1515" s="48" t="e">
        <f aca="false">VLOOKUP(tblSalaries#this row;how many hours of a day you work on excel,tblHours,2,0)</f>
        <v>#VALUE!</v>
      </c>
      <c r="P1515" s="48" t="e">
        <f aca="false">VLOOKUP(tblSalaries#this row;clean country,tblCountries,5,0)</f>
        <v>#VALUE!</v>
      </c>
      <c r="Q1515" s="48" t="e">
        <f aca="false">IF($Q$1,tblSalaries#this row;ppp factor*tblSalaries#this row;salary in usd,tblSalaries#this row;salary in usd)</f>
        <v>#VALUE!</v>
      </c>
    </row>
    <row r="1516" customFormat="false" ht="15" hidden="false" customHeight="true" outlineLevel="0" collapsed="false">
      <c r="B1516" s="0" t="s">
        <v>3723</v>
      </c>
      <c r="C1516" s="54" t="n">
        <v>41060.7330208333</v>
      </c>
      <c r="D1516" s="55" t="s">
        <v>3724</v>
      </c>
      <c r="E1516" s="0" t="n">
        <v>45000</v>
      </c>
      <c r="F1516" s="0" t="s">
        <v>71</v>
      </c>
      <c r="G1516" s="0" t="e">
        <f aca="false">tblSalaries#this row;clean salary (in local currency)*VLOOKUP(tblSalaries#this row;currency,tblXrate,2,0)</f>
        <v>#VALUE!</v>
      </c>
      <c r="H1516" s="0" t="s">
        <v>3725</v>
      </c>
      <c r="I1516" s="0" t="s">
        <v>124</v>
      </c>
      <c r="J1516" s="0" t="s">
        <v>134</v>
      </c>
      <c r="K1516" s="0" t="e">
        <f aca="false">VLOOKUP(tblSalaries#this row;where do you work,tblCountriesactual:mapping,2,0)</f>
        <v>#VALUE!</v>
      </c>
      <c r="L1516" s="0" t="s">
        <v>100</v>
      </c>
      <c r="M1516" s="0" t="n">
        <v>5</v>
      </c>
      <c r="N1516" s="48" t="e">
        <f aca="false">VLOOKUP(K1516,tblCountries,3,0)</f>
        <v>#VALUE!</v>
      </c>
      <c r="O1516" s="48" t="e">
        <f aca="false">VLOOKUP(tblSalaries#this row;how many hours of a day you work on excel,tblHours,2,0)</f>
        <v>#VALUE!</v>
      </c>
      <c r="P1516" s="48" t="e">
        <f aca="false">VLOOKUP(tblSalaries#this row;clean country,tblCountries,5,0)</f>
        <v>#VALUE!</v>
      </c>
      <c r="Q1516" s="48" t="e">
        <f aca="false">IF($Q$1,tblSalaries#this row;ppp factor*tblSalaries#this row;salary in usd,tblSalaries#this row;salary in usd)</f>
        <v>#VALUE!</v>
      </c>
    </row>
    <row r="1517" customFormat="false" ht="15" hidden="false" customHeight="true" outlineLevel="0" collapsed="false">
      <c r="B1517" s="0" t="s">
        <v>3726</v>
      </c>
      <c r="C1517" s="54" t="n">
        <v>41060.7746527778</v>
      </c>
      <c r="D1517" s="55" t="n">
        <v>24864</v>
      </c>
      <c r="E1517" s="0" t="n">
        <v>24864</v>
      </c>
      <c r="F1517" s="0" t="s">
        <v>71</v>
      </c>
      <c r="G1517" s="0" t="e">
        <f aca="false">tblSalaries#this row;clean salary (in local currency)*VLOOKUP(tblSalaries#this row;currency,tblXrate,2,0)</f>
        <v>#VALUE!</v>
      </c>
      <c r="H1517" s="0" t="s">
        <v>3727</v>
      </c>
      <c r="I1517" s="0" t="s">
        <v>124</v>
      </c>
      <c r="J1517" s="0" t="s">
        <v>386</v>
      </c>
      <c r="K1517" s="0" t="e">
        <f aca="false">VLOOKUP(tblSalaries#this row;where do you work,tblCountriesactual:mapping,2,0)</f>
        <v>#VALUE!</v>
      </c>
      <c r="L1517" s="0" t="s">
        <v>118</v>
      </c>
      <c r="M1517" s="0" t="n">
        <v>8</v>
      </c>
      <c r="N1517" s="48" t="e">
        <f aca="false">VLOOKUP(K1517,tblCountries,3,0)</f>
        <v>#VALUE!</v>
      </c>
      <c r="O1517" s="48" t="e">
        <f aca="false">VLOOKUP(tblSalaries#this row;how many hours of a day you work on excel,tblHours,2,0)</f>
        <v>#VALUE!</v>
      </c>
      <c r="P1517" s="48" t="e">
        <f aca="false">VLOOKUP(tblSalaries#this row;clean country,tblCountries,5,0)</f>
        <v>#VALUE!</v>
      </c>
      <c r="Q1517" s="48" t="e">
        <f aca="false">IF($Q$1,tblSalaries#this row;ppp factor*tblSalaries#this row;salary in usd,tblSalaries#this row;salary in usd)</f>
        <v>#VALUE!</v>
      </c>
    </row>
    <row r="1518" customFormat="false" ht="15" hidden="false" customHeight="true" outlineLevel="0" collapsed="false">
      <c r="B1518" s="0" t="s">
        <v>3728</v>
      </c>
      <c r="C1518" s="54" t="n">
        <v>41060.8274189815</v>
      </c>
      <c r="D1518" s="55" t="s">
        <v>850</v>
      </c>
      <c r="E1518" s="0" t="n">
        <v>30000</v>
      </c>
      <c r="F1518" s="0" t="s">
        <v>111</v>
      </c>
      <c r="G1518" s="0" t="e">
        <f aca="false">tblSalaries#this row;clean salary (in local currency)*VLOOKUP(tblSalaries#this row;currency,tblXrate,2,0)</f>
        <v>#VALUE!</v>
      </c>
      <c r="H1518" s="0" t="s">
        <v>1784</v>
      </c>
      <c r="I1518" s="0" t="s">
        <v>78</v>
      </c>
      <c r="J1518" s="0" t="s">
        <v>94</v>
      </c>
      <c r="K1518" s="0" t="e">
        <f aca="false">VLOOKUP(tblSalaries#this row;where do you work,tblCountriesactual:mapping,2,0)</f>
        <v>#VALUE!</v>
      </c>
      <c r="L1518" s="0" t="s">
        <v>110</v>
      </c>
      <c r="M1518" s="0" t="n">
        <v>7</v>
      </c>
      <c r="N1518" s="48" t="e">
        <f aca="false">VLOOKUP(K1518,tblCountries,3,0)</f>
        <v>#VALUE!</v>
      </c>
      <c r="O1518" s="48" t="e">
        <f aca="false">VLOOKUP(tblSalaries#this row;how many hours of a day you work on excel,tblHours,2,0)</f>
        <v>#VALUE!</v>
      </c>
      <c r="P1518" s="48" t="e">
        <f aca="false">VLOOKUP(tblSalaries#this row;clean country,tblCountries,5,0)</f>
        <v>#VALUE!</v>
      </c>
      <c r="Q1518" s="48" t="e">
        <f aca="false">IF($Q$1,tblSalaries#this row;ppp factor*tblSalaries#this row;salary in usd,tblSalaries#this row;salary in usd)</f>
        <v>#VALUE!</v>
      </c>
    </row>
    <row r="1519" customFormat="false" ht="15" hidden="false" customHeight="true" outlineLevel="0" collapsed="false">
      <c r="B1519" s="0" t="s">
        <v>3729</v>
      </c>
      <c r="C1519" s="54" t="n">
        <v>41060.8426736111</v>
      </c>
      <c r="D1519" s="55" t="n">
        <v>1000000</v>
      </c>
      <c r="E1519" s="0" t="n">
        <v>1000000</v>
      </c>
      <c r="F1519" s="0" t="s">
        <v>101</v>
      </c>
      <c r="G1519" s="0" t="e">
        <f aca="false">tblSalaries#this row;clean salary (in local currency)*VLOOKUP(tblSalaries#this row;currency,tblXrate,2,0)</f>
        <v>#VALUE!</v>
      </c>
      <c r="H1519" s="0" t="s">
        <v>1453</v>
      </c>
      <c r="I1519" s="0" t="s">
        <v>78</v>
      </c>
      <c r="J1519" s="0" t="s">
        <v>85</v>
      </c>
      <c r="K1519" s="0" t="e">
        <f aca="false">VLOOKUP(tblSalaries#this row;where do you work,tblCountriesactual:mapping,2,0)</f>
        <v>#VALUE!</v>
      </c>
      <c r="L1519" s="0" t="s">
        <v>118</v>
      </c>
      <c r="M1519" s="0" t="n">
        <v>10</v>
      </c>
      <c r="N1519" s="48" t="e">
        <f aca="false">VLOOKUP(K1519,tblCountries,3,0)</f>
        <v>#VALUE!</v>
      </c>
      <c r="O1519" s="48" t="e">
        <f aca="false">VLOOKUP(tblSalaries#this row;how many hours of a day you work on excel,tblHours,2,0)</f>
        <v>#VALUE!</v>
      </c>
      <c r="P1519" s="48" t="e">
        <f aca="false">VLOOKUP(tblSalaries#this row;clean country,tblCountries,5,0)</f>
        <v>#VALUE!</v>
      </c>
      <c r="Q1519" s="48" t="e">
        <f aca="false">IF($Q$1,tblSalaries#this row;ppp factor*tblSalaries#this row;salary in usd,tblSalaries#this row;salary in usd)</f>
        <v>#VALUE!</v>
      </c>
    </row>
    <row r="1520" customFormat="false" ht="15" hidden="false" customHeight="true" outlineLevel="0" collapsed="false">
      <c r="B1520" s="0" t="s">
        <v>3730</v>
      </c>
      <c r="C1520" s="54" t="n">
        <v>41060.8432870371</v>
      </c>
      <c r="D1520" s="55" t="s">
        <v>749</v>
      </c>
      <c r="E1520" s="0" t="n">
        <v>35000</v>
      </c>
      <c r="F1520" s="0" t="s">
        <v>111</v>
      </c>
      <c r="G1520" s="0" t="e">
        <f aca="false">tblSalaries#this row;clean salary (in local currency)*VLOOKUP(tblSalaries#this row;currency,tblXrate,2,0)</f>
        <v>#VALUE!</v>
      </c>
      <c r="H1520" s="0" t="s">
        <v>953</v>
      </c>
      <c r="I1520" s="0" t="s">
        <v>78</v>
      </c>
      <c r="J1520" s="0" t="s">
        <v>94</v>
      </c>
      <c r="K1520" s="0" t="e">
        <f aca="false">VLOOKUP(tblSalaries#this row;where do you work,tblCountriesactual:mapping,2,0)</f>
        <v>#VALUE!</v>
      </c>
      <c r="L1520" s="0" t="s">
        <v>110</v>
      </c>
      <c r="M1520" s="0" t="n">
        <v>3</v>
      </c>
      <c r="N1520" s="48" t="e">
        <f aca="false">VLOOKUP(K1520,tblCountries,3,0)</f>
        <v>#VALUE!</v>
      </c>
      <c r="O1520" s="48" t="e">
        <f aca="false">VLOOKUP(tblSalaries#this row;how many hours of a day you work on excel,tblHours,2,0)</f>
        <v>#VALUE!</v>
      </c>
      <c r="P1520" s="48" t="e">
        <f aca="false">VLOOKUP(tblSalaries#this row;clean country,tblCountries,5,0)</f>
        <v>#VALUE!</v>
      </c>
      <c r="Q1520" s="48" t="e">
        <f aca="false">IF($Q$1,tblSalaries#this row;ppp factor*tblSalaries#this row;salary in usd,tblSalaries#this row;salary in usd)</f>
        <v>#VALUE!</v>
      </c>
    </row>
    <row r="1521" customFormat="false" ht="15" hidden="false" customHeight="true" outlineLevel="0" collapsed="false">
      <c r="B1521" s="0" t="s">
        <v>3731</v>
      </c>
      <c r="C1521" s="54" t="n">
        <v>41060.8784953704</v>
      </c>
      <c r="D1521" s="55" t="s">
        <v>3732</v>
      </c>
      <c r="E1521" s="0" t="n">
        <v>55000</v>
      </c>
      <c r="F1521" s="0" t="s">
        <v>82</v>
      </c>
      <c r="G1521" s="0" t="e">
        <f aca="false">tblSalaries#this row;clean salary (in local currency)*VLOOKUP(tblSalaries#this row;currency,tblXrate,2,0)</f>
        <v>#VALUE!</v>
      </c>
      <c r="H1521" s="0" t="s">
        <v>3733</v>
      </c>
      <c r="I1521" s="0" t="s">
        <v>124</v>
      </c>
      <c r="J1521" s="0" t="s">
        <v>229</v>
      </c>
      <c r="K1521" s="0" t="e">
        <f aca="false">VLOOKUP(tblSalaries#this row;where do you work,tblCountriesactual:mapping,2,0)</f>
        <v>#VALUE!</v>
      </c>
      <c r="L1521" s="0" t="s">
        <v>90</v>
      </c>
      <c r="M1521" s="0" t="n">
        <v>5</v>
      </c>
      <c r="N1521" s="48" t="e">
        <f aca="false">VLOOKUP(K1521,tblCountries,3,0)</f>
        <v>#VALUE!</v>
      </c>
      <c r="O1521" s="48" t="e">
        <f aca="false">VLOOKUP(tblSalaries#this row;how many hours of a day you work on excel,tblHours,2,0)</f>
        <v>#VALUE!</v>
      </c>
      <c r="P1521" s="48" t="e">
        <f aca="false">VLOOKUP(tblSalaries#this row;clean country,tblCountries,5,0)</f>
        <v>#VALUE!</v>
      </c>
      <c r="Q1521" s="48" t="e">
        <f aca="false">IF($Q$1,tblSalaries#this row;ppp factor*tblSalaries#this row;salary in usd,tblSalaries#this row;salary in usd)</f>
        <v>#VALUE!</v>
      </c>
    </row>
    <row r="1522" customFormat="false" ht="15" hidden="false" customHeight="true" outlineLevel="0" collapsed="false">
      <c r="B1522" s="0" t="s">
        <v>3734</v>
      </c>
      <c r="C1522" s="54" t="n">
        <v>41060.8796875</v>
      </c>
      <c r="D1522" s="55" t="n">
        <v>70970</v>
      </c>
      <c r="E1522" s="0" t="n">
        <v>70970</v>
      </c>
      <c r="F1522" s="0" t="s">
        <v>71</v>
      </c>
      <c r="G1522" s="0" t="e">
        <f aca="false">tblSalaries#this row;clean salary (in local currency)*VLOOKUP(tblSalaries#this row;currency,tblXrate,2,0)</f>
        <v>#VALUE!</v>
      </c>
      <c r="H1522" s="0" t="s">
        <v>3735</v>
      </c>
      <c r="I1522" s="0" t="s">
        <v>78</v>
      </c>
      <c r="J1522" s="0" t="s">
        <v>74</v>
      </c>
      <c r="K1522" s="0" t="e">
        <f aca="false">VLOOKUP(tblSalaries#this row;where do you work,tblCountriesactual:mapping,2,0)</f>
        <v>#VALUE!</v>
      </c>
      <c r="L1522" s="0" t="s">
        <v>110</v>
      </c>
      <c r="M1522" s="0" t="n">
        <v>17</v>
      </c>
      <c r="N1522" s="48" t="e">
        <f aca="false">VLOOKUP(K1522,tblCountries,3,0)</f>
        <v>#VALUE!</v>
      </c>
      <c r="O1522" s="48" t="e">
        <f aca="false">VLOOKUP(tblSalaries#this row;how many hours of a day you work on excel,tblHours,2,0)</f>
        <v>#VALUE!</v>
      </c>
      <c r="P1522" s="48" t="e">
        <f aca="false">VLOOKUP(tblSalaries#this row;clean country,tblCountries,5,0)</f>
        <v>#VALUE!</v>
      </c>
      <c r="Q1522" s="48" t="e">
        <f aca="false">IF($Q$1,tblSalaries#this row;ppp factor*tblSalaries#this row;salary in usd,tblSalaries#this row;salary in usd)</f>
        <v>#VALUE!</v>
      </c>
    </row>
    <row r="1523" customFormat="false" ht="15" hidden="false" customHeight="true" outlineLevel="0" collapsed="false">
      <c r="B1523" s="0" t="s">
        <v>3736</v>
      </c>
      <c r="C1523" s="54" t="n">
        <v>41060.9062847222</v>
      </c>
      <c r="D1523" s="55" t="s">
        <v>3737</v>
      </c>
      <c r="E1523" s="0" t="n">
        <v>60000</v>
      </c>
      <c r="F1523" s="0" t="s">
        <v>82</v>
      </c>
      <c r="G1523" s="0" t="e">
        <f aca="false">tblSalaries#this row;clean salary (in local currency)*VLOOKUP(tblSalaries#this row;currency,tblXrate,2,0)</f>
        <v>#VALUE!</v>
      </c>
      <c r="H1523" s="0" t="s">
        <v>3738</v>
      </c>
      <c r="I1523" s="0" t="s">
        <v>116</v>
      </c>
      <c r="J1523" s="0" t="s">
        <v>155</v>
      </c>
      <c r="K1523" s="0" t="e">
        <f aca="false">VLOOKUP(tblSalaries#this row;where do you work,tblCountriesactual:mapping,2,0)</f>
        <v>#VALUE!</v>
      </c>
      <c r="L1523" s="0" t="s">
        <v>110</v>
      </c>
      <c r="M1523" s="0" t="n">
        <v>7</v>
      </c>
      <c r="N1523" s="48" t="e">
        <f aca="false">VLOOKUP(K1523,tblCountries,3,0)</f>
        <v>#VALUE!</v>
      </c>
      <c r="O1523" s="48" t="e">
        <f aca="false">VLOOKUP(tblSalaries#this row;how many hours of a day you work on excel,tblHours,2,0)</f>
        <v>#VALUE!</v>
      </c>
      <c r="P1523" s="48" t="e">
        <f aca="false">VLOOKUP(tblSalaries#this row;clean country,tblCountries,5,0)</f>
        <v>#VALUE!</v>
      </c>
      <c r="Q1523" s="48" t="e">
        <f aca="false">IF($Q$1,tblSalaries#this row;ppp factor*tblSalaries#this row;salary in usd,tblSalaries#this row;salary in usd)</f>
        <v>#VALUE!</v>
      </c>
    </row>
    <row r="1524" customFormat="false" ht="15" hidden="false" customHeight="true" outlineLevel="0" collapsed="false">
      <c r="B1524" s="0" t="s">
        <v>3739</v>
      </c>
      <c r="C1524" s="54" t="n">
        <v>41060.9080671296</v>
      </c>
      <c r="D1524" s="55" t="n">
        <v>110000</v>
      </c>
      <c r="E1524" s="0" t="n">
        <v>110000</v>
      </c>
      <c r="F1524" s="0" t="s">
        <v>71</v>
      </c>
      <c r="G1524" s="0" t="e">
        <f aca="false">tblSalaries#this row;clean salary (in local currency)*VLOOKUP(tblSalaries#this row;currency,tblXrate,2,0)</f>
        <v>#VALUE!</v>
      </c>
      <c r="H1524" s="0" t="s">
        <v>1086</v>
      </c>
      <c r="I1524" s="0" t="s">
        <v>97</v>
      </c>
      <c r="J1524" s="0" t="s">
        <v>216</v>
      </c>
      <c r="K1524" s="0" t="e">
        <f aca="false">VLOOKUP(tblSalaries#this row;where do you work,tblCountriesactual:mapping,2,0)</f>
        <v>#VALUE!</v>
      </c>
      <c r="L1524" s="0" t="s">
        <v>118</v>
      </c>
      <c r="M1524" s="0" t="n">
        <v>5</v>
      </c>
      <c r="N1524" s="48" t="e">
        <f aca="false">VLOOKUP(K1524,tblCountries,3,0)</f>
        <v>#VALUE!</v>
      </c>
      <c r="O1524" s="48" t="e">
        <f aca="false">VLOOKUP(tblSalaries#this row;how many hours of a day you work on excel,tblHours,2,0)</f>
        <v>#VALUE!</v>
      </c>
      <c r="P1524" s="48" t="e">
        <f aca="false">VLOOKUP(tblSalaries#this row;clean country,tblCountries,5,0)</f>
        <v>#VALUE!</v>
      </c>
      <c r="Q1524" s="48" t="e">
        <f aca="false">IF($Q$1,tblSalaries#this row;ppp factor*tblSalaries#this row;salary in usd,tblSalaries#this row;salary in usd)</f>
        <v>#VALUE!</v>
      </c>
    </row>
    <row r="1525" customFormat="false" ht="15" hidden="false" customHeight="true" outlineLevel="0" collapsed="false">
      <c r="B1525" s="0" t="s">
        <v>3740</v>
      </c>
      <c r="C1525" s="54" t="n">
        <v>41060.9087384259</v>
      </c>
      <c r="D1525" s="55" t="n">
        <v>1200</v>
      </c>
      <c r="E1525" s="0" t="n">
        <v>14400</v>
      </c>
      <c r="F1525" s="0" t="s">
        <v>71</v>
      </c>
      <c r="G1525" s="0" t="e">
        <f aca="false">tblSalaries#this row;clean salary (in local currency)*VLOOKUP(tblSalaries#this row;currency,tblXrate,2,0)</f>
        <v>#VALUE!</v>
      </c>
      <c r="H1525" s="0" t="s">
        <v>3741</v>
      </c>
      <c r="I1525" s="0" t="s">
        <v>78</v>
      </c>
      <c r="J1525" s="0" t="s">
        <v>190</v>
      </c>
      <c r="K1525" s="0" t="e">
        <f aca="false">VLOOKUP(tblSalaries#this row;where do you work,tblCountriesactual:mapping,2,0)</f>
        <v>#VALUE!</v>
      </c>
      <c r="L1525" s="0" t="s">
        <v>118</v>
      </c>
      <c r="M1525" s="0" t="n">
        <v>15</v>
      </c>
      <c r="N1525" s="48" t="e">
        <f aca="false">VLOOKUP(K1525,tblCountries,3,0)</f>
        <v>#VALUE!</v>
      </c>
      <c r="O1525" s="48" t="e">
        <f aca="false">VLOOKUP(tblSalaries#this row;how many hours of a day you work on excel,tblHours,2,0)</f>
        <v>#VALUE!</v>
      </c>
      <c r="P1525" s="48" t="e">
        <f aca="false">VLOOKUP(tblSalaries#this row;clean country,tblCountries,5,0)</f>
        <v>#VALUE!</v>
      </c>
      <c r="Q1525" s="48" t="e">
        <f aca="false">IF($Q$1,tblSalaries#this row;ppp factor*tblSalaries#this row;salary in usd,tblSalaries#this row;salary in usd)</f>
        <v>#VALUE!</v>
      </c>
    </row>
    <row r="1526" customFormat="false" ht="15" hidden="false" customHeight="true" outlineLevel="0" collapsed="false">
      <c r="B1526" s="0" t="s">
        <v>3742</v>
      </c>
      <c r="C1526" s="54" t="n">
        <v>41060.9201736111</v>
      </c>
      <c r="D1526" s="55" t="n">
        <v>125000</v>
      </c>
      <c r="E1526" s="0" t="n">
        <v>125000</v>
      </c>
      <c r="F1526" s="0" t="s">
        <v>71</v>
      </c>
      <c r="G1526" s="0" t="e">
        <f aca="false">tblSalaries#this row;clean salary (in local currency)*VLOOKUP(tblSalaries#this row;currency,tblXrate,2,0)</f>
        <v>#VALUE!</v>
      </c>
      <c r="H1526" s="0" t="s">
        <v>87</v>
      </c>
      <c r="I1526" s="0" t="s">
        <v>87</v>
      </c>
      <c r="J1526" s="0" t="s">
        <v>74</v>
      </c>
      <c r="K1526" s="0" t="e">
        <f aca="false">VLOOKUP(tblSalaries#this row;where do you work,tblCountriesactual:mapping,2,0)</f>
        <v>#VALUE!</v>
      </c>
      <c r="L1526" s="0" t="s">
        <v>118</v>
      </c>
      <c r="M1526" s="0" t="n">
        <v>8</v>
      </c>
      <c r="N1526" s="48" t="e">
        <f aca="false">VLOOKUP(K1526,tblCountries,3,0)</f>
        <v>#VALUE!</v>
      </c>
      <c r="O1526" s="48" t="e">
        <f aca="false">VLOOKUP(tblSalaries#this row;how many hours of a day you work on excel,tblHours,2,0)</f>
        <v>#VALUE!</v>
      </c>
      <c r="P1526" s="48" t="e">
        <f aca="false">VLOOKUP(tblSalaries#this row;clean country,tblCountries,5,0)</f>
        <v>#VALUE!</v>
      </c>
      <c r="Q1526" s="48" t="e">
        <f aca="false">IF($Q$1,tblSalaries#this row;ppp factor*tblSalaries#this row;salary in usd,tblSalaries#this row;salary in usd)</f>
        <v>#VALUE!</v>
      </c>
    </row>
    <row r="1527" customFormat="false" ht="15" hidden="false" customHeight="true" outlineLevel="0" collapsed="false">
      <c r="B1527" s="0" t="s">
        <v>3743</v>
      </c>
      <c r="C1527" s="54" t="n">
        <v>41060.9215162037</v>
      </c>
      <c r="D1527" s="55" t="n">
        <v>74000</v>
      </c>
      <c r="E1527" s="0" t="n">
        <v>74000</v>
      </c>
      <c r="F1527" s="0" t="s">
        <v>125</v>
      </c>
      <c r="G1527" s="0" t="e">
        <f aca="false">tblSalaries#this row;clean salary (in local currency)*VLOOKUP(tblSalaries#this row;currency,tblXrate,2,0)</f>
        <v>#VALUE!</v>
      </c>
      <c r="H1527" s="0" t="s">
        <v>1308</v>
      </c>
      <c r="I1527" s="0" t="s">
        <v>78</v>
      </c>
      <c r="J1527" s="0" t="s">
        <v>113</v>
      </c>
      <c r="K1527" s="0" t="e">
        <f aca="false">VLOOKUP(tblSalaries#this row;where do you work,tblCountriesactual:mapping,2,0)</f>
        <v>#VALUE!</v>
      </c>
      <c r="L1527" s="0" t="s">
        <v>110</v>
      </c>
      <c r="M1527" s="0" t="n">
        <v>10</v>
      </c>
      <c r="N1527" s="48" t="e">
        <f aca="false">VLOOKUP(K1527,tblCountries,3,0)</f>
        <v>#VALUE!</v>
      </c>
      <c r="O1527" s="48" t="e">
        <f aca="false">VLOOKUP(tblSalaries#this row;how many hours of a day you work on excel,tblHours,2,0)</f>
        <v>#VALUE!</v>
      </c>
      <c r="P1527" s="48" t="e">
        <f aca="false">VLOOKUP(tblSalaries#this row;clean country,tblCountries,5,0)</f>
        <v>#VALUE!</v>
      </c>
      <c r="Q1527" s="48" t="e">
        <f aca="false">IF($Q$1,tblSalaries#this row;ppp factor*tblSalaries#this row;salary in usd,tblSalaries#this row;salary in usd)</f>
        <v>#VALUE!</v>
      </c>
    </row>
    <row r="1528" customFormat="false" ht="15" hidden="false" customHeight="true" outlineLevel="0" collapsed="false">
      <c r="B1528" s="0" t="s">
        <v>3744</v>
      </c>
      <c r="C1528" s="54" t="n">
        <v>41060.9557986111</v>
      </c>
      <c r="D1528" s="55" t="s">
        <v>3745</v>
      </c>
      <c r="E1528" s="0" t="n">
        <v>59000</v>
      </c>
      <c r="F1528" s="0" t="s">
        <v>71</v>
      </c>
      <c r="G1528" s="0" t="e">
        <f aca="false">tblSalaries#this row;clean salary (in local currency)*VLOOKUP(tblSalaries#this row;currency,tblXrate,2,0)</f>
        <v>#VALUE!</v>
      </c>
      <c r="H1528" s="0" t="s">
        <v>3746</v>
      </c>
      <c r="I1528" s="0" t="s">
        <v>124</v>
      </c>
      <c r="J1528" s="0" t="s">
        <v>74</v>
      </c>
      <c r="K1528" s="0" t="e">
        <f aca="false">VLOOKUP(tblSalaries#this row;where do you work,tblCountriesactual:mapping,2,0)</f>
        <v>#VALUE!</v>
      </c>
      <c r="L1528" s="0" t="s">
        <v>110</v>
      </c>
      <c r="M1528" s="0" t="n">
        <v>15</v>
      </c>
      <c r="N1528" s="48" t="e">
        <f aca="false">VLOOKUP(K1528,tblCountries,3,0)</f>
        <v>#VALUE!</v>
      </c>
      <c r="O1528" s="48" t="e">
        <f aca="false">VLOOKUP(tblSalaries#this row;how many hours of a day you work on excel,tblHours,2,0)</f>
        <v>#VALUE!</v>
      </c>
      <c r="P1528" s="48" t="e">
        <f aca="false">VLOOKUP(tblSalaries#this row;clean country,tblCountries,5,0)</f>
        <v>#VALUE!</v>
      </c>
      <c r="Q1528" s="48" t="e">
        <f aca="false">IF($Q$1,tblSalaries#this row;ppp factor*tblSalaries#this row;salary in usd,tblSalaries#this row;salary in usd)</f>
        <v>#VALUE!</v>
      </c>
    </row>
    <row r="1529" customFormat="false" ht="15" hidden="false" customHeight="true" outlineLevel="0" collapsed="false">
      <c r="B1529" s="0" t="s">
        <v>3747</v>
      </c>
      <c r="C1529" s="54" t="n">
        <v>41060.9640277778</v>
      </c>
      <c r="D1529" s="55" t="n">
        <v>71500</v>
      </c>
      <c r="E1529" s="0" t="n">
        <v>71500</v>
      </c>
      <c r="F1529" s="0" t="s">
        <v>71</v>
      </c>
      <c r="G1529" s="0" t="e">
        <f aca="false">tblSalaries#this row;clean salary (in local currency)*VLOOKUP(tblSalaries#this row;currency,tblXrate,2,0)</f>
        <v>#VALUE!</v>
      </c>
      <c r="H1529" s="0" t="s">
        <v>3748</v>
      </c>
      <c r="I1529" s="0" t="s">
        <v>78</v>
      </c>
      <c r="J1529" s="0" t="s">
        <v>74</v>
      </c>
      <c r="K1529" s="0" t="e">
        <f aca="false">VLOOKUP(tblSalaries#this row;where do you work,tblCountriesactual:mapping,2,0)</f>
        <v>#VALUE!</v>
      </c>
      <c r="L1529" s="0" t="s">
        <v>110</v>
      </c>
      <c r="M1529" s="0" t="n">
        <v>5</v>
      </c>
      <c r="N1529" s="48" t="e">
        <f aca="false">VLOOKUP(K1529,tblCountries,3,0)</f>
        <v>#VALUE!</v>
      </c>
      <c r="O1529" s="48" t="e">
        <f aca="false">VLOOKUP(tblSalaries#this row;how many hours of a day you work on excel,tblHours,2,0)</f>
        <v>#VALUE!</v>
      </c>
      <c r="P1529" s="48" t="e">
        <f aca="false">VLOOKUP(tblSalaries#this row;clean country,tblCountries,5,0)</f>
        <v>#VALUE!</v>
      </c>
      <c r="Q1529" s="48" t="e">
        <f aca="false">IF($Q$1,tblSalaries#this row;ppp factor*tblSalaries#this row;salary in usd,tblSalaries#this row;salary in usd)</f>
        <v>#VALUE!</v>
      </c>
    </row>
    <row r="1530" customFormat="false" ht="15" hidden="false" customHeight="true" outlineLevel="0" collapsed="false">
      <c r="B1530" s="0" t="s">
        <v>3749</v>
      </c>
      <c r="C1530" s="54" t="n">
        <v>41060.9646759259</v>
      </c>
      <c r="D1530" s="55" t="s">
        <v>2887</v>
      </c>
      <c r="E1530" s="0" t="n">
        <v>25000</v>
      </c>
      <c r="F1530" s="0" t="s">
        <v>111</v>
      </c>
      <c r="G1530" s="0" t="e">
        <f aca="false">tblSalaries#this row;clean salary (in local currency)*VLOOKUP(tblSalaries#this row;currency,tblXrate,2,0)</f>
        <v>#VALUE!</v>
      </c>
      <c r="H1530" s="0" t="s">
        <v>3750</v>
      </c>
      <c r="I1530" s="0" t="s">
        <v>136</v>
      </c>
      <c r="J1530" s="0" t="s">
        <v>94</v>
      </c>
      <c r="K1530" s="0" t="e">
        <f aca="false">VLOOKUP(tblSalaries#this row;where do you work,tblCountriesactual:mapping,2,0)</f>
        <v>#VALUE!</v>
      </c>
      <c r="L1530" s="0" t="s">
        <v>110</v>
      </c>
      <c r="M1530" s="0" t="n">
        <v>2</v>
      </c>
      <c r="N1530" s="48" t="e">
        <f aca="false">VLOOKUP(K1530,tblCountries,3,0)</f>
        <v>#VALUE!</v>
      </c>
      <c r="O1530" s="48" t="e">
        <f aca="false">VLOOKUP(tblSalaries#this row;how many hours of a day you work on excel,tblHours,2,0)</f>
        <v>#VALUE!</v>
      </c>
      <c r="P1530" s="48" t="e">
        <f aca="false">VLOOKUP(tblSalaries#this row;clean country,tblCountries,5,0)</f>
        <v>#VALUE!</v>
      </c>
      <c r="Q1530" s="48" t="e">
        <f aca="false">IF($Q$1,tblSalaries#this row;ppp factor*tblSalaries#this row;salary in usd,tblSalaries#this row;salary in usd)</f>
        <v>#VALUE!</v>
      </c>
    </row>
    <row r="1531" customFormat="false" ht="15" hidden="false" customHeight="true" outlineLevel="0" collapsed="false">
      <c r="B1531" s="0" t="s">
        <v>3751</v>
      </c>
      <c r="C1531" s="54" t="n">
        <v>41060.9657870371</v>
      </c>
      <c r="D1531" s="55" t="s">
        <v>3752</v>
      </c>
      <c r="E1531" s="0" t="n">
        <v>70000</v>
      </c>
      <c r="F1531" s="0" t="s">
        <v>82</v>
      </c>
      <c r="G1531" s="0" t="e">
        <f aca="false">tblSalaries#this row;clean salary (in local currency)*VLOOKUP(tblSalaries#this row;currency,tblXrate,2,0)</f>
        <v>#VALUE!</v>
      </c>
      <c r="H1531" s="0" t="s">
        <v>3753</v>
      </c>
      <c r="I1531" s="0" t="s">
        <v>143</v>
      </c>
      <c r="J1531" s="0" t="s">
        <v>134</v>
      </c>
      <c r="K1531" s="0" t="e">
        <f aca="false">VLOOKUP(tblSalaries#this row;where do you work,tblCountriesactual:mapping,2,0)</f>
        <v>#VALUE!</v>
      </c>
      <c r="L1531" s="0" t="s">
        <v>90</v>
      </c>
      <c r="M1531" s="0" t="n">
        <v>5</v>
      </c>
      <c r="N1531" s="48" t="e">
        <f aca="false">VLOOKUP(K1531,tblCountries,3,0)</f>
        <v>#VALUE!</v>
      </c>
      <c r="O1531" s="48" t="e">
        <f aca="false">VLOOKUP(tblSalaries#this row;how many hours of a day you work on excel,tblHours,2,0)</f>
        <v>#VALUE!</v>
      </c>
      <c r="P1531" s="48" t="e">
        <f aca="false">VLOOKUP(tblSalaries#this row;clean country,tblCountries,5,0)</f>
        <v>#VALUE!</v>
      </c>
      <c r="Q1531" s="48" t="e">
        <f aca="false">IF($Q$1,tblSalaries#this row;ppp factor*tblSalaries#this row;salary in usd,tblSalaries#this row;salary in usd)</f>
        <v>#VALUE!</v>
      </c>
    </row>
    <row r="1532" customFormat="false" ht="15" hidden="false" customHeight="true" outlineLevel="0" collapsed="false">
      <c r="B1532" s="0" t="s">
        <v>3754</v>
      </c>
      <c r="C1532" s="54" t="n">
        <v>41060.9920833333</v>
      </c>
      <c r="D1532" s="55" t="s">
        <v>3755</v>
      </c>
      <c r="E1532" s="0" t="n">
        <v>90000</v>
      </c>
      <c r="F1532" s="0" t="s">
        <v>71</v>
      </c>
      <c r="G1532" s="0" t="e">
        <f aca="false">tblSalaries#this row;clean salary (in local currency)*VLOOKUP(tblSalaries#this row;currency,tblXrate,2,0)</f>
        <v>#VALUE!</v>
      </c>
      <c r="H1532" s="0" t="s">
        <v>3756</v>
      </c>
      <c r="I1532" s="0" t="s">
        <v>124</v>
      </c>
      <c r="J1532" s="0" t="s">
        <v>74</v>
      </c>
      <c r="K1532" s="0" t="e">
        <f aca="false">VLOOKUP(tblSalaries#this row;where do you work,tblCountriesactual:mapping,2,0)</f>
        <v>#VALUE!</v>
      </c>
      <c r="L1532" s="0" t="s">
        <v>110</v>
      </c>
      <c r="M1532" s="0" t="n">
        <v>25</v>
      </c>
      <c r="N1532" s="48" t="e">
        <f aca="false">VLOOKUP(K1532,tblCountries,3,0)</f>
        <v>#VALUE!</v>
      </c>
      <c r="O1532" s="48" t="e">
        <f aca="false">VLOOKUP(tblSalaries#this row;how many hours of a day you work on excel,tblHours,2,0)</f>
        <v>#VALUE!</v>
      </c>
      <c r="P1532" s="48" t="e">
        <f aca="false">VLOOKUP(tblSalaries#this row;clean country,tblCountries,5,0)</f>
        <v>#VALUE!</v>
      </c>
      <c r="Q1532" s="48" t="e">
        <f aca="false">IF($Q$1,tblSalaries#this row;ppp factor*tblSalaries#this row;salary in usd,tblSalaries#this row;salary in usd)</f>
        <v>#VALUE!</v>
      </c>
    </row>
    <row r="1533" customFormat="false" ht="15" hidden="false" customHeight="true" outlineLevel="0" collapsed="false">
      <c r="B1533" s="0" t="s">
        <v>3757</v>
      </c>
      <c r="C1533" s="54" t="n">
        <v>41061.0017824074</v>
      </c>
      <c r="D1533" s="55" t="s">
        <v>2755</v>
      </c>
      <c r="E1533" s="0" t="n">
        <v>700000</v>
      </c>
      <c r="F1533" s="0" t="s">
        <v>101</v>
      </c>
      <c r="G1533" s="0" t="e">
        <f aca="false">tblSalaries#this row;clean salary (in local currency)*VLOOKUP(tblSalaries#this row;currency,tblXrate,2,0)</f>
        <v>#VALUE!</v>
      </c>
      <c r="H1533" s="0" t="s">
        <v>3758</v>
      </c>
      <c r="I1533" s="0" t="s">
        <v>124</v>
      </c>
      <c r="J1533" s="0" t="s">
        <v>85</v>
      </c>
      <c r="K1533" s="0" t="e">
        <f aca="false">VLOOKUP(tblSalaries#this row;where do you work,tblCountriesactual:mapping,2,0)</f>
        <v>#VALUE!</v>
      </c>
      <c r="L1533" s="0" t="s">
        <v>118</v>
      </c>
      <c r="M1533" s="0" t="n">
        <v>30</v>
      </c>
      <c r="N1533" s="48" t="e">
        <f aca="false">VLOOKUP(K1533,tblCountries,3,0)</f>
        <v>#VALUE!</v>
      </c>
      <c r="O1533" s="48" t="e">
        <f aca="false">VLOOKUP(tblSalaries#this row;how many hours of a day you work on excel,tblHours,2,0)</f>
        <v>#VALUE!</v>
      </c>
      <c r="P1533" s="48" t="e">
        <f aca="false">VLOOKUP(tblSalaries#this row;clean country,tblCountries,5,0)</f>
        <v>#VALUE!</v>
      </c>
      <c r="Q1533" s="48" t="e">
        <f aca="false">IF($Q$1,tblSalaries#this row;ppp factor*tblSalaries#this row;salary in usd,tblSalaries#this row;salary in usd)</f>
        <v>#VALUE!</v>
      </c>
    </row>
    <row r="1534" customFormat="false" ht="15" hidden="false" customHeight="true" outlineLevel="0" collapsed="false">
      <c r="B1534" s="0" t="s">
        <v>3759</v>
      </c>
      <c r="C1534" s="54" t="n">
        <v>41061.0129050926</v>
      </c>
      <c r="D1534" s="55" t="s">
        <v>3760</v>
      </c>
      <c r="E1534" s="0" t="n">
        <v>40000</v>
      </c>
      <c r="F1534" s="0" t="s">
        <v>71</v>
      </c>
      <c r="G1534" s="0" t="e">
        <f aca="false">tblSalaries#this row;clean salary (in local currency)*VLOOKUP(tblSalaries#this row;currency,tblXrate,2,0)</f>
        <v>#VALUE!</v>
      </c>
      <c r="H1534" s="0" t="s">
        <v>3761</v>
      </c>
      <c r="I1534" s="0" t="s">
        <v>78</v>
      </c>
      <c r="J1534" s="0" t="s">
        <v>74</v>
      </c>
      <c r="K1534" s="0" t="e">
        <f aca="false">VLOOKUP(tblSalaries#this row;where do you work,tblCountriesactual:mapping,2,0)</f>
        <v>#VALUE!</v>
      </c>
      <c r="L1534" s="0" t="s">
        <v>110</v>
      </c>
      <c r="M1534" s="0" t="n">
        <v>8</v>
      </c>
      <c r="N1534" s="48" t="e">
        <f aca="false">VLOOKUP(K1534,tblCountries,3,0)</f>
        <v>#VALUE!</v>
      </c>
      <c r="O1534" s="48" t="e">
        <f aca="false">VLOOKUP(tblSalaries#this row;how many hours of a day you work on excel,tblHours,2,0)</f>
        <v>#VALUE!</v>
      </c>
      <c r="P1534" s="48" t="e">
        <f aca="false">VLOOKUP(tblSalaries#this row;clean country,tblCountries,5,0)</f>
        <v>#VALUE!</v>
      </c>
      <c r="Q1534" s="48" t="e">
        <f aca="false">IF($Q$1,tblSalaries#this row;ppp factor*tblSalaries#this row;salary in usd,tblSalaries#this row;salary in usd)</f>
        <v>#VALUE!</v>
      </c>
    </row>
    <row r="1535" customFormat="false" ht="15" hidden="false" customHeight="true" outlineLevel="0" collapsed="false">
      <c r="B1535" s="0" t="s">
        <v>3762</v>
      </c>
      <c r="C1535" s="54" t="n">
        <v>41061.0165972222</v>
      </c>
      <c r="D1535" s="55" t="n">
        <v>30000</v>
      </c>
      <c r="E1535" s="0" t="n">
        <v>30000</v>
      </c>
      <c r="F1535" s="0" t="s">
        <v>71</v>
      </c>
      <c r="G1535" s="0" t="e">
        <f aca="false">tblSalaries#this row;clean salary (in local currency)*VLOOKUP(tblSalaries#this row;currency,tblXrate,2,0)</f>
        <v>#VALUE!</v>
      </c>
      <c r="H1535" s="0" t="s">
        <v>3763</v>
      </c>
      <c r="I1535" s="0" t="s">
        <v>78</v>
      </c>
      <c r="J1535" s="0" t="s">
        <v>85</v>
      </c>
      <c r="K1535" s="0" t="e">
        <f aca="false">VLOOKUP(tblSalaries#this row;where do you work,tblCountriesactual:mapping,2,0)</f>
        <v>#VALUE!</v>
      </c>
      <c r="L1535" s="0" t="s">
        <v>118</v>
      </c>
      <c r="M1535" s="0" t="n">
        <v>4</v>
      </c>
      <c r="N1535" s="48" t="e">
        <f aca="false">VLOOKUP(K1535,tblCountries,3,0)</f>
        <v>#VALUE!</v>
      </c>
      <c r="O1535" s="48" t="e">
        <f aca="false">VLOOKUP(tblSalaries#this row;how many hours of a day you work on excel,tblHours,2,0)</f>
        <v>#VALUE!</v>
      </c>
      <c r="P1535" s="48" t="e">
        <f aca="false">VLOOKUP(tblSalaries#this row;clean country,tblCountries,5,0)</f>
        <v>#VALUE!</v>
      </c>
      <c r="Q1535" s="48" t="e">
        <f aca="false">IF($Q$1,tblSalaries#this row;ppp factor*tblSalaries#this row;salary in usd,tblSalaries#this row;salary in usd)</f>
        <v>#VALUE!</v>
      </c>
    </row>
    <row r="1536" customFormat="false" ht="15" hidden="false" customHeight="true" outlineLevel="0" collapsed="false">
      <c r="B1536" s="0" t="s">
        <v>3764</v>
      </c>
      <c r="C1536" s="54" t="n">
        <v>41061.0618287037</v>
      </c>
      <c r="D1536" s="55" t="n">
        <v>46325</v>
      </c>
      <c r="E1536" s="0" t="n">
        <v>46325</v>
      </c>
      <c r="F1536" s="0" t="s">
        <v>71</v>
      </c>
      <c r="G1536" s="0" t="e">
        <f aca="false">tblSalaries#this row;clean salary (in local currency)*VLOOKUP(tblSalaries#this row;currency,tblXrate,2,0)</f>
        <v>#VALUE!</v>
      </c>
      <c r="H1536" s="0" t="s">
        <v>3765</v>
      </c>
      <c r="I1536" s="0" t="s">
        <v>97</v>
      </c>
      <c r="J1536" s="0" t="s">
        <v>74</v>
      </c>
      <c r="K1536" s="0" t="e">
        <f aca="false">VLOOKUP(tblSalaries#this row;where do you work,tblCountriesactual:mapping,2,0)</f>
        <v>#VALUE!</v>
      </c>
      <c r="L1536" s="0" t="s">
        <v>110</v>
      </c>
      <c r="M1536" s="0" t="n">
        <v>1</v>
      </c>
      <c r="N1536" s="48" t="e">
        <f aca="false">VLOOKUP(K1536,tblCountries,3,0)</f>
        <v>#VALUE!</v>
      </c>
      <c r="O1536" s="48" t="e">
        <f aca="false">VLOOKUP(tblSalaries#this row;how many hours of a day you work on excel,tblHours,2,0)</f>
        <v>#VALUE!</v>
      </c>
      <c r="P1536" s="48" t="e">
        <f aca="false">VLOOKUP(tblSalaries#this row;clean country,tblCountries,5,0)</f>
        <v>#VALUE!</v>
      </c>
      <c r="Q1536" s="48" t="e">
        <f aca="false">IF($Q$1,tblSalaries#this row;ppp factor*tblSalaries#this row;salary in usd,tblSalaries#this row;salary in usd)</f>
        <v>#VALUE!</v>
      </c>
    </row>
    <row r="1537" customFormat="false" ht="15" hidden="false" customHeight="true" outlineLevel="0" collapsed="false">
      <c r="B1537" s="0" t="s">
        <v>3766</v>
      </c>
      <c r="C1537" s="54" t="n">
        <v>41061.0748032407</v>
      </c>
      <c r="D1537" s="55" t="n">
        <v>15000</v>
      </c>
      <c r="E1537" s="0" t="n">
        <v>15000</v>
      </c>
      <c r="F1537" s="0" t="s">
        <v>71</v>
      </c>
      <c r="G1537" s="0" t="e">
        <f aca="false">tblSalaries#this row;clean salary (in local currency)*VLOOKUP(tblSalaries#this row;currency,tblXrate,2,0)</f>
        <v>#VALUE!</v>
      </c>
      <c r="H1537" s="0" t="s">
        <v>2337</v>
      </c>
      <c r="I1537" s="0" t="s">
        <v>78</v>
      </c>
      <c r="J1537" s="0" t="s">
        <v>74</v>
      </c>
      <c r="K1537" s="0" t="e">
        <f aca="false">VLOOKUP(tblSalaries#this row;where do you work,tblCountriesactual:mapping,2,0)</f>
        <v>#VALUE!</v>
      </c>
      <c r="L1537" s="0" t="s">
        <v>118</v>
      </c>
      <c r="M1537" s="0" t="n">
        <v>8</v>
      </c>
      <c r="N1537" s="48" t="e">
        <f aca="false">VLOOKUP(K1537,tblCountries,3,0)</f>
        <v>#VALUE!</v>
      </c>
      <c r="O1537" s="48" t="e">
        <f aca="false">VLOOKUP(tblSalaries#this row;how many hours of a day you work on excel,tblHours,2,0)</f>
        <v>#VALUE!</v>
      </c>
      <c r="P1537" s="48" t="e">
        <f aca="false">VLOOKUP(tblSalaries#this row;clean country,tblCountries,5,0)</f>
        <v>#VALUE!</v>
      </c>
      <c r="Q1537" s="48" t="e">
        <f aca="false">IF($Q$1,tblSalaries#this row;ppp factor*tblSalaries#this row;salary in usd,tblSalaries#this row;salary in usd)</f>
        <v>#VALUE!</v>
      </c>
    </row>
    <row r="1538" customFormat="false" ht="15" hidden="false" customHeight="true" outlineLevel="0" collapsed="false">
      <c r="B1538" s="0" t="s">
        <v>3767</v>
      </c>
      <c r="C1538" s="54" t="n">
        <v>41061.1062731482</v>
      </c>
      <c r="D1538" s="55" t="n">
        <v>31200</v>
      </c>
      <c r="E1538" s="0" t="n">
        <v>31200</v>
      </c>
      <c r="F1538" s="0" t="s">
        <v>71</v>
      </c>
      <c r="G1538" s="0" t="e">
        <f aca="false">tblSalaries#this row;clean salary (in local currency)*VLOOKUP(tblSalaries#this row;currency,tblXrate,2,0)</f>
        <v>#VALUE!</v>
      </c>
      <c r="H1538" s="0" t="s">
        <v>877</v>
      </c>
      <c r="I1538" s="0" t="s">
        <v>78</v>
      </c>
      <c r="J1538" s="0" t="s">
        <v>74</v>
      </c>
      <c r="K1538" s="0" t="e">
        <f aca="false">VLOOKUP(tblSalaries#this row;where do you work,tblCountriesactual:mapping,2,0)</f>
        <v>#VALUE!</v>
      </c>
      <c r="L1538" s="0" t="s">
        <v>110</v>
      </c>
      <c r="M1538" s="0" t="n">
        <v>15</v>
      </c>
      <c r="N1538" s="48" t="e">
        <f aca="false">VLOOKUP(K1538,tblCountries,3,0)</f>
        <v>#VALUE!</v>
      </c>
      <c r="O1538" s="48" t="e">
        <f aca="false">VLOOKUP(tblSalaries#this row;how many hours of a day you work on excel,tblHours,2,0)</f>
        <v>#VALUE!</v>
      </c>
      <c r="P1538" s="48" t="e">
        <f aca="false">VLOOKUP(tblSalaries#this row;clean country,tblCountries,5,0)</f>
        <v>#VALUE!</v>
      </c>
      <c r="Q1538" s="48" t="e">
        <f aca="false">IF($Q$1,tblSalaries#this row;ppp factor*tblSalaries#this row;salary in usd,tblSalaries#this row;salary in usd)</f>
        <v>#VALUE!</v>
      </c>
    </row>
    <row r="1539" customFormat="false" ht="15" hidden="false" customHeight="true" outlineLevel="0" collapsed="false">
      <c r="B1539" s="0" t="s">
        <v>3768</v>
      </c>
      <c r="C1539" s="54" t="n">
        <v>41061.1155208333</v>
      </c>
      <c r="D1539" s="55" t="s">
        <v>1437</v>
      </c>
      <c r="E1539" s="0" t="n">
        <v>500000</v>
      </c>
      <c r="F1539" s="0" t="s">
        <v>101</v>
      </c>
      <c r="G1539" s="0" t="e">
        <f aca="false">tblSalaries#this row;clean salary (in local currency)*VLOOKUP(tblSalaries#this row;currency,tblXrate,2,0)</f>
        <v>#VALUE!</v>
      </c>
      <c r="H1539" s="0" t="s">
        <v>1035</v>
      </c>
      <c r="I1539" s="0" t="s">
        <v>78</v>
      </c>
      <c r="J1539" s="0" t="s">
        <v>85</v>
      </c>
      <c r="K1539" s="0" t="e">
        <f aca="false">VLOOKUP(tblSalaries#this row;where do you work,tblCountriesactual:mapping,2,0)</f>
        <v>#VALUE!</v>
      </c>
      <c r="L1539" s="0" t="s">
        <v>110</v>
      </c>
      <c r="M1539" s="0" t="n">
        <v>9</v>
      </c>
      <c r="N1539" s="48" t="e">
        <f aca="false">VLOOKUP(K1539,tblCountries,3,0)</f>
        <v>#VALUE!</v>
      </c>
      <c r="O1539" s="48" t="e">
        <f aca="false">VLOOKUP(tblSalaries#this row;how many hours of a day you work on excel,tblHours,2,0)</f>
        <v>#VALUE!</v>
      </c>
      <c r="P1539" s="48" t="e">
        <f aca="false">VLOOKUP(tblSalaries#this row;clean country,tblCountries,5,0)</f>
        <v>#VALUE!</v>
      </c>
      <c r="Q1539" s="48" t="e">
        <f aca="false">IF($Q$1,tblSalaries#this row;ppp factor*tblSalaries#this row;salary in usd,tblSalaries#this row;salary in usd)</f>
        <v>#VALUE!</v>
      </c>
    </row>
    <row r="1540" customFormat="false" ht="15" hidden="false" customHeight="true" outlineLevel="0" collapsed="false">
      <c r="B1540" s="0" t="s">
        <v>3769</v>
      </c>
      <c r="C1540" s="54" t="n">
        <v>41061.1257407408</v>
      </c>
      <c r="D1540" s="55" t="n">
        <v>1320</v>
      </c>
      <c r="E1540" s="0" t="n">
        <v>15840</v>
      </c>
      <c r="F1540" s="0" t="s">
        <v>71</v>
      </c>
      <c r="G1540" s="0" t="e">
        <f aca="false">tblSalaries#this row;clean salary (in local currency)*VLOOKUP(tblSalaries#this row;currency,tblXrate,2,0)</f>
        <v>#VALUE!</v>
      </c>
      <c r="H1540" s="0" t="s">
        <v>3770</v>
      </c>
      <c r="I1540" s="0" t="s">
        <v>78</v>
      </c>
      <c r="J1540" s="0" t="s">
        <v>445</v>
      </c>
      <c r="K1540" s="0" t="e">
        <f aca="false">VLOOKUP(tblSalaries#this row;where do you work,tblCountriesactual:mapping,2,0)</f>
        <v>#VALUE!</v>
      </c>
      <c r="L1540" s="0" t="s">
        <v>118</v>
      </c>
      <c r="M1540" s="0" t="n">
        <v>8</v>
      </c>
      <c r="N1540" s="48" t="e">
        <f aca="false">VLOOKUP(K1540,tblCountries,3,0)</f>
        <v>#VALUE!</v>
      </c>
      <c r="O1540" s="48" t="e">
        <f aca="false">VLOOKUP(tblSalaries#this row;how many hours of a day you work on excel,tblHours,2,0)</f>
        <v>#VALUE!</v>
      </c>
      <c r="P1540" s="48" t="e">
        <f aca="false">VLOOKUP(tblSalaries#this row;clean country,tblCountries,5,0)</f>
        <v>#VALUE!</v>
      </c>
      <c r="Q1540" s="48" t="e">
        <f aca="false">IF($Q$1,tblSalaries#this row;ppp factor*tblSalaries#this row;salary in usd,tblSalaries#this row;salary in usd)</f>
        <v>#VALUE!</v>
      </c>
    </row>
    <row r="1541" customFormat="false" ht="15" hidden="false" customHeight="true" outlineLevel="0" collapsed="false">
      <c r="B1541" s="0" t="s">
        <v>3771</v>
      </c>
      <c r="C1541" s="54" t="n">
        <v>41061.1302199074</v>
      </c>
      <c r="D1541" s="55" t="s">
        <v>3772</v>
      </c>
      <c r="E1541" s="0" t="n">
        <v>850000</v>
      </c>
      <c r="F1541" s="0" t="s">
        <v>101</v>
      </c>
      <c r="G1541" s="0" t="e">
        <f aca="false">tblSalaries#this row;clean salary (in local currency)*VLOOKUP(tblSalaries#this row;currency,tblXrate,2,0)</f>
        <v>#VALUE!</v>
      </c>
      <c r="H1541" s="0" t="s">
        <v>3773</v>
      </c>
      <c r="I1541" s="0" t="s">
        <v>78</v>
      </c>
      <c r="J1541" s="0" t="s">
        <v>85</v>
      </c>
      <c r="K1541" s="0" t="e">
        <f aca="false">VLOOKUP(tblSalaries#this row;where do you work,tblCountriesactual:mapping,2,0)</f>
        <v>#VALUE!</v>
      </c>
      <c r="L1541" s="0" t="s">
        <v>110</v>
      </c>
      <c r="M1541" s="0" t="n">
        <v>5</v>
      </c>
      <c r="N1541" s="48" t="e">
        <f aca="false">VLOOKUP(K1541,tblCountries,3,0)</f>
        <v>#VALUE!</v>
      </c>
      <c r="O1541" s="48" t="e">
        <f aca="false">VLOOKUP(tblSalaries#this row;how many hours of a day you work on excel,tblHours,2,0)</f>
        <v>#VALUE!</v>
      </c>
      <c r="P1541" s="48" t="e">
        <f aca="false">VLOOKUP(tblSalaries#this row;clean country,tblCountries,5,0)</f>
        <v>#VALUE!</v>
      </c>
      <c r="Q1541" s="48" t="e">
        <f aca="false">IF($Q$1,tblSalaries#this row;ppp factor*tblSalaries#this row;salary in usd,tblSalaries#this row;salary in usd)</f>
        <v>#VALUE!</v>
      </c>
    </row>
    <row r="1542" customFormat="false" ht="15" hidden="false" customHeight="true" outlineLevel="0" collapsed="false">
      <c r="B1542" s="0" t="s">
        <v>3774</v>
      </c>
      <c r="C1542" s="54" t="n">
        <v>41061.174212963</v>
      </c>
      <c r="D1542" s="55" t="n">
        <v>41000</v>
      </c>
      <c r="E1542" s="0" t="n">
        <v>41000</v>
      </c>
      <c r="F1542" s="0" t="s">
        <v>71</v>
      </c>
      <c r="G1542" s="0" t="e">
        <f aca="false">tblSalaries#this row;clean salary (in local currency)*VLOOKUP(tblSalaries#this row;currency,tblXrate,2,0)</f>
        <v>#VALUE!</v>
      </c>
      <c r="H1542" s="0" t="s">
        <v>2743</v>
      </c>
      <c r="I1542" s="0" t="s">
        <v>87</v>
      </c>
      <c r="J1542" s="0" t="s">
        <v>74</v>
      </c>
      <c r="K1542" s="0" t="e">
        <f aca="false">VLOOKUP(tblSalaries#this row;where do you work,tblCountriesactual:mapping,2,0)</f>
        <v>#VALUE!</v>
      </c>
      <c r="L1542" s="0" t="s">
        <v>110</v>
      </c>
      <c r="M1542" s="0" t="n">
        <v>10</v>
      </c>
      <c r="N1542" s="48" t="e">
        <f aca="false">VLOOKUP(K1542,tblCountries,3,0)</f>
        <v>#VALUE!</v>
      </c>
      <c r="O1542" s="48" t="e">
        <f aca="false">VLOOKUP(tblSalaries#this row;how many hours of a day you work on excel,tblHours,2,0)</f>
        <v>#VALUE!</v>
      </c>
      <c r="P1542" s="48" t="e">
        <f aca="false">VLOOKUP(tblSalaries#this row;clean country,tblCountries,5,0)</f>
        <v>#VALUE!</v>
      </c>
      <c r="Q1542" s="48" t="e">
        <f aca="false">IF($Q$1,tblSalaries#this row;ppp factor*tblSalaries#this row;salary in usd,tblSalaries#this row;salary in usd)</f>
        <v>#VALUE!</v>
      </c>
    </row>
    <row r="1543" customFormat="false" ht="15" hidden="false" customHeight="true" outlineLevel="0" collapsed="false">
      <c r="B1543" s="0" t="s">
        <v>3775</v>
      </c>
      <c r="C1543" s="54" t="n">
        <v>41061.1975578704</v>
      </c>
      <c r="D1543" s="55" t="n">
        <v>11000</v>
      </c>
      <c r="E1543" s="0" t="n">
        <v>11000</v>
      </c>
      <c r="F1543" s="0" t="s">
        <v>71</v>
      </c>
      <c r="G1543" s="0" t="e">
        <f aca="false">tblSalaries#this row;clean salary (in local currency)*VLOOKUP(tblSalaries#this row;currency,tblXrate,2,0)</f>
        <v>#VALUE!</v>
      </c>
      <c r="H1543" s="0" t="s">
        <v>1974</v>
      </c>
      <c r="I1543" s="0" t="s">
        <v>124</v>
      </c>
      <c r="J1543" s="0" t="s">
        <v>394</v>
      </c>
      <c r="K1543" s="0" t="e">
        <f aca="false">VLOOKUP(tblSalaries#this row;where do you work,tblCountriesactual:mapping,2,0)</f>
        <v>#VALUE!</v>
      </c>
      <c r="L1543" s="0" t="s">
        <v>110</v>
      </c>
      <c r="M1543" s="0" t="n">
        <v>2</v>
      </c>
      <c r="N1543" s="48" t="e">
        <f aca="false">VLOOKUP(K1543,tblCountries,3,0)</f>
        <v>#VALUE!</v>
      </c>
      <c r="O1543" s="48" t="e">
        <f aca="false">VLOOKUP(tblSalaries#this row;how many hours of a day you work on excel,tblHours,2,0)</f>
        <v>#VALUE!</v>
      </c>
      <c r="P1543" s="48" t="e">
        <f aca="false">VLOOKUP(tblSalaries#this row;clean country,tblCountries,5,0)</f>
        <v>#VALUE!</v>
      </c>
      <c r="Q1543" s="48" t="e">
        <f aca="false">IF($Q$1,tblSalaries#this row;ppp factor*tblSalaries#this row;salary in usd,tblSalaries#this row;salary in usd)</f>
        <v>#VALUE!</v>
      </c>
    </row>
    <row r="1544" customFormat="false" ht="15" hidden="false" customHeight="true" outlineLevel="0" collapsed="false">
      <c r="B1544" s="0" t="s">
        <v>3776</v>
      </c>
      <c r="C1544" s="54" t="n">
        <v>41061.2309143519</v>
      </c>
      <c r="D1544" s="55" t="s">
        <v>3777</v>
      </c>
      <c r="E1544" s="0" t="n">
        <v>35000</v>
      </c>
      <c r="F1544" s="0" t="s">
        <v>111</v>
      </c>
      <c r="G1544" s="0" t="e">
        <f aca="false">tblSalaries#this row;clean salary (in local currency)*VLOOKUP(tblSalaries#this row;currency,tblXrate,2,0)</f>
        <v>#VALUE!</v>
      </c>
      <c r="H1544" s="0" t="s">
        <v>3778</v>
      </c>
      <c r="I1544" s="0" t="s">
        <v>107</v>
      </c>
      <c r="J1544" s="0" t="s">
        <v>94</v>
      </c>
      <c r="K1544" s="0" t="e">
        <f aca="false">VLOOKUP(tblSalaries#this row;where do you work,tblCountriesactual:mapping,2,0)</f>
        <v>#VALUE!</v>
      </c>
      <c r="L1544" s="0" t="s">
        <v>100</v>
      </c>
      <c r="M1544" s="0" t="n">
        <v>30</v>
      </c>
      <c r="N1544" s="48" t="e">
        <f aca="false">VLOOKUP(K1544,tblCountries,3,0)</f>
        <v>#VALUE!</v>
      </c>
      <c r="O1544" s="48" t="e">
        <f aca="false">VLOOKUP(tblSalaries#this row;how many hours of a day you work on excel,tblHours,2,0)</f>
        <v>#VALUE!</v>
      </c>
      <c r="P1544" s="48" t="e">
        <f aca="false">VLOOKUP(tblSalaries#this row;clean country,tblCountries,5,0)</f>
        <v>#VALUE!</v>
      </c>
      <c r="Q1544" s="48" t="e">
        <f aca="false">IF($Q$1,tblSalaries#this row;ppp factor*tblSalaries#this row;salary in usd,tblSalaries#this row;salary in usd)</f>
        <v>#VALUE!</v>
      </c>
    </row>
    <row r="1545" customFormat="false" ht="15" hidden="false" customHeight="true" outlineLevel="0" collapsed="false">
      <c r="B1545" s="0" t="s">
        <v>3779</v>
      </c>
      <c r="C1545" s="54" t="n">
        <v>41061.2343981482</v>
      </c>
      <c r="D1545" s="55" t="n">
        <v>240000</v>
      </c>
      <c r="E1545" s="0" t="n">
        <v>240000</v>
      </c>
      <c r="F1545" s="0" t="s">
        <v>132</v>
      </c>
      <c r="G1545" s="0" t="e">
        <f aca="false">tblSalaries#this row;clean salary (in local currency)*VLOOKUP(tblSalaries#this row;currency,tblXrate,2,0)</f>
        <v>#VALUE!</v>
      </c>
      <c r="H1545" s="0" t="s">
        <v>3780</v>
      </c>
      <c r="I1545" s="0" t="s">
        <v>124</v>
      </c>
      <c r="J1545" s="0" t="s">
        <v>169</v>
      </c>
      <c r="K1545" s="0" t="e">
        <f aca="false">VLOOKUP(tblSalaries#this row;where do you work,tblCountriesactual:mapping,2,0)</f>
        <v>#VALUE!</v>
      </c>
      <c r="L1545" s="0" t="s">
        <v>110</v>
      </c>
      <c r="M1545" s="0" t="n">
        <v>15</v>
      </c>
      <c r="N1545" s="48" t="e">
        <f aca="false">VLOOKUP(K1545,tblCountries,3,0)</f>
        <v>#VALUE!</v>
      </c>
      <c r="O1545" s="48" t="e">
        <f aca="false">VLOOKUP(tblSalaries#this row;how many hours of a day you work on excel,tblHours,2,0)</f>
        <v>#VALUE!</v>
      </c>
      <c r="P1545" s="48" t="e">
        <f aca="false">VLOOKUP(tblSalaries#this row;clean country,tblCountries,5,0)</f>
        <v>#VALUE!</v>
      </c>
      <c r="Q1545" s="48" t="e">
        <f aca="false">IF($Q$1,tblSalaries#this row;ppp factor*tblSalaries#this row;salary in usd,tblSalaries#this row;salary in usd)</f>
        <v>#VALUE!</v>
      </c>
    </row>
    <row r="1546" customFormat="false" ht="15" hidden="false" customHeight="true" outlineLevel="0" collapsed="false">
      <c r="B1546" s="0" t="s">
        <v>3781</v>
      </c>
      <c r="C1546" s="54" t="n">
        <v>41061.2445717593</v>
      </c>
      <c r="D1546" s="55" t="n">
        <v>17728.57</v>
      </c>
      <c r="E1546" s="0" t="n">
        <v>17728</v>
      </c>
      <c r="F1546" s="0" t="s">
        <v>71</v>
      </c>
      <c r="G1546" s="0" t="e">
        <f aca="false">tblSalaries#this row;clean salary (in local currency)*VLOOKUP(tblSalaries#this row;currency,tblXrate,2,0)</f>
        <v>#VALUE!</v>
      </c>
      <c r="H1546" s="0" t="s">
        <v>1453</v>
      </c>
      <c r="I1546" s="0" t="s">
        <v>78</v>
      </c>
      <c r="J1546" s="0" t="s">
        <v>204</v>
      </c>
      <c r="K1546" s="0" t="e">
        <f aca="false">VLOOKUP(tblSalaries#this row;where do you work,tblCountriesactual:mapping,2,0)</f>
        <v>#VALUE!</v>
      </c>
      <c r="L1546" s="0" t="s">
        <v>110</v>
      </c>
      <c r="M1546" s="0" t="n">
        <v>3</v>
      </c>
      <c r="N1546" s="48" t="e">
        <f aca="false">VLOOKUP(K1546,tblCountries,3,0)</f>
        <v>#VALUE!</v>
      </c>
      <c r="O1546" s="48" t="e">
        <f aca="false">VLOOKUP(tblSalaries#this row;how many hours of a day you work on excel,tblHours,2,0)</f>
        <v>#VALUE!</v>
      </c>
      <c r="P1546" s="48" t="e">
        <f aca="false">VLOOKUP(tblSalaries#this row;clean country,tblCountries,5,0)</f>
        <v>#VALUE!</v>
      </c>
      <c r="Q1546" s="48" t="e">
        <f aca="false">IF($Q$1,tblSalaries#this row;ppp factor*tblSalaries#this row;salary in usd,tblSalaries#this row;salary in usd)</f>
        <v>#VALUE!</v>
      </c>
    </row>
    <row r="1547" customFormat="false" ht="15" hidden="false" customHeight="true" outlineLevel="0" collapsed="false">
      <c r="B1547" s="0" t="s">
        <v>3782</v>
      </c>
      <c r="C1547" s="54" t="n">
        <v>41061.2474537037</v>
      </c>
      <c r="D1547" s="55" t="s">
        <v>3783</v>
      </c>
      <c r="E1547" s="0" t="n">
        <v>120000</v>
      </c>
      <c r="F1547" s="0" t="s">
        <v>296</v>
      </c>
      <c r="G1547" s="0" t="e">
        <f aca="false">tblSalaries#this row;clean salary (in local currency)*VLOOKUP(tblSalaries#this row;currency,tblXrate,2,0)</f>
        <v>#VALUE!</v>
      </c>
      <c r="H1547" s="0" t="s">
        <v>3784</v>
      </c>
      <c r="I1547" s="0" t="s">
        <v>97</v>
      </c>
      <c r="J1547" s="0" t="s">
        <v>416</v>
      </c>
      <c r="K1547" s="0" t="e">
        <f aca="false">VLOOKUP(tblSalaries#this row;where do you work,tblCountriesactual:mapping,2,0)</f>
        <v>#VALUE!</v>
      </c>
      <c r="L1547" s="0" t="s">
        <v>118</v>
      </c>
      <c r="M1547" s="0" t="n">
        <v>8</v>
      </c>
      <c r="N1547" s="48" t="e">
        <f aca="false">VLOOKUP(K1547,tblCountries,3,0)</f>
        <v>#VALUE!</v>
      </c>
      <c r="O1547" s="48" t="e">
        <f aca="false">VLOOKUP(tblSalaries#this row;how many hours of a day you work on excel,tblHours,2,0)</f>
        <v>#VALUE!</v>
      </c>
      <c r="P1547" s="48" t="e">
        <f aca="false">VLOOKUP(tblSalaries#this row;clean country,tblCountries,5,0)</f>
        <v>#VALUE!</v>
      </c>
      <c r="Q1547" s="48" t="e">
        <f aca="false">IF($Q$1,tblSalaries#this row;ppp factor*tblSalaries#this row;salary in usd,tblSalaries#this row;salary in usd)</f>
        <v>#VALUE!</v>
      </c>
    </row>
    <row r="1548" customFormat="false" ht="15" hidden="false" customHeight="true" outlineLevel="0" collapsed="false">
      <c r="B1548" s="0" t="s">
        <v>3785</v>
      </c>
      <c r="C1548" s="54" t="n">
        <v>41061.262025463</v>
      </c>
      <c r="D1548" s="55" t="n">
        <v>50000</v>
      </c>
      <c r="E1548" s="0" t="n">
        <v>50000</v>
      </c>
      <c r="F1548" s="0" t="s">
        <v>71</v>
      </c>
      <c r="G1548" s="0" t="e">
        <f aca="false">tblSalaries#this row;clean salary (in local currency)*VLOOKUP(tblSalaries#this row;currency,tblXrate,2,0)</f>
        <v>#VALUE!</v>
      </c>
      <c r="H1548" s="0" t="s">
        <v>3097</v>
      </c>
      <c r="I1548" s="0" t="s">
        <v>69</v>
      </c>
      <c r="J1548" s="0" t="s">
        <v>74</v>
      </c>
      <c r="K1548" s="0" t="e">
        <f aca="false">VLOOKUP(tblSalaries#this row;where do you work,tblCountriesactual:mapping,2,0)</f>
        <v>#VALUE!</v>
      </c>
      <c r="L1548" s="0" t="s">
        <v>110</v>
      </c>
      <c r="M1548" s="0" t="n">
        <v>15</v>
      </c>
      <c r="N1548" s="48" t="e">
        <f aca="false">VLOOKUP(K1548,tblCountries,3,0)</f>
        <v>#VALUE!</v>
      </c>
      <c r="O1548" s="48" t="e">
        <f aca="false">VLOOKUP(tblSalaries#this row;how many hours of a day you work on excel,tblHours,2,0)</f>
        <v>#VALUE!</v>
      </c>
      <c r="P1548" s="48" t="e">
        <f aca="false">VLOOKUP(tblSalaries#this row;clean country,tblCountries,5,0)</f>
        <v>#VALUE!</v>
      </c>
      <c r="Q1548" s="48" t="e">
        <f aca="false">IF($Q$1,tblSalaries#this row;ppp factor*tblSalaries#this row;salary in usd,tblSalaries#this row;salary in usd)</f>
        <v>#VALUE!</v>
      </c>
    </row>
    <row r="1549" customFormat="false" ht="15" hidden="false" customHeight="true" outlineLevel="0" collapsed="false">
      <c r="B1549" s="0" t="s">
        <v>3786</v>
      </c>
      <c r="C1549" s="54" t="n">
        <v>41061.2720949074</v>
      </c>
      <c r="D1549" s="55" t="n">
        <v>80000</v>
      </c>
      <c r="E1549" s="0" t="n">
        <v>80000</v>
      </c>
      <c r="F1549" s="0" t="s">
        <v>125</v>
      </c>
      <c r="G1549" s="0" t="e">
        <f aca="false">tblSalaries#this row;clean salary (in local currency)*VLOOKUP(tblSalaries#this row;currency,tblXrate,2,0)</f>
        <v>#VALUE!</v>
      </c>
      <c r="H1549" s="0" t="s">
        <v>3787</v>
      </c>
      <c r="I1549" s="0" t="s">
        <v>78</v>
      </c>
      <c r="J1549" s="0" t="s">
        <v>113</v>
      </c>
      <c r="K1549" s="0" t="e">
        <f aca="false">VLOOKUP(tblSalaries#this row;where do you work,tblCountriesactual:mapping,2,0)</f>
        <v>#VALUE!</v>
      </c>
      <c r="L1549" s="0" t="s">
        <v>110</v>
      </c>
      <c r="M1549" s="0" t="n">
        <v>7</v>
      </c>
      <c r="N1549" s="48" t="e">
        <f aca="false">VLOOKUP(K1549,tblCountries,3,0)</f>
        <v>#VALUE!</v>
      </c>
      <c r="O1549" s="48" t="e">
        <f aca="false">VLOOKUP(tblSalaries#this row;how many hours of a day you work on excel,tblHours,2,0)</f>
        <v>#VALUE!</v>
      </c>
      <c r="P1549" s="48" t="e">
        <f aca="false">VLOOKUP(tblSalaries#this row;clean country,tblCountries,5,0)</f>
        <v>#VALUE!</v>
      </c>
      <c r="Q1549" s="48" t="e">
        <f aca="false">IF($Q$1,tblSalaries#this row;ppp factor*tblSalaries#this row;salary in usd,tblSalaries#this row;salary in usd)</f>
        <v>#VALUE!</v>
      </c>
    </row>
    <row r="1550" customFormat="false" ht="15" hidden="false" customHeight="true" outlineLevel="0" collapsed="false">
      <c r="B1550" s="0" t="s">
        <v>3788</v>
      </c>
      <c r="C1550" s="54" t="n">
        <v>41061.2874074074</v>
      </c>
      <c r="D1550" s="55" t="n">
        <v>85000</v>
      </c>
      <c r="E1550" s="0" t="n">
        <v>85000</v>
      </c>
      <c r="F1550" s="0" t="s">
        <v>71</v>
      </c>
      <c r="G1550" s="0" t="e">
        <f aca="false">tblSalaries#this row;clean salary (in local currency)*VLOOKUP(tblSalaries#this row;currency,tblXrate,2,0)</f>
        <v>#VALUE!</v>
      </c>
      <c r="H1550" s="0" t="s">
        <v>3789</v>
      </c>
      <c r="I1550" s="0" t="s">
        <v>136</v>
      </c>
      <c r="J1550" s="0" t="s">
        <v>74</v>
      </c>
      <c r="K1550" s="0" t="e">
        <f aca="false">VLOOKUP(tblSalaries#this row;where do you work,tblCountriesactual:mapping,2,0)</f>
        <v>#VALUE!</v>
      </c>
      <c r="L1550" s="0" t="s">
        <v>110</v>
      </c>
      <c r="M1550" s="0" t="n">
        <v>10</v>
      </c>
      <c r="N1550" s="48" t="e">
        <f aca="false">VLOOKUP(K1550,tblCountries,3,0)</f>
        <v>#VALUE!</v>
      </c>
      <c r="O1550" s="48" t="e">
        <f aca="false">VLOOKUP(tblSalaries#this row;how many hours of a day you work on excel,tblHours,2,0)</f>
        <v>#VALUE!</v>
      </c>
      <c r="P1550" s="48" t="e">
        <f aca="false">VLOOKUP(tblSalaries#this row;clean country,tblCountries,5,0)</f>
        <v>#VALUE!</v>
      </c>
      <c r="Q1550" s="48" t="e">
        <f aca="false">IF($Q$1,tblSalaries#this row;ppp factor*tblSalaries#this row;salary in usd,tblSalaries#this row;salary in usd)</f>
        <v>#VALUE!</v>
      </c>
    </row>
    <row r="1551" customFormat="false" ht="15" hidden="false" customHeight="true" outlineLevel="0" collapsed="false">
      <c r="B1551" s="0" t="s">
        <v>3790</v>
      </c>
      <c r="C1551" s="54" t="n">
        <v>41061.3073611111</v>
      </c>
      <c r="D1551" s="55" t="n">
        <v>100000</v>
      </c>
      <c r="E1551" s="0" t="n">
        <v>100000</v>
      </c>
      <c r="F1551" s="0" t="s">
        <v>84</v>
      </c>
      <c r="G1551" s="0" t="e">
        <f aca="false">tblSalaries#this row;clean salary (in local currency)*VLOOKUP(tblSalaries#this row;currency,tblXrate,2,0)</f>
        <v>#VALUE!</v>
      </c>
      <c r="H1551" s="0" t="s">
        <v>2008</v>
      </c>
      <c r="I1551" s="0" t="s">
        <v>124</v>
      </c>
      <c r="J1551" s="0" t="s">
        <v>104</v>
      </c>
      <c r="K1551" s="0" t="e">
        <f aca="false">VLOOKUP(tblSalaries#this row;where do you work,tblCountriesactual:mapping,2,0)</f>
        <v>#VALUE!</v>
      </c>
      <c r="L1551" s="0" t="s">
        <v>110</v>
      </c>
      <c r="M1551" s="0" t="n">
        <v>20</v>
      </c>
      <c r="N1551" s="48" t="e">
        <f aca="false">VLOOKUP(K1551,tblCountries,3,0)</f>
        <v>#VALUE!</v>
      </c>
      <c r="O1551" s="48" t="e">
        <f aca="false">VLOOKUP(tblSalaries#this row;how many hours of a day you work on excel,tblHours,2,0)</f>
        <v>#VALUE!</v>
      </c>
      <c r="P1551" s="48" t="e">
        <f aca="false">VLOOKUP(tblSalaries#this row;clean country,tblCountries,5,0)</f>
        <v>#VALUE!</v>
      </c>
      <c r="Q1551" s="48" t="e">
        <f aca="false">IF($Q$1,tblSalaries#this row;ppp factor*tblSalaries#this row;salary in usd,tblSalaries#this row;salary in usd)</f>
        <v>#VALUE!</v>
      </c>
    </row>
    <row r="1552" customFormat="false" ht="15" hidden="false" customHeight="true" outlineLevel="0" collapsed="false">
      <c r="B1552" s="0" t="s">
        <v>3791</v>
      </c>
      <c r="C1552" s="54" t="n">
        <v>41061.3378935185</v>
      </c>
      <c r="D1552" s="55" t="s">
        <v>3792</v>
      </c>
      <c r="E1552" s="0" t="n">
        <v>5650000</v>
      </c>
      <c r="F1552" s="0" t="s">
        <v>101</v>
      </c>
      <c r="G1552" s="0" t="e">
        <f aca="false">tblSalaries#this row;clean salary (in local currency)*VLOOKUP(tblSalaries#this row;currency,tblXrate,2,0)</f>
        <v>#VALUE!</v>
      </c>
      <c r="H1552" s="0" t="s">
        <v>1257</v>
      </c>
      <c r="I1552" s="0" t="s">
        <v>136</v>
      </c>
      <c r="J1552" s="0" t="s">
        <v>85</v>
      </c>
      <c r="K1552" s="0" t="e">
        <f aca="false">VLOOKUP(tblSalaries#this row;where do you work,tblCountriesactual:mapping,2,0)</f>
        <v>#VALUE!</v>
      </c>
      <c r="L1552" s="0" t="s">
        <v>100</v>
      </c>
      <c r="M1552" s="0" t="n">
        <v>6</v>
      </c>
      <c r="N1552" s="48" t="e">
        <f aca="false">VLOOKUP(K1552,tblCountries,3,0)</f>
        <v>#VALUE!</v>
      </c>
      <c r="O1552" s="48" t="e">
        <f aca="false">VLOOKUP(tblSalaries#this row;how many hours of a day you work on excel,tblHours,2,0)</f>
        <v>#VALUE!</v>
      </c>
      <c r="P1552" s="48" t="e">
        <f aca="false">VLOOKUP(tblSalaries#this row;clean country,tblCountries,5,0)</f>
        <v>#VALUE!</v>
      </c>
      <c r="Q1552" s="48" t="e">
        <f aca="false">IF($Q$1,tblSalaries#this row;ppp factor*tblSalaries#this row;salary in usd,tblSalaries#this row;salary in usd)</f>
        <v>#VALUE!</v>
      </c>
    </row>
    <row r="1553" customFormat="false" ht="15" hidden="false" customHeight="true" outlineLevel="0" collapsed="false">
      <c r="B1553" s="0" t="s">
        <v>3793</v>
      </c>
      <c r="C1553" s="54" t="n">
        <v>41061.3698032407</v>
      </c>
      <c r="D1553" s="55" t="n">
        <v>85000</v>
      </c>
      <c r="E1553" s="0" t="n">
        <v>85000</v>
      </c>
      <c r="F1553" s="0" t="s">
        <v>84</v>
      </c>
      <c r="G1553" s="0" t="e">
        <f aca="false">tblSalaries#this row;clean salary (in local currency)*VLOOKUP(tblSalaries#this row;currency,tblXrate,2,0)</f>
        <v>#VALUE!</v>
      </c>
      <c r="H1553" s="0" t="s">
        <v>3794</v>
      </c>
      <c r="I1553" s="0" t="s">
        <v>78</v>
      </c>
      <c r="J1553" s="0" t="s">
        <v>104</v>
      </c>
      <c r="K1553" s="0" t="e">
        <f aca="false">VLOOKUP(tblSalaries#this row;where do you work,tblCountriesactual:mapping,2,0)</f>
        <v>#VALUE!</v>
      </c>
      <c r="L1553" s="0" t="s">
        <v>110</v>
      </c>
      <c r="M1553" s="0" t="n">
        <v>30</v>
      </c>
      <c r="N1553" s="48" t="e">
        <f aca="false">VLOOKUP(K1553,tblCountries,3,0)</f>
        <v>#VALUE!</v>
      </c>
      <c r="O1553" s="48" t="e">
        <f aca="false">VLOOKUP(tblSalaries#this row;how many hours of a day you work on excel,tblHours,2,0)</f>
        <v>#VALUE!</v>
      </c>
      <c r="P1553" s="48" t="e">
        <f aca="false">VLOOKUP(tblSalaries#this row;clean country,tblCountries,5,0)</f>
        <v>#VALUE!</v>
      </c>
      <c r="Q1553" s="48" t="e">
        <f aca="false">IF($Q$1,tblSalaries#this row;ppp factor*tblSalaries#this row;salary in usd,tblSalaries#this row;salary in usd)</f>
        <v>#VALUE!</v>
      </c>
    </row>
    <row r="1554" customFormat="false" ht="15" hidden="false" customHeight="true" outlineLevel="0" collapsed="false">
      <c r="B1554" s="0" t="s">
        <v>3795</v>
      </c>
      <c r="C1554" s="54" t="n">
        <v>41061.4551736111</v>
      </c>
      <c r="D1554" s="55" t="s">
        <v>3796</v>
      </c>
      <c r="E1554" s="0" t="n">
        <v>120000</v>
      </c>
      <c r="F1554" s="0" t="s">
        <v>84</v>
      </c>
      <c r="G1554" s="0" t="e">
        <f aca="false">tblSalaries#this row;clean salary (in local currency)*VLOOKUP(tblSalaries#this row;currency,tblXrate,2,0)</f>
        <v>#VALUE!</v>
      </c>
      <c r="H1554" s="0" t="s">
        <v>2160</v>
      </c>
      <c r="I1554" s="0" t="s">
        <v>78</v>
      </c>
      <c r="J1554" s="0" t="s">
        <v>104</v>
      </c>
      <c r="K1554" s="0" t="e">
        <f aca="false">VLOOKUP(tblSalaries#this row;where do you work,tblCountriesactual:mapping,2,0)</f>
        <v>#VALUE!</v>
      </c>
      <c r="L1554" s="0" t="s">
        <v>100</v>
      </c>
      <c r="M1554" s="0" t="n">
        <v>5</v>
      </c>
      <c r="N1554" s="48" t="e">
        <f aca="false">VLOOKUP(K1554,tblCountries,3,0)</f>
        <v>#VALUE!</v>
      </c>
      <c r="O1554" s="48" t="e">
        <f aca="false">VLOOKUP(tblSalaries#this row;how many hours of a day you work on excel,tblHours,2,0)</f>
        <v>#VALUE!</v>
      </c>
      <c r="P1554" s="48" t="e">
        <f aca="false">VLOOKUP(tblSalaries#this row;clean country,tblCountries,5,0)</f>
        <v>#VALUE!</v>
      </c>
      <c r="Q1554" s="48" t="e">
        <f aca="false">IF($Q$1,tblSalaries#this row;ppp factor*tblSalaries#this row;salary in usd,tblSalaries#this row;salary in usd)</f>
        <v>#VALUE!</v>
      </c>
    </row>
    <row r="1555" customFormat="false" ht="15" hidden="false" customHeight="true" outlineLevel="0" collapsed="false">
      <c r="B1555" s="0" t="s">
        <v>3797</v>
      </c>
      <c r="C1555" s="54" t="n">
        <v>41061.4569328704</v>
      </c>
      <c r="D1555" s="55" t="s">
        <v>1367</v>
      </c>
      <c r="E1555" s="0" t="n">
        <v>360000</v>
      </c>
      <c r="F1555" s="0" t="s">
        <v>101</v>
      </c>
      <c r="G1555" s="0" t="e">
        <f aca="false">tblSalaries#this row;clean salary (in local currency)*VLOOKUP(tblSalaries#this row;currency,tblXrate,2,0)</f>
        <v>#VALUE!</v>
      </c>
      <c r="H1555" s="0" t="s">
        <v>3798</v>
      </c>
      <c r="I1555" s="0" t="s">
        <v>124</v>
      </c>
      <c r="J1555" s="0" t="s">
        <v>85</v>
      </c>
      <c r="K1555" s="0" t="e">
        <f aca="false">VLOOKUP(tblSalaries#this row;where do you work,tblCountriesactual:mapping,2,0)</f>
        <v>#VALUE!</v>
      </c>
      <c r="L1555" s="0" t="s">
        <v>100</v>
      </c>
      <c r="M1555" s="0" t="n">
        <v>8</v>
      </c>
      <c r="N1555" s="48" t="e">
        <f aca="false">VLOOKUP(K1555,tblCountries,3,0)</f>
        <v>#VALUE!</v>
      </c>
      <c r="O1555" s="48" t="e">
        <f aca="false">VLOOKUP(tblSalaries#this row;how many hours of a day you work on excel,tblHours,2,0)</f>
        <v>#VALUE!</v>
      </c>
      <c r="P1555" s="48" t="e">
        <f aca="false">VLOOKUP(tblSalaries#this row;clean country,tblCountries,5,0)</f>
        <v>#VALUE!</v>
      </c>
      <c r="Q1555" s="48" t="e">
        <f aca="false">IF($Q$1,tblSalaries#this row;ppp factor*tblSalaries#this row;salary in usd,tblSalaries#this row;salary in usd)</f>
        <v>#VALUE!</v>
      </c>
    </row>
    <row r="1556" customFormat="false" ht="15" hidden="false" customHeight="true" outlineLevel="0" collapsed="false">
      <c r="B1556" s="0" t="s">
        <v>3799</v>
      </c>
      <c r="C1556" s="54" t="n">
        <v>41061.5439583333</v>
      </c>
      <c r="D1556" s="55" t="n">
        <v>44000</v>
      </c>
      <c r="E1556" s="0" t="n">
        <v>44000</v>
      </c>
      <c r="F1556" s="0" t="s">
        <v>71</v>
      </c>
      <c r="G1556" s="0" t="e">
        <f aca="false">tblSalaries#this row;clean salary (in local currency)*VLOOKUP(tblSalaries#this row;currency,tblXrate,2,0)</f>
        <v>#VALUE!</v>
      </c>
      <c r="H1556" s="0" t="s">
        <v>3800</v>
      </c>
      <c r="I1556" s="0" t="s">
        <v>78</v>
      </c>
      <c r="J1556" s="0" t="s">
        <v>74</v>
      </c>
      <c r="K1556" s="0" t="e">
        <f aca="false">VLOOKUP(tblSalaries#this row;where do you work,tblCountriesactual:mapping,2,0)</f>
        <v>#VALUE!</v>
      </c>
      <c r="L1556" s="0" t="s">
        <v>110</v>
      </c>
      <c r="M1556" s="0" t="n">
        <v>3.5</v>
      </c>
      <c r="N1556" s="48" t="e">
        <f aca="false">VLOOKUP(K1556,tblCountries,3,0)</f>
        <v>#VALUE!</v>
      </c>
      <c r="O1556" s="48" t="e">
        <f aca="false">VLOOKUP(tblSalaries#this row;how many hours of a day you work on excel,tblHours,2,0)</f>
        <v>#VALUE!</v>
      </c>
      <c r="P1556" s="48" t="e">
        <f aca="false">VLOOKUP(tblSalaries#this row;clean country,tblCountries,5,0)</f>
        <v>#VALUE!</v>
      </c>
      <c r="Q1556" s="48" t="e">
        <f aca="false">IF($Q$1,tblSalaries#this row;ppp factor*tblSalaries#this row;salary in usd,tblSalaries#this row;salary in usd)</f>
        <v>#VALUE!</v>
      </c>
    </row>
    <row r="1557" customFormat="false" ht="15" hidden="false" customHeight="true" outlineLevel="0" collapsed="false">
      <c r="B1557" s="0" t="s">
        <v>3801</v>
      </c>
      <c r="C1557" s="54" t="n">
        <v>41061.6060300926</v>
      </c>
      <c r="D1557" s="55" t="n">
        <v>250000</v>
      </c>
      <c r="E1557" s="0" t="n">
        <v>250000</v>
      </c>
      <c r="F1557" s="0" t="s">
        <v>101</v>
      </c>
      <c r="G1557" s="0" t="e">
        <f aca="false">tblSalaries#this row;clean salary (in local currency)*VLOOKUP(tblSalaries#this row;currency,tblXrate,2,0)</f>
        <v>#VALUE!</v>
      </c>
      <c r="H1557" s="0" t="s">
        <v>3802</v>
      </c>
      <c r="I1557" s="0" t="s">
        <v>116</v>
      </c>
      <c r="J1557" s="0" t="s">
        <v>85</v>
      </c>
      <c r="K1557" s="0" t="e">
        <f aca="false">VLOOKUP(tblSalaries#this row;where do you work,tblCountriesactual:mapping,2,0)</f>
        <v>#VALUE!</v>
      </c>
      <c r="L1557" s="0" t="s">
        <v>110</v>
      </c>
      <c r="M1557" s="0" t="n">
        <v>2.5</v>
      </c>
      <c r="N1557" s="48" t="e">
        <f aca="false">VLOOKUP(K1557,tblCountries,3,0)</f>
        <v>#VALUE!</v>
      </c>
      <c r="O1557" s="48" t="e">
        <f aca="false">VLOOKUP(tblSalaries#this row;how many hours of a day you work on excel,tblHours,2,0)</f>
        <v>#VALUE!</v>
      </c>
      <c r="P1557" s="48" t="e">
        <f aca="false">VLOOKUP(tblSalaries#this row;clean country,tblCountries,5,0)</f>
        <v>#VALUE!</v>
      </c>
      <c r="Q1557" s="48" t="e">
        <f aca="false">IF($Q$1,tblSalaries#this row;ppp factor*tblSalaries#this row;salary in usd,tblSalaries#this row;salary in usd)</f>
        <v>#VALUE!</v>
      </c>
    </row>
    <row r="1558" customFormat="false" ht="15" hidden="false" customHeight="true" outlineLevel="0" collapsed="false">
      <c r="B1558" s="0" t="s">
        <v>3803</v>
      </c>
      <c r="C1558" s="54" t="n">
        <v>41061.6185300926</v>
      </c>
      <c r="D1558" s="55" t="n">
        <v>4500</v>
      </c>
      <c r="E1558" s="0" t="n">
        <v>4500</v>
      </c>
      <c r="F1558" s="0" t="s">
        <v>71</v>
      </c>
      <c r="G1558" s="0" t="e">
        <f aca="false">tblSalaries#this row;clean salary (in local currency)*VLOOKUP(tblSalaries#this row;currency,tblXrate,2,0)</f>
        <v>#VALUE!</v>
      </c>
      <c r="H1558" s="0" t="s">
        <v>3804</v>
      </c>
      <c r="I1558" s="0" t="s">
        <v>78</v>
      </c>
      <c r="J1558" s="0" t="s">
        <v>121</v>
      </c>
      <c r="K1558" s="0" t="e">
        <f aca="false">VLOOKUP(tblSalaries#this row;where do you work,tblCountriesactual:mapping,2,0)</f>
        <v>#VALUE!</v>
      </c>
      <c r="L1558" s="0" t="s">
        <v>110</v>
      </c>
      <c r="M1558" s="0" t="n">
        <v>6</v>
      </c>
      <c r="N1558" s="48" t="e">
        <f aca="false">VLOOKUP(K1558,tblCountries,3,0)</f>
        <v>#VALUE!</v>
      </c>
      <c r="O1558" s="48" t="e">
        <f aca="false">VLOOKUP(tblSalaries#this row;how many hours of a day you work on excel,tblHours,2,0)</f>
        <v>#VALUE!</v>
      </c>
      <c r="P1558" s="48" t="e">
        <f aca="false">VLOOKUP(tblSalaries#this row;clean country,tblCountries,5,0)</f>
        <v>#VALUE!</v>
      </c>
      <c r="Q1558" s="48" t="e">
        <f aca="false">IF($Q$1,tblSalaries#this row;ppp factor*tblSalaries#this row;salary in usd,tblSalaries#this row;salary in usd)</f>
        <v>#VALUE!</v>
      </c>
    </row>
    <row r="1559" customFormat="false" ht="15" hidden="false" customHeight="true" outlineLevel="0" collapsed="false">
      <c r="B1559" s="0" t="s">
        <v>3805</v>
      </c>
      <c r="C1559" s="54" t="n">
        <v>41061.6315625</v>
      </c>
      <c r="D1559" s="55" t="n">
        <v>1700000</v>
      </c>
      <c r="E1559" s="0" t="n">
        <v>1700000</v>
      </c>
      <c r="F1559" s="0" t="s">
        <v>101</v>
      </c>
      <c r="G1559" s="0" t="e">
        <f aca="false">tblSalaries#this row;clean salary (in local currency)*VLOOKUP(tblSalaries#this row;currency,tblXrate,2,0)</f>
        <v>#VALUE!</v>
      </c>
      <c r="H1559" s="0" t="s">
        <v>3806</v>
      </c>
      <c r="I1559" s="0" t="s">
        <v>107</v>
      </c>
      <c r="J1559" s="0" t="s">
        <v>85</v>
      </c>
      <c r="K1559" s="0" t="e">
        <f aca="false">VLOOKUP(tblSalaries#this row;where do you work,tblCountriesactual:mapping,2,0)</f>
        <v>#VALUE!</v>
      </c>
      <c r="L1559" s="0" t="s">
        <v>110</v>
      </c>
      <c r="M1559" s="0" t="n">
        <v>6</v>
      </c>
      <c r="N1559" s="48" t="e">
        <f aca="false">VLOOKUP(K1559,tblCountries,3,0)</f>
        <v>#VALUE!</v>
      </c>
      <c r="O1559" s="48" t="e">
        <f aca="false">VLOOKUP(tblSalaries#this row;how many hours of a day you work on excel,tblHours,2,0)</f>
        <v>#VALUE!</v>
      </c>
      <c r="P1559" s="48" t="e">
        <f aca="false">VLOOKUP(tblSalaries#this row;clean country,tblCountries,5,0)</f>
        <v>#VALUE!</v>
      </c>
      <c r="Q1559" s="48" t="e">
        <f aca="false">IF($Q$1,tblSalaries#this row;ppp factor*tblSalaries#this row;salary in usd,tblSalaries#this row;salary in usd)</f>
        <v>#VALUE!</v>
      </c>
    </row>
    <row r="1560" customFormat="false" ht="15" hidden="false" customHeight="true" outlineLevel="0" collapsed="false">
      <c r="B1560" s="0" t="s">
        <v>3807</v>
      </c>
      <c r="C1560" s="54" t="n">
        <v>41061.6523148148</v>
      </c>
      <c r="D1560" s="55" t="s">
        <v>3808</v>
      </c>
      <c r="E1560" s="0" t="n">
        <v>52000</v>
      </c>
      <c r="F1560" s="0" t="s">
        <v>71</v>
      </c>
      <c r="G1560" s="0" t="e">
        <f aca="false">tblSalaries#this row;clean salary (in local currency)*VLOOKUP(tblSalaries#this row;currency,tblXrate,2,0)</f>
        <v>#VALUE!</v>
      </c>
      <c r="H1560" s="0" t="s">
        <v>1550</v>
      </c>
      <c r="I1560" s="0" t="s">
        <v>78</v>
      </c>
      <c r="J1560" s="0" t="s">
        <v>74</v>
      </c>
      <c r="K1560" s="0" t="e">
        <f aca="false">VLOOKUP(tblSalaries#this row;where do you work,tblCountriesactual:mapping,2,0)</f>
        <v>#VALUE!</v>
      </c>
      <c r="L1560" s="0" t="s">
        <v>118</v>
      </c>
      <c r="M1560" s="0" t="n">
        <v>5</v>
      </c>
      <c r="N1560" s="48" t="e">
        <f aca="false">VLOOKUP(K1560,tblCountries,3,0)</f>
        <v>#VALUE!</v>
      </c>
      <c r="O1560" s="48" t="e">
        <f aca="false">VLOOKUP(tblSalaries#this row;how many hours of a day you work on excel,tblHours,2,0)</f>
        <v>#VALUE!</v>
      </c>
      <c r="P1560" s="48" t="e">
        <f aca="false">VLOOKUP(tblSalaries#this row;clean country,tblCountries,5,0)</f>
        <v>#VALUE!</v>
      </c>
      <c r="Q1560" s="48" t="e">
        <f aca="false">IF($Q$1,tblSalaries#this row;ppp factor*tblSalaries#this row;salary in usd,tblSalaries#this row;salary in usd)</f>
        <v>#VALUE!</v>
      </c>
    </row>
    <row r="1561" customFormat="false" ht="15" hidden="false" customHeight="true" outlineLevel="0" collapsed="false">
      <c r="B1561" s="0" t="s">
        <v>3809</v>
      </c>
      <c r="C1561" s="54" t="n">
        <v>41061.7556365741</v>
      </c>
      <c r="D1561" s="55" t="s">
        <v>3810</v>
      </c>
      <c r="E1561" s="0" t="n">
        <v>75000</v>
      </c>
      <c r="F1561" s="0" t="s">
        <v>71</v>
      </c>
      <c r="G1561" s="0" t="e">
        <f aca="false">tblSalaries#this row;clean salary (in local currency)*VLOOKUP(tblSalaries#this row;currency,tblXrate,2,0)</f>
        <v>#VALUE!</v>
      </c>
      <c r="H1561" s="0" t="s">
        <v>87</v>
      </c>
      <c r="I1561" s="0" t="s">
        <v>87</v>
      </c>
      <c r="J1561" s="0" t="s">
        <v>134</v>
      </c>
      <c r="K1561" s="0" t="e">
        <f aca="false">VLOOKUP(tblSalaries#this row;where do you work,tblCountriesactual:mapping,2,0)</f>
        <v>#VALUE!</v>
      </c>
      <c r="L1561" s="0" t="s">
        <v>100</v>
      </c>
      <c r="M1561" s="0" t="n">
        <v>9</v>
      </c>
      <c r="N1561" s="48" t="e">
        <f aca="false">VLOOKUP(K1561,tblCountries,3,0)</f>
        <v>#VALUE!</v>
      </c>
      <c r="O1561" s="48" t="e">
        <f aca="false">VLOOKUP(tblSalaries#this row;how many hours of a day you work on excel,tblHours,2,0)</f>
        <v>#VALUE!</v>
      </c>
      <c r="P1561" s="48" t="e">
        <f aca="false">VLOOKUP(tblSalaries#this row;clean country,tblCountries,5,0)</f>
        <v>#VALUE!</v>
      </c>
      <c r="Q1561" s="48" t="e">
        <f aca="false">IF($Q$1,tblSalaries#this row;ppp factor*tblSalaries#this row;salary in usd,tblSalaries#this row;salary in usd)</f>
        <v>#VALUE!</v>
      </c>
    </row>
    <row r="1562" customFormat="false" ht="15" hidden="false" customHeight="true" outlineLevel="0" collapsed="false">
      <c r="B1562" s="0" t="s">
        <v>3811</v>
      </c>
      <c r="C1562" s="54" t="n">
        <v>41061.7628587963</v>
      </c>
      <c r="D1562" s="55" t="s">
        <v>3812</v>
      </c>
      <c r="E1562" s="0" t="n">
        <v>1000000</v>
      </c>
      <c r="F1562" s="0" t="s">
        <v>101</v>
      </c>
      <c r="G1562" s="0" t="e">
        <f aca="false">tblSalaries#this row;clean salary (in local currency)*VLOOKUP(tblSalaries#this row;currency,tblXrate,2,0)</f>
        <v>#VALUE!</v>
      </c>
      <c r="H1562" s="0" t="s">
        <v>802</v>
      </c>
      <c r="I1562" s="0" t="s">
        <v>78</v>
      </c>
      <c r="J1562" s="0" t="s">
        <v>85</v>
      </c>
      <c r="K1562" s="0" t="e">
        <f aca="false">VLOOKUP(tblSalaries#this row;where do you work,tblCountriesactual:mapping,2,0)</f>
        <v>#VALUE!</v>
      </c>
      <c r="L1562" s="0" t="s">
        <v>118</v>
      </c>
      <c r="M1562" s="0" t="n">
        <v>4</v>
      </c>
      <c r="N1562" s="48" t="e">
        <f aca="false">VLOOKUP(K1562,tblCountries,3,0)</f>
        <v>#VALUE!</v>
      </c>
      <c r="O1562" s="48" t="e">
        <f aca="false">VLOOKUP(tblSalaries#this row;how many hours of a day you work on excel,tblHours,2,0)</f>
        <v>#VALUE!</v>
      </c>
      <c r="P1562" s="48" t="e">
        <f aca="false">VLOOKUP(tblSalaries#this row;clean country,tblCountries,5,0)</f>
        <v>#VALUE!</v>
      </c>
      <c r="Q1562" s="48" t="e">
        <f aca="false">IF($Q$1,tblSalaries#this row;ppp factor*tblSalaries#this row;salary in usd,tblSalaries#this row;salary in usd)</f>
        <v>#VALUE!</v>
      </c>
    </row>
    <row r="1563" customFormat="false" ht="15" hidden="false" customHeight="true" outlineLevel="0" collapsed="false">
      <c r="B1563" s="0" t="s">
        <v>3813</v>
      </c>
      <c r="C1563" s="54" t="n">
        <v>41061.7907638889</v>
      </c>
      <c r="D1563" s="55" t="n">
        <v>177600</v>
      </c>
      <c r="E1563" s="0" t="n">
        <v>177600</v>
      </c>
      <c r="F1563" s="0" t="s">
        <v>71</v>
      </c>
      <c r="G1563" s="0" t="e">
        <f aca="false">tblSalaries#this row;clean salary (in local currency)*VLOOKUP(tblSalaries#this row;currency,tblXrate,2,0)</f>
        <v>#VALUE!</v>
      </c>
      <c r="H1563" s="0" t="s">
        <v>69</v>
      </c>
      <c r="I1563" s="0" t="s">
        <v>69</v>
      </c>
      <c r="J1563" s="0" t="s">
        <v>382</v>
      </c>
      <c r="K1563" s="0" t="e">
        <f aca="false">VLOOKUP(tblSalaries#this row;where do you work,tblCountriesactual:mapping,2,0)</f>
        <v>#VALUE!</v>
      </c>
      <c r="L1563" s="0" t="s">
        <v>110</v>
      </c>
      <c r="M1563" s="0" t="n">
        <v>6</v>
      </c>
      <c r="N1563" s="48" t="e">
        <f aca="false">VLOOKUP(K1563,tblCountries,3,0)</f>
        <v>#VALUE!</v>
      </c>
      <c r="O1563" s="48" t="e">
        <f aca="false">VLOOKUP(tblSalaries#this row;how many hours of a day you work on excel,tblHours,2,0)</f>
        <v>#VALUE!</v>
      </c>
      <c r="P1563" s="48" t="e">
        <f aca="false">VLOOKUP(tblSalaries#this row;clean country,tblCountries,5,0)</f>
        <v>#VALUE!</v>
      </c>
      <c r="Q1563" s="48" t="e">
        <f aca="false">IF($Q$1,tblSalaries#this row;ppp factor*tblSalaries#this row;salary in usd,tblSalaries#this row;salary in usd)</f>
        <v>#VALUE!</v>
      </c>
    </row>
    <row r="1564" customFormat="false" ht="15" hidden="false" customHeight="true" outlineLevel="0" collapsed="false">
      <c r="B1564" s="0" t="s">
        <v>3814</v>
      </c>
      <c r="C1564" s="54" t="n">
        <v>41061.8213657407</v>
      </c>
      <c r="D1564" s="55" t="n">
        <v>650000</v>
      </c>
      <c r="E1564" s="0" t="n">
        <v>650000</v>
      </c>
      <c r="F1564" s="0" t="s">
        <v>101</v>
      </c>
      <c r="G1564" s="0" t="e">
        <f aca="false">tblSalaries#this row;clean salary (in local currency)*VLOOKUP(tblSalaries#this row;currency,tblXrate,2,0)</f>
        <v>#VALUE!</v>
      </c>
      <c r="H1564" s="0" t="s">
        <v>1715</v>
      </c>
      <c r="I1564" s="0" t="s">
        <v>78</v>
      </c>
      <c r="J1564" s="0" t="s">
        <v>85</v>
      </c>
      <c r="K1564" s="0" t="e">
        <f aca="false">VLOOKUP(tblSalaries#this row;where do you work,tblCountriesactual:mapping,2,0)</f>
        <v>#VALUE!</v>
      </c>
      <c r="L1564" s="0" t="s">
        <v>110</v>
      </c>
      <c r="M1564" s="0" t="n">
        <v>5</v>
      </c>
      <c r="N1564" s="48" t="e">
        <f aca="false">VLOOKUP(K1564,tblCountries,3,0)</f>
        <v>#VALUE!</v>
      </c>
      <c r="O1564" s="48" t="e">
        <f aca="false">VLOOKUP(tblSalaries#this row;how many hours of a day you work on excel,tblHours,2,0)</f>
        <v>#VALUE!</v>
      </c>
      <c r="P1564" s="48" t="e">
        <f aca="false">VLOOKUP(tblSalaries#this row;clean country,tblCountries,5,0)</f>
        <v>#VALUE!</v>
      </c>
      <c r="Q1564" s="48" t="e">
        <f aca="false">IF($Q$1,tblSalaries#this row;ppp factor*tblSalaries#this row;salary in usd,tblSalaries#this row;salary in usd)</f>
        <v>#VALUE!</v>
      </c>
    </row>
    <row r="1565" customFormat="false" ht="15" hidden="false" customHeight="true" outlineLevel="0" collapsed="false">
      <c r="B1565" s="0" t="s">
        <v>3815</v>
      </c>
      <c r="C1565" s="54" t="n">
        <v>41061.8239930556</v>
      </c>
      <c r="D1565" s="55" t="s">
        <v>3816</v>
      </c>
      <c r="E1565" s="0" t="n">
        <v>21000</v>
      </c>
      <c r="F1565" s="0" t="s">
        <v>82</v>
      </c>
      <c r="G1565" s="0" t="e">
        <f aca="false">tblSalaries#this row;clean salary (in local currency)*VLOOKUP(tblSalaries#this row;currency,tblXrate,2,0)</f>
        <v>#VALUE!</v>
      </c>
      <c r="H1565" s="0" t="s">
        <v>3817</v>
      </c>
      <c r="I1565" s="0" t="s">
        <v>124</v>
      </c>
      <c r="J1565" s="0" t="s">
        <v>175</v>
      </c>
      <c r="K1565" s="0" t="e">
        <f aca="false">VLOOKUP(tblSalaries#this row;where do you work,tblCountriesactual:mapping,2,0)</f>
        <v>#VALUE!</v>
      </c>
      <c r="L1565" s="0" t="s">
        <v>110</v>
      </c>
      <c r="M1565" s="0" t="n">
        <v>10</v>
      </c>
      <c r="N1565" s="48" t="e">
        <f aca="false">VLOOKUP(K1565,tblCountries,3,0)</f>
        <v>#VALUE!</v>
      </c>
      <c r="O1565" s="48" t="e">
        <f aca="false">VLOOKUP(tblSalaries#this row;how many hours of a day you work on excel,tblHours,2,0)</f>
        <v>#VALUE!</v>
      </c>
      <c r="P1565" s="48" t="e">
        <f aca="false">VLOOKUP(tblSalaries#this row;clean country,tblCountries,5,0)</f>
        <v>#VALUE!</v>
      </c>
      <c r="Q1565" s="48" t="e">
        <f aca="false">IF($Q$1,tblSalaries#this row;ppp factor*tblSalaries#this row;salary in usd,tblSalaries#this row;salary in usd)</f>
        <v>#VALUE!</v>
      </c>
    </row>
    <row r="1566" customFormat="false" ht="15" hidden="false" customHeight="true" outlineLevel="0" collapsed="false">
      <c r="B1566" s="0" t="s">
        <v>3818</v>
      </c>
      <c r="C1566" s="54" t="n">
        <v>41061.8317708333</v>
      </c>
      <c r="D1566" s="55" t="s">
        <v>2995</v>
      </c>
      <c r="E1566" s="0" t="n">
        <v>80000</v>
      </c>
      <c r="F1566" s="0" t="s">
        <v>111</v>
      </c>
      <c r="G1566" s="0" t="e">
        <f aca="false">tblSalaries#this row;clean salary (in local currency)*VLOOKUP(tblSalaries#this row;currency,tblXrate,2,0)</f>
        <v>#VALUE!</v>
      </c>
      <c r="H1566" s="0" t="s">
        <v>3819</v>
      </c>
      <c r="I1566" s="0" t="s">
        <v>87</v>
      </c>
      <c r="J1566" s="0" t="s">
        <v>94</v>
      </c>
      <c r="K1566" s="0" t="e">
        <f aca="false">VLOOKUP(tblSalaries#this row;where do you work,tblCountriesactual:mapping,2,0)</f>
        <v>#VALUE!</v>
      </c>
      <c r="L1566" s="0" t="s">
        <v>110</v>
      </c>
      <c r="M1566" s="0" t="n">
        <v>12</v>
      </c>
      <c r="N1566" s="48" t="e">
        <f aca="false">VLOOKUP(K1566,tblCountries,3,0)</f>
        <v>#VALUE!</v>
      </c>
      <c r="O1566" s="48" t="e">
        <f aca="false">VLOOKUP(tblSalaries#this row;how many hours of a day you work on excel,tblHours,2,0)</f>
        <v>#VALUE!</v>
      </c>
      <c r="P1566" s="48" t="e">
        <f aca="false">VLOOKUP(tblSalaries#this row;clean country,tblCountries,5,0)</f>
        <v>#VALUE!</v>
      </c>
      <c r="Q1566" s="48" t="e">
        <f aca="false">IF($Q$1,tblSalaries#this row;ppp factor*tblSalaries#this row;salary in usd,tblSalaries#this row;salary in usd)</f>
        <v>#VALUE!</v>
      </c>
    </row>
    <row r="1567" customFormat="false" ht="15" hidden="false" customHeight="true" outlineLevel="0" collapsed="false">
      <c r="B1567" s="0" t="s">
        <v>3820</v>
      </c>
      <c r="C1567" s="54" t="n">
        <v>41061.8419212963</v>
      </c>
      <c r="D1567" s="55" t="s">
        <v>3821</v>
      </c>
      <c r="E1567" s="0" t="n">
        <v>6000</v>
      </c>
      <c r="F1567" s="0" t="s">
        <v>71</v>
      </c>
      <c r="G1567" s="0" t="e">
        <f aca="false">tblSalaries#this row;clean salary (in local currency)*VLOOKUP(tblSalaries#this row;currency,tblXrate,2,0)</f>
        <v>#VALUE!</v>
      </c>
      <c r="H1567" s="0" t="s">
        <v>966</v>
      </c>
      <c r="I1567" s="0" t="s">
        <v>78</v>
      </c>
      <c r="J1567" s="0" t="s">
        <v>85</v>
      </c>
      <c r="K1567" s="0" t="e">
        <f aca="false">VLOOKUP(tblSalaries#this row;where do you work,tblCountriesactual:mapping,2,0)</f>
        <v>#VALUE!</v>
      </c>
      <c r="L1567" s="0" t="s">
        <v>110</v>
      </c>
      <c r="M1567" s="0" t="n">
        <v>2</v>
      </c>
      <c r="N1567" s="48" t="e">
        <f aca="false">VLOOKUP(K1567,tblCountries,3,0)</f>
        <v>#VALUE!</v>
      </c>
      <c r="O1567" s="48" t="e">
        <f aca="false">VLOOKUP(tblSalaries#this row;how many hours of a day you work on excel,tblHours,2,0)</f>
        <v>#VALUE!</v>
      </c>
      <c r="P1567" s="48" t="e">
        <f aca="false">VLOOKUP(tblSalaries#this row;clean country,tblCountries,5,0)</f>
        <v>#VALUE!</v>
      </c>
      <c r="Q1567" s="48" t="e">
        <f aca="false">IF($Q$1,tblSalaries#this row;ppp factor*tblSalaries#this row;salary in usd,tblSalaries#this row;salary in usd)</f>
        <v>#VALUE!</v>
      </c>
    </row>
    <row r="1568" customFormat="false" ht="15" hidden="false" customHeight="true" outlineLevel="0" collapsed="false">
      <c r="B1568" s="0" t="s">
        <v>3822</v>
      </c>
      <c r="C1568" s="54" t="n">
        <v>41061.852349537</v>
      </c>
      <c r="D1568" s="55" t="n">
        <v>10000</v>
      </c>
      <c r="E1568" s="0" t="n">
        <v>10000</v>
      </c>
      <c r="F1568" s="0" t="s">
        <v>71</v>
      </c>
      <c r="G1568" s="0" t="e">
        <f aca="false">tblSalaries#this row;clean salary (in local currency)*VLOOKUP(tblSalaries#this row;currency,tblXrate,2,0)</f>
        <v>#VALUE!</v>
      </c>
      <c r="H1568" s="0" t="s">
        <v>1257</v>
      </c>
      <c r="I1568" s="0" t="s">
        <v>136</v>
      </c>
      <c r="J1568" s="0" t="s">
        <v>85</v>
      </c>
      <c r="K1568" s="0" t="e">
        <f aca="false">VLOOKUP(tblSalaries#this row;where do you work,tblCountriesactual:mapping,2,0)</f>
        <v>#VALUE!</v>
      </c>
      <c r="L1568" s="0" t="s">
        <v>118</v>
      </c>
      <c r="M1568" s="0" t="n">
        <v>6</v>
      </c>
      <c r="N1568" s="48" t="e">
        <f aca="false">VLOOKUP(K1568,tblCountries,3,0)</f>
        <v>#VALUE!</v>
      </c>
      <c r="O1568" s="48" t="e">
        <f aca="false">VLOOKUP(tblSalaries#this row;how many hours of a day you work on excel,tblHours,2,0)</f>
        <v>#VALUE!</v>
      </c>
      <c r="P1568" s="48" t="e">
        <f aca="false">VLOOKUP(tblSalaries#this row;clean country,tblCountries,5,0)</f>
        <v>#VALUE!</v>
      </c>
      <c r="Q1568" s="48" t="e">
        <f aca="false">IF($Q$1,tblSalaries#this row;ppp factor*tblSalaries#this row;salary in usd,tblSalaries#this row;salary in usd)</f>
        <v>#VALUE!</v>
      </c>
    </row>
    <row r="1569" customFormat="false" ht="15" hidden="false" customHeight="true" outlineLevel="0" collapsed="false">
      <c r="B1569" s="0" t="s">
        <v>3823</v>
      </c>
      <c r="C1569" s="54" t="n">
        <v>41061.8596412037</v>
      </c>
      <c r="D1569" s="55" t="n">
        <v>50000</v>
      </c>
      <c r="E1569" s="0" t="n">
        <v>50000</v>
      </c>
      <c r="F1569" s="0" t="s">
        <v>71</v>
      </c>
      <c r="G1569" s="0" t="e">
        <f aca="false">tblSalaries#this row;clean salary (in local currency)*VLOOKUP(tblSalaries#this row;currency,tblXrate,2,0)</f>
        <v>#VALUE!</v>
      </c>
      <c r="H1569" s="0" t="s">
        <v>1481</v>
      </c>
      <c r="I1569" s="0" t="s">
        <v>78</v>
      </c>
      <c r="J1569" s="0" t="s">
        <v>74</v>
      </c>
      <c r="K1569" s="0" t="e">
        <f aca="false">VLOOKUP(tblSalaries#this row;where do you work,tblCountriesactual:mapping,2,0)</f>
        <v>#VALUE!</v>
      </c>
      <c r="L1569" s="0" t="s">
        <v>118</v>
      </c>
      <c r="M1569" s="0" t="n">
        <v>2</v>
      </c>
      <c r="N1569" s="48" t="e">
        <f aca="false">VLOOKUP(K1569,tblCountries,3,0)</f>
        <v>#VALUE!</v>
      </c>
      <c r="O1569" s="48" t="e">
        <f aca="false">VLOOKUP(tblSalaries#this row;how many hours of a day you work on excel,tblHours,2,0)</f>
        <v>#VALUE!</v>
      </c>
      <c r="P1569" s="48" t="e">
        <f aca="false">VLOOKUP(tblSalaries#this row;clean country,tblCountries,5,0)</f>
        <v>#VALUE!</v>
      </c>
      <c r="Q1569" s="48" t="e">
        <f aca="false">IF($Q$1,tblSalaries#this row;ppp factor*tblSalaries#this row;salary in usd,tblSalaries#this row;salary in usd)</f>
        <v>#VALUE!</v>
      </c>
    </row>
    <row r="1570" customFormat="false" ht="15" hidden="false" customHeight="true" outlineLevel="0" collapsed="false">
      <c r="B1570" s="0" t="s">
        <v>3824</v>
      </c>
      <c r="C1570" s="54" t="n">
        <v>41061.8603819445</v>
      </c>
      <c r="D1570" s="55" t="n">
        <v>10000</v>
      </c>
      <c r="E1570" s="0" t="n">
        <v>10000</v>
      </c>
      <c r="F1570" s="0" t="s">
        <v>71</v>
      </c>
      <c r="G1570" s="0" t="e">
        <f aca="false">tblSalaries#this row;clean salary (in local currency)*VLOOKUP(tblSalaries#this row;currency,tblXrate,2,0)</f>
        <v>#VALUE!</v>
      </c>
      <c r="H1570" s="0" t="s">
        <v>3825</v>
      </c>
      <c r="I1570" s="0" t="s">
        <v>124</v>
      </c>
      <c r="J1570" s="0" t="s">
        <v>85</v>
      </c>
      <c r="K1570" s="0" t="e">
        <f aca="false">VLOOKUP(tblSalaries#this row;where do you work,tblCountriesactual:mapping,2,0)</f>
        <v>#VALUE!</v>
      </c>
      <c r="L1570" s="0" t="s">
        <v>118</v>
      </c>
      <c r="M1570" s="0" t="n">
        <v>12</v>
      </c>
      <c r="N1570" s="48" t="e">
        <f aca="false">VLOOKUP(K1570,tblCountries,3,0)</f>
        <v>#VALUE!</v>
      </c>
      <c r="O1570" s="48" t="e">
        <f aca="false">VLOOKUP(tblSalaries#this row;how many hours of a day you work on excel,tblHours,2,0)</f>
        <v>#VALUE!</v>
      </c>
      <c r="P1570" s="48" t="e">
        <f aca="false">VLOOKUP(tblSalaries#this row;clean country,tblCountries,5,0)</f>
        <v>#VALUE!</v>
      </c>
      <c r="Q1570" s="48" t="e">
        <f aca="false">IF($Q$1,tblSalaries#this row;ppp factor*tblSalaries#this row;salary in usd,tblSalaries#this row;salary in usd)</f>
        <v>#VALUE!</v>
      </c>
    </row>
    <row r="1571" customFormat="false" ht="15" hidden="false" customHeight="true" outlineLevel="0" collapsed="false">
      <c r="B1571" s="0" t="s">
        <v>3826</v>
      </c>
      <c r="C1571" s="54" t="n">
        <v>41061.8702314815</v>
      </c>
      <c r="D1571" s="55" t="n">
        <v>50000</v>
      </c>
      <c r="E1571" s="0" t="n">
        <v>50000</v>
      </c>
      <c r="F1571" s="0" t="s">
        <v>71</v>
      </c>
      <c r="G1571" s="0" t="e">
        <f aca="false">tblSalaries#this row;clean salary (in local currency)*VLOOKUP(tblSalaries#this row;currency,tblXrate,2,0)</f>
        <v>#VALUE!</v>
      </c>
      <c r="H1571" s="0" t="s">
        <v>3827</v>
      </c>
      <c r="I1571" s="0" t="s">
        <v>78</v>
      </c>
      <c r="J1571" s="0" t="s">
        <v>74</v>
      </c>
      <c r="K1571" s="0" t="e">
        <f aca="false">VLOOKUP(tblSalaries#this row;where do you work,tblCountriesactual:mapping,2,0)</f>
        <v>#VALUE!</v>
      </c>
      <c r="L1571" s="0" t="s">
        <v>118</v>
      </c>
      <c r="M1571" s="0" t="n">
        <v>12</v>
      </c>
      <c r="N1571" s="48" t="e">
        <f aca="false">VLOOKUP(K1571,tblCountries,3,0)</f>
        <v>#VALUE!</v>
      </c>
      <c r="O1571" s="48" t="e">
        <f aca="false">VLOOKUP(tblSalaries#this row;how many hours of a day you work on excel,tblHours,2,0)</f>
        <v>#VALUE!</v>
      </c>
      <c r="P1571" s="48" t="e">
        <f aca="false">VLOOKUP(tblSalaries#this row;clean country,tblCountries,5,0)</f>
        <v>#VALUE!</v>
      </c>
      <c r="Q1571" s="48" t="e">
        <f aca="false">IF($Q$1,tblSalaries#this row;ppp factor*tblSalaries#this row;salary in usd,tblSalaries#this row;salary in usd)</f>
        <v>#VALUE!</v>
      </c>
    </row>
    <row r="1572" customFormat="false" ht="15" hidden="false" customHeight="true" outlineLevel="0" collapsed="false">
      <c r="B1572" s="0" t="s">
        <v>3828</v>
      </c>
      <c r="C1572" s="54" t="n">
        <v>41061.9308564815</v>
      </c>
      <c r="D1572" s="55" t="s">
        <v>3829</v>
      </c>
      <c r="E1572" s="0" t="n">
        <v>20000</v>
      </c>
      <c r="F1572" s="0" t="s">
        <v>71</v>
      </c>
      <c r="G1572" s="0" t="e">
        <f aca="false">tblSalaries#this row;clean salary (in local currency)*VLOOKUP(tblSalaries#this row;currency,tblXrate,2,0)</f>
        <v>#VALUE!</v>
      </c>
      <c r="H1572" s="0" t="s">
        <v>124</v>
      </c>
      <c r="I1572" s="0" t="s">
        <v>124</v>
      </c>
      <c r="J1572" s="0" t="s">
        <v>85</v>
      </c>
      <c r="K1572" s="0" t="e">
        <f aca="false">VLOOKUP(tblSalaries#this row;where do you work,tblCountriesactual:mapping,2,0)</f>
        <v>#VALUE!</v>
      </c>
      <c r="L1572" s="0" t="s">
        <v>110</v>
      </c>
      <c r="M1572" s="0" t="n">
        <v>1</v>
      </c>
      <c r="N1572" s="48" t="e">
        <f aca="false">VLOOKUP(K1572,tblCountries,3,0)</f>
        <v>#VALUE!</v>
      </c>
      <c r="O1572" s="48" t="e">
        <f aca="false">VLOOKUP(tblSalaries#this row;how many hours of a day you work on excel,tblHours,2,0)</f>
        <v>#VALUE!</v>
      </c>
      <c r="P1572" s="48" t="e">
        <f aca="false">VLOOKUP(tblSalaries#this row;clean country,tblCountries,5,0)</f>
        <v>#VALUE!</v>
      </c>
      <c r="Q1572" s="48" t="e">
        <f aca="false">IF($Q$1,tblSalaries#this row;ppp factor*tblSalaries#this row;salary in usd,tblSalaries#this row;salary in usd)</f>
        <v>#VALUE!</v>
      </c>
    </row>
    <row r="1573" customFormat="false" ht="15" hidden="false" customHeight="true" outlineLevel="0" collapsed="false">
      <c r="B1573" s="0" t="s">
        <v>3830</v>
      </c>
      <c r="C1573" s="54" t="n">
        <v>41061.9789699074</v>
      </c>
      <c r="D1573" s="55" t="s">
        <v>1789</v>
      </c>
      <c r="E1573" s="0" t="n">
        <v>20000</v>
      </c>
      <c r="F1573" s="0" t="s">
        <v>111</v>
      </c>
      <c r="G1573" s="0" t="e">
        <f aca="false">tblSalaries#this row;clean salary (in local currency)*VLOOKUP(tblSalaries#this row;currency,tblXrate,2,0)</f>
        <v>#VALUE!</v>
      </c>
      <c r="H1573" s="0" t="s">
        <v>1308</v>
      </c>
      <c r="I1573" s="0" t="s">
        <v>78</v>
      </c>
      <c r="J1573" s="0" t="s">
        <v>94</v>
      </c>
      <c r="K1573" s="0" t="e">
        <f aca="false">VLOOKUP(tblSalaries#this row;where do you work,tblCountriesactual:mapping,2,0)</f>
        <v>#VALUE!</v>
      </c>
      <c r="L1573" s="0" t="s">
        <v>118</v>
      </c>
      <c r="M1573" s="0" t="n">
        <v>3</v>
      </c>
      <c r="N1573" s="48" t="e">
        <f aca="false">VLOOKUP(K1573,tblCountries,3,0)</f>
        <v>#VALUE!</v>
      </c>
      <c r="O1573" s="48" t="e">
        <f aca="false">VLOOKUP(tblSalaries#this row;how many hours of a day you work on excel,tblHours,2,0)</f>
        <v>#VALUE!</v>
      </c>
      <c r="P1573" s="48" t="e">
        <f aca="false">VLOOKUP(tblSalaries#this row;clean country,tblCountries,5,0)</f>
        <v>#VALUE!</v>
      </c>
      <c r="Q1573" s="48" t="e">
        <f aca="false">IF($Q$1,tblSalaries#this row;ppp factor*tblSalaries#this row;salary in usd,tblSalaries#this row;salary in usd)</f>
        <v>#VALUE!</v>
      </c>
    </row>
    <row r="1574" customFormat="false" ht="15" hidden="false" customHeight="true" outlineLevel="0" collapsed="false">
      <c r="B1574" s="0" t="s">
        <v>3831</v>
      </c>
      <c r="C1574" s="54" t="n">
        <v>41062.0618518519</v>
      </c>
      <c r="D1574" s="55" t="s">
        <v>3832</v>
      </c>
      <c r="E1574" s="0" t="n">
        <v>50000</v>
      </c>
      <c r="F1574" s="0" t="s">
        <v>82</v>
      </c>
      <c r="G1574" s="0" t="e">
        <f aca="false">tblSalaries#this row;clean salary (in local currency)*VLOOKUP(tblSalaries#this row;currency,tblXrate,2,0)</f>
        <v>#VALUE!</v>
      </c>
      <c r="H1574" s="0" t="s">
        <v>97</v>
      </c>
      <c r="I1574" s="0" t="s">
        <v>97</v>
      </c>
      <c r="J1574" s="0" t="s">
        <v>155</v>
      </c>
      <c r="K1574" s="0" t="e">
        <f aca="false">VLOOKUP(tblSalaries#this row;where do you work,tblCountriesactual:mapping,2,0)</f>
        <v>#VALUE!</v>
      </c>
      <c r="L1574" s="0" t="s">
        <v>110</v>
      </c>
      <c r="M1574" s="0" t="n">
        <v>10</v>
      </c>
      <c r="N1574" s="48" t="e">
        <f aca="false">VLOOKUP(K1574,tblCountries,3,0)</f>
        <v>#VALUE!</v>
      </c>
      <c r="O1574" s="48" t="e">
        <f aca="false">VLOOKUP(tblSalaries#this row;how many hours of a day you work on excel,tblHours,2,0)</f>
        <v>#VALUE!</v>
      </c>
      <c r="P1574" s="48" t="e">
        <f aca="false">VLOOKUP(tblSalaries#this row;clean country,tblCountries,5,0)</f>
        <v>#VALUE!</v>
      </c>
      <c r="Q1574" s="48" t="e">
        <f aca="false">IF($Q$1,tblSalaries#this row;ppp factor*tblSalaries#this row;salary in usd,tblSalaries#this row;salary in usd)</f>
        <v>#VALUE!</v>
      </c>
    </row>
    <row r="1575" customFormat="false" ht="15" hidden="false" customHeight="true" outlineLevel="0" collapsed="false">
      <c r="B1575" s="0" t="s">
        <v>3833</v>
      </c>
      <c r="C1575" s="54" t="n">
        <v>41062.0718055556</v>
      </c>
      <c r="D1575" s="55" t="n">
        <v>2300</v>
      </c>
      <c r="E1575" s="0" t="n">
        <v>27600</v>
      </c>
      <c r="F1575" s="0" t="s">
        <v>82</v>
      </c>
      <c r="G1575" s="0" t="e">
        <f aca="false">tblSalaries#this row;clean salary (in local currency)*VLOOKUP(tblSalaries#this row;currency,tblXrate,2,0)</f>
        <v>#VALUE!</v>
      </c>
      <c r="H1575" s="0" t="s">
        <v>1292</v>
      </c>
      <c r="I1575" s="0" t="s">
        <v>97</v>
      </c>
      <c r="J1575" s="0" t="s">
        <v>253</v>
      </c>
      <c r="K1575" s="0" t="e">
        <f aca="false">VLOOKUP(tblSalaries#this row;where do you work,tblCountriesactual:mapping,2,0)</f>
        <v>#VALUE!</v>
      </c>
      <c r="L1575" s="0" t="s">
        <v>118</v>
      </c>
      <c r="M1575" s="0" t="n">
        <v>15</v>
      </c>
      <c r="N1575" s="48" t="e">
        <f aca="false">VLOOKUP(K1575,tblCountries,3,0)</f>
        <v>#VALUE!</v>
      </c>
      <c r="O1575" s="48" t="e">
        <f aca="false">VLOOKUP(tblSalaries#this row;how many hours of a day you work on excel,tblHours,2,0)</f>
        <v>#VALUE!</v>
      </c>
      <c r="P1575" s="48" t="e">
        <f aca="false">VLOOKUP(tblSalaries#this row;clean country,tblCountries,5,0)</f>
        <v>#VALUE!</v>
      </c>
      <c r="Q1575" s="48" t="e">
        <f aca="false">IF($Q$1,tblSalaries#this row;ppp factor*tblSalaries#this row;salary in usd,tblSalaries#this row;salary in usd)</f>
        <v>#VALUE!</v>
      </c>
    </row>
    <row r="1576" customFormat="false" ht="15" hidden="false" customHeight="true" outlineLevel="0" collapsed="false">
      <c r="B1576" s="0" t="s">
        <v>3834</v>
      </c>
      <c r="C1576" s="54" t="n">
        <v>41062.1004513889</v>
      </c>
      <c r="D1576" s="55" t="n">
        <v>55000</v>
      </c>
      <c r="E1576" s="0" t="n">
        <v>55000</v>
      </c>
      <c r="F1576" s="0" t="s">
        <v>71</v>
      </c>
      <c r="G1576" s="0" t="e">
        <f aca="false">tblSalaries#this row;clean salary (in local currency)*VLOOKUP(tblSalaries#this row;currency,tblXrate,2,0)</f>
        <v>#VALUE!</v>
      </c>
      <c r="H1576" s="0" t="s">
        <v>966</v>
      </c>
      <c r="I1576" s="0" t="s">
        <v>78</v>
      </c>
      <c r="J1576" s="0" t="s">
        <v>74</v>
      </c>
      <c r="K1576" s="0" t="e">
        <f aca="false">VLOOKUP(tblSalaries#this row;where do you work,tblCountriesactual:mapping,2,0)</f>
        <v>#VALUE!</v>
      </c>
      <c r="L1576" s="0" t="s">
        <v>110</v>
      </c>
      <c r="M1576" s="0" t="n">
        <v>2</v>
      </c>
      <c r="N1576" s="48" t="e">
        <f aca="false">VLOOKUP(K1576,tblCountries,3,0)</f>
        <v>#VALUE!</v>
      </c>
      <c r="O1576" s="48" t="e">
        <f aca="false">VLOOKUP(tblSalaries#this row;how many hours of a day you work on excel,tblHours,2,0)</f>
        <v>#VALUE!</v>
      </c>
      <c r="P1576" s="48" t="e">
        <f aca="false">VLOOKUP(tblSalaries#this row;clean country,tblCountries,5,0)</f>
        <v>#VALUE!</v>
      </c>
      <c r="Q1576" s="48" t="e">
        <f aca="false">IF($Q$1,tblSalaries#this row;ppp factor*tblSalaries#this row;salary in usd,tblSalaries#this row;salary in usd)</f>
        <v>#VALUE!</v>
      </c>
    </row>
    <row r="1577" customFormat="false" ht="15" hidden="false" customHeight="true" outlineLevel="0" collapsed="false">
      <c r="B1577" s="0" t="s">
        <v>3835</v>
      </c>
      <c r="C1577" s="54" t="n">
        <v>41062.103125</v>
      </c>
      <c r="D1577" s="55" t="n">
        <v>38000</v>
      </c>
      <c r="E1577" s="0" t="n">
        <v>38000</v>
      </c>
      <c r="F1577" s="0" t="s">
        <v>71</v>
      </c>
      <c r="G1577" s="0" t="e">
        <f aca="false">tblSalaries#this row;clean salary (in local currency)*VLOOKUP(tblSalaries#this row;currency,tblXrate,2,0)</f>
        <v>#VALUE!</v>
      </c>
      <c r="H1577" s="0" t="s">
        <v>966</v>
      </c>
      <c r="I1577" s="0" t="s">
        <v>78</v>
      </c>
      <c r="J1577" s="0" t="s">
        <v>74</v>
      </c>
      <c r="K1577" s="0" t="e">
        <f aca="false">VLOOKUP(tblSalaries#this row;where do you work,tblCountriesactual:mapping,2,0)</f>
        <v>#VALUE!</v>
      </c>
      <c r="L1577" s="0" t="s">
        <v>118</v>
      </c>
      <c r="M1577" s="0" t="n">
        <v>1</v>
      </c>
      <c r="N1577" s="48" t="e">
        <f aca="false">VLOOKUP(K1577,tblCountries,3,0)</f>
        <v>#VALUE!</v>
      </c>
      <c r="O1577" s="48" t="e">
        <f aca="false">VLOOKUP(tblSalaries#this row;how many hours of a day you work on excel,tblHours,2,0)</f>
        <v>#VALUE!</v>
      </c>
      <c r="P1577" s="48" t="e">
        <f aca="false">VLOOKUP(tblSalaries#this row;clean country,tblCountries,5,0)</f>
        <v>#VALUE!</v>
      </c>
      <c r="Q1577" s="48" t="e">
        <f aca="false">IF($Q$1,tblSalaries#this row;ppp factor*tblSalaries#this row;salary in usd,tblSalaries#this row;salary in usd)</f>
        <v>#VALUE!</v>
      </c>
    </row>
    <row r="1578" customFormat="false" ht="15" hidden="false" customHeight="true" outlineLevel="0" collapsed="false">
      <c r="B1578" s="0" t="s">
        <v>3836</v>
      </c>
      <c r="C1578" s="54" t="n">
        <v>41062.1311342593</v>
      </c>
      <c r="D1578" s="55" t="n">
        <v>1800000</v>
      </c>
      <c r="E1578" s="0" t="n">
        <v>1800000</v>
      </c>
      <c r="F1578" s="0" t="s">
        <v>101</v>
      </c>
      <c r="G1578" s="0" t="e">
        <f aca="false">tblSalaries#this row;clean salary (in local currency)*VLOOKUP(tblSalaries#this row;currency,tblXrate,2,0)</f>
        <v>#VALUE!</v>
      </c>
      <c r="H1578" s="0" t="s">
        <v>1061</v>
      </c>
      <c r="I1578" s="0" t="s">
        <v>78</v>
      </c>
      <c r="J1578" s="0" t="s">
        <v>85</v>
      </c>
      <c r="K1578" s="0" t="e">
        <f aca="false">VLOOKUP(tblSalaries#this row;where do you work,tblCountriesactual:mapping,2,0)</f>
        <v>#VALUE!</v>
      </c>
      <c r="L1578" s="0" t="s">
        <v>118</v>
      </c>
      <c r="M1578" s="0" t="n">
        <v>1</v>
      </c>
      <c r="N1578" s="48" t="e">
        <f aca="false">VLOOKUP(K1578,tblCountries,3,0)</f>
        <v>#VALUE!</v>
      </c>
      <c r="O1578" s="48" t="e">
        <f aca="false">VLOOKUP(tblSalaries#this row;how many hours of a day you work on excel,tblHours,2,0)</f>
        <v>#VALUE!</v>
      </c>
      <c r="P1578" s="48" t="e">
        <f aca="false">VLOOKUP(tblSalaries#this row;clean country,tblCountries,5,0)</f>
        <v>#VALUE!</v>
      </c>
      <c r="Q1578" s="48" t="e">
        <f aca="false">IF($Q$1,tblSalaries#this row;ppp factor*tblSalaries#this row;salary in usd,tblSalaries#this row;salary in usd)</f>
        <v>#VALUE!</v>
      </c>
    </row>
    <row r="1579" customFormat="false" ht="15" hidden="false" customHeight="true" outlineLevel="0" collapsed="false">
      <c r="B1579" s="0" t="s">
        <v>3837</v>
      </c>
      <c r="C1579" s="54" t="n">
        <v>41062.1346875</v>
      </c>
      <c r="D1579" s="55" t="n">
        <v>35500</v>
      </c>
      <c r="E1579" s="0" t="n">
        <v>35500</v>
      </c>
      <c r="F1579" s="0" t="s">
        <v>71</v>
      </c>
      <c r="G1579" s="0" t="e">
        <f aca="false">tblSalaries#this row;clean salary (in local currency)*VLOOKUP(tblSalaries#this row;currency,tblXrate,2,0)</f>
        <v>#VALUE!</v>
      </c>
      <c r="H1579" s="0" t="s">
        <v>3838</v>
      </c>
      <c r="I1579" s="0" t="s">
        <v>78</v>
      </c>
      <c r="J1579" s="0" t="s">
        <v>74</v>
      </c>
      <c r="K1579" s="0" t="e">
        <f aca="false">VLOOKUP(tblSalaries#this row;where do you work,tblCountriesactual:mapping,2,0)</f>
        <v>#VALUE!</v>
      </c>
      <c r="L1579" s="0" t="s">
        <v>110</v>
      </c>
      <c r="M1579" s="0" t="n">
        <v>20</v>
      </c>
      <c r="N1579" s="48" t="e">
        <f aca="false">VLOOKUP(K1579,tblCountries,3,0)</f>
        <v>#VALUE!</v>
      </c>
      <c r="O1579" s="48" t="e">
        <f aca="false">VLOOKUP(tblSalaries#this row;how many hours of a day you work on excel,tblHours,2,0)</f>
        <v>#VALUE!</v>
      </c>
      <c r="P1579" s="48" t="e">
        <f aca="false">VLOOKUP(tblSalaries#this row;clean country,tblCountries,5,0)</f>
        <v>#VALUE!</v>
      </c>
      <c r="Q1579" s="48" t="e">
        <f aca="false">IF($Q$1,tblSalaries#this row;ppp factor*tblSalaries#this row;salary in usd,tblSalaries#this row;salary in usd)</f>
        <v>#VALUE!</v>
      </c>
    </row>
    <row r="1580" customFormat="false" ht="15" hidden="false" customHeight="true" outlineLevel="0" collapsed="false">
      <c r="B1580" s="0" t="s">
        <v>3839</v>
      </c>
      <c r="C1580" s="54" t="n">
        <v>41062.1410763889</v>
      </c>
      <c r="D1580" s="55" t="n">
        <v>62000</v>
      </c>
      <c r="E1580" s="0" t="n">
        <v>62000</v>
      </c>
      <c r="F1580" s="0" t="s">
        <v>71</v>
      </c>
      <c r="G1580" s="0" t="e">
        <f aca="false">tblSalaries#this row;clean salary (in local currency)*VLOOKUP(tblSalaries#this row;currency,tblXrate,2,0)</f>
        <v>#VALUE!</v>
      </c>
      <c r="H1580" s="0" t="s">
        <v>687</v>
      </c>
      <c r="I1580" s="0" t="s">
        <v>78</v>
      </c>
      <c r="J1580" s="0" t="s">
        <v>74</v>
      </c>
      <c r="K1580" s="0" t="e">
        <f aca="false">VLOOKUP(tblSalaries#this row;where do you work,tblCountriesactual:mapping,2,0)</f>
        <v>#VALUE!</v>
      </c>
      <c r="L1580" s="0" t="s">
        <v>100</v>
      </c>
      <c r="M1580" s="0" t="n">
        <v>5</v>
      </c>
      <c r="N1580" s="48" t="e">
        <f aca="false">VLOOKUP(K1580,tblCountries,3,0)</f>
        <v>#VALUE!</v>
      </c>
      <c r="O1580" s="48" t="e">
        <f aca="false">VLOOKUP(tblSalaries#this row;how many hours of a day you work on excel,tblHours,2,0)</f>
        <v>#VALUE!</v>
      </c>
      <c r="P1580" s="48" t="e">
        <f aca="false">VLOOKUP(tblSalaries#this row;clean country,tblCountries,5,0)</f>
        <v>#VALUE!</v>
      </c>
      <c r="Q1580" s="48" t="e">
        <f aca="false">IF($Q$1,tblSalaries#this row;ppp factor*tblSalaries#this row;salary in usd,tblSalaries#this row;salary in usd)</f>
        <v>#VALUE!</v>
      </c>
    </row>
    <row r="1581" customFormat="false" ht="15" hidden="false" customHeight="true" outlineLevel="0" collapsed="false">
      <c r="B1581" s="0" t="s">
        <v>3840</v>
      </c>
      <c r="C1581" s="54" t="n">
        <v>41062.1453587963</v>
      </c>
      <c r="D1581" s="55" t="s">
        <v>3841</v>
      </c>
      <c r="E1581" s="0" t="n">
        <v>21500</v>
      </c>
      <c r="F1581" s="0" t="s">
        <v>111</v>
      </c>
      <c r="G1581" s="0" t="e">
        <f aca="false">tblSalaries#this row;clean salary (in local currency)*VLOOKUP(tblSalaries#this row;currency,tblXrate,2,0)</f>
        <v>#VALUE!</v>
      </c>
      <c r="H1581" s="0" t="s">
        <v>877</v>
      </c>
      <c r="I1581" s="0" t="s">
        <v>78</v>
      </c>
      <c r="J1581" s="0" t="s">
        <v>94</v>
      </c>
      <c r="K1581" s="0" t="e">
        <f aca="false">VLOOKUP(tblSalaries#this row;where do you work,tblCountriesactual:mapping,2,0)</f>
        <v>#VALUE!</v>
      </c>
      <c r="L1581" s="0" t="s">
        <v>118</v>
      </c>
      <c r="M1581" s="0" t="n">
        <v>1</v>
      </c>
      <c r="N1581" s="48" t="e">
        <f aca="false">VLOOKUP(K1581,tblCountries,3,0)</f>
        <v>#VALUE!</v>
      </c>
      <c r="O1581" s="48" t="e">
        <f aca="false">VLOOKUP(tblSalaries#this row;how many hours of a day you work on excel,tblHours,2,0)</f>
        <v>#VALUE!</v>
      </c>
      <c r="P1581" s="48" t="e">
        <f aca="false">VLOOKUP(tblSalaries#this row;clean country,tblCountries,5,0)</f>
        <v>#VALUE!</v>
      </c>
      <c r="Q1581" s="48" t="e">
        <f aca="false">IF($Q$1,tblSalaries#this row;ppp factor*tblSalaries#this row;salary in usd,tblSalaries#this row;salary in usd)</f>
        <v>#VALUE!</v>
      </c>
    </row>
    <row r="1582" customFormat="false" ht="15" hidden="false" customHeight="true" outlineLevel="0" collapsed="false">
      <c r="B1582" s="0" t="s">
        <v>3842</v>
      </c>
      <c r="C1582" s="54" t="n">
        <v>41062.2011805556</v>
      </c>
      <c r="D1582" s="55" t="n">
        <v>60000</v>
      </c>
      <c r="E1582" s="0" t="n">
        <v>60000</v>
      </c>
      <c r="F1582" s="0" t="s">
        <v>71</v>
      </c>
      <c r="G1582" s="0" t="e">
        <f aca="false">tblSalaries#this row;clean salary (in local currency)*VLOOKUP(tblSalaries#this row;currency,tblXrate,2,0)</f>
        <v>#VALUE!</v>
      </c>
      <c r="H1582" s="0" t="s">
        <v>877</v>
      </c>
      <c r="I1582" s="0" t="s">
        <v>78</v>
      </c>
      <c r="J1582" s="0" t="s">
        <v>74</v>
      </c>
      <c r="K1582" s="0" t="e">
        <f aca="false">VLOOKUP(tblSalaries#this row;where do you work,tblCountriesactual:mapping,2,0)</f>
        <v>#VALUE!</v>
      </c>
      <c r="L1582" s="0" t="s">
        <v>100</v>
      </c>
      <c r="M1582" s="0" t="n">
        <v>1</v>
      </c>
      <c r="N1582" s="48" t="e">
        <f aca="false">VLOOKUP(K1582,tblCountries,3,0)</f>
        <v>#VALUE!</v>
      </c>
      <c r="O1582" s="48" t="e">
        <f aca="false">VLOOKUP(tblSalaries#this row;how many hours of a day you work on excel,tblHours,2,0)</f>
        <v>#VALUE!</v>
      </c>
      <c r="P1582" s="48" t="e">
        <f aca="false">VLOOKUP(tblSalaries#this row;clean country,tblCountries,5,0)</f>
        <v>#VALUE!</v>
      </c>
      <c r="Q1582" s="48" t="e">
        <f aca="false">IF($Q$1,tblSalaries#this row;ppp factor*tblSalaries#this row;salary in usd,tblSalaries#this row;salary in usd)</f>
        <v>#VALUE!</v>
      </c>
    </row>
    <row r="1583" customFormat="false" ht="15" hidden="false" customHeight="true" outlineLevel="0" collapsed="false">
      <c r="B1583" s="0" t="s">
        <v>3843</v>
      </c>
      <c r="C1583" s="54" t="n">
        <v>41062.2651041667</v>
      </c>
      <c r="D1583" s="55" t="n">
        <v>32884.8</v>
      </c>
      <c r="E1583" s="0" t="n">
        <v>32884</v>
      </c>
      <c r="F1583" s="0" t="s">
        <v>71</v>
      </c>
      <c r="G1583" s="0" t="e">
        <f aca="false">tblSalaries#this row;clean salary (in local currency)*VLOOKUP(tblSalaries#this row;currency,tblXrate,2,0)</f>
        <v>#VALUE!</v>
      </c>
      <c r="H1583" s="0" t="s">
        <v>1074</v>
      </c>
      <c r="I1583" s="0" t="s">
        <v>78</v>
      </c>
      <c r="J1583" s="0" t="s">
        <v>74</v>
      </c>
      <c r="K1583" s="0" t="e">
        <f aca="false">VLOOKUP(tblSalaries#this row;where do you work,tblCountriesactual:mapping,2,0)</f>
        <v>#VALUE!</v>
      </c>
      <c r="L1583" s="0" t="s">
        <v>118</v>
      </c>
      <c r="M1583" s="0" t="n">
        <v>10</v>
      </c>
      <c r="N1583" s="48" t="e">
        <f aca="false">VLOOKUP(K1583,tblCountries,3,0)</f>
        <v>#VALUE!</v>
      </c>
      <c r="O1583" s="48" t="e">
        <f aca="false">VLOOKUP(tblSalaries#this row;how many hours of a day you work on excel,tblHours,2,0)</f>
        <v>#VALUE!</v>
      </c>
      <c r="P1583" s="48" t="e">
        <f aca="false">VLOOKUP(tblSalaries#this row;clean country,tblCountries,5,0)</f>
        <v>#VALUE!</v>
      </c>
      <c r="Q1583" s="48" t="e">
        <f aca="false">IF($Q$1,tblSalaries#this row;ppp factor*tblSalaries#this row;salary in usd,tblSalaries#this row;salary in usd)</f>
        <v>#VALUE!</v>
      </c>
    </row>
    <row r="1584" customFormat="false" ht="15" hidden="false" customHeight="true" outlineLevel="0" collapsed="false">
      <c r="B1584" s="0" t="s">
        <v>3844</v>
      </c>
      <c r="C1584" s="54" t="n">
        <v>41062.2717708333</v>
      </c>
      <c r="D1584" s="55" t="s">
        <v>3845</v>
      </c>
      <c r="E1584" s="0" t="n">
        <v>42000</v>
      </c>
      <c r="F1584" s="0" t="s">
        <v>71</v>
      </c>
      <c r="G1584" s="0" t="e">
        <f aca="false">tblSalaries#this row;clean salary (in local currency)*VLOOKUP(tblSalaries#this row;currency,tblXrate,2,0)</f>
        <v>#VALUE!</v>
      </c>
      <c r="H1584" s="0" t="s">
        <v>3846</v>
      </c>
      <c r="I1584" s="0" t="s">
        <v>78</v>
      </c>
      <c r="J1584" s="0" t="s">
        <v>74</v>
      </c>
      <c r="K1584" s="0" t="e">
        <f aca="false">VLOOKUP(tblSalaries#this row;where do you work,tblCountriesactual:mapping,2,0)</f>
        <v>#VALUE!</v>
      </c>
      <c r="L1584" s="0" t="s">
        <v>110</v>
      </c>
      <c r="M1584" s="0" t="n">
        <v>2</v>
      </c>
      <c r="N1584" s="48" t="e">
        <f aca="false">VLOOKUP(K1584,tblCountries,3,0)</f>
        <v>#VALUE!</v>
      </c>
      <c r="O1584" s="48" t="e">
        <f aca="false">VLOOKUP(tblSalaries#this row;how many hours of a day you work on excel,tblHours,2,0)</f>
        <v>#VALUE!</v>
      </c>
      <c r="P1584" s="48" t="e">
        <f aca="false">VLOOKUP(tblSalaries#this row;clean country,tblCountries,5,0)</f>
        <v>#VALUE!</v>
      </c>
      <c r="Q1584" s="48" t="e">
        <f aca="false">IF($Q$1,tblSalaries#this row;ppp factor*tblSalaries#this row;salary in usd,tblSalaries#this row;salary in usd)</f>
        <v>#VALUE!</v>
      </c>
    </row>
    <row r="1585" customFormat="false" ht="15" hidden="false" customHeight="true" outlineLevel="0" collapsed="false">
      <c r="B1585" s="0" t="s">
        <v>3847</v>
      </c>
      <c r="C1585" s="54" t="n">
        <v>41062.280150463</v>
      </c>
      <c r="D1585" s="55" t="n">
        <v>68000</v>
      </c>
      <c r="E1585" s="0" t="n">
        <v>68000</v>
      </c>
      <c r="F1585" s="0" t="s">
        <v>71</v>
      </c>
      <c r="G1585" s="0" t="e">
        <f aca="false">tblSalaries#this row;clean salary (in local currency)*VLOOKUP(tblSalaries#this row;currency,tblXrate,2,0)</f>
        <v>#VALUE!</v>
      </c>
      <c r="H1585" s="0" t="s">
        <v>1354</v>
      </c>
      <c r="I1585" s="0" t="s">
        <v>78</v>
      </c>
      <c r="J1585" s="0" t="s">
        <v>74</v>
      </c>
      <c r="K1585" s="0" t="e">
        <f aca="false">VLOOKUP(tblSalaries#this row;where do you work,tblCountriesactual:mapping,2,0)</f>
        <v>#VALUE!</v>
      </c>
      <c r="L1585" s="0" t="s">
        <v>110</v>
      </c>
      <c r="M1585" s="0" t="n">
        <v>12</v>
      </c>
      <c r="N1585" s="48" t="e">
        <f aca="false">VLOOKUP(K1585,tblCountries,3,0)</f>
        <v>#VALUE!</v>
      </c>
      <c r="O1585" s="48" t="e">
        <f aca="false">VLOOKUP(tblSalaries#this row;how many hours of a day you work on excel,tblHours,2,0)</f>
        <v>#VALUE!</v>
      </c>
      <c r="P1585" s="48" t="e">
        <f aca="false">VLOOKUP(tblSalaries#this row;clean country,tblCountries,5,0)</f>
        <v>#VALUE!</v>
      </c>
      <c r="Q1585" s="48" t="e">
        <f aca="false">IF($Q$1,tblSalaries#this row;ppp factor*tblSalaries#this row;salary in usd,tblSalaries#this row;salary in usd)</f>
        <v>#VALUE!</v>
      </c>
    </row>
    <row r="1586" customFormat="false" ht="15" hidden="false" customHeight="true" outlineLevel="0" collapsed="false">
      <c r="B1586" s="0" t="s">
        <v>3848</v>
      </c>
      <c r="C1586" s="54" t="n">
        <v>41062.3208564815</v>
      </c>
      <c r="D1586" s="55" t="n">
        <v>85000</v>
      </c>
      <c r="E1586" s="0" t="n">
        <v>85000</v>
      </c>
      <c r="F1586" s="0" t="s">
        <v>71</v>
      </c>
      <c r="G1586" s="0" t="e">
        <f aca="false">tblSalaries#this row;clean salary (in local currency)*VLOOKUP(tblSalaries#this row;currency,tblXrate,2,0)</f>
        <v>#VALUE!</v>
      </c>
      <c r="H1586" s="0" t="s">
        <v>771</v>
      </c>
      <c r="I1586" s="0" t="s">
        <v>69</v>
      </c>
      <c r="J1586" s="0" t="s">
        <v>74</v>
      </c>
      <c r="K1586" s="0" t="e">
        <f aca="false">VLOOKUP(tblSalaries#this row;where do you work,tblCountriesactual:mapping,2,0)</f>
        <v>#VALUE!</v>
      </c>
      <c r="L1586" s="0" t="s">
        <v>100</v>
      </c>
      <c r="M1586" s="0" t="n">
        <v>8</v>
      </c>
      <c r="N1586" s="48" t="e">
        <f aca="false">VLOOKUP(K1586,tblCountries,3,0)</f>
        <v>#VALUE!</v>
      </c>
      <c r="O1586" s="48" t="e">
        <f aca="false">VLOOKUP(tblSalaries#this row;how many hours of a day you work on excel,tblHours,2,0)</f>
        <v>#VALUE!</v>
      </c>
      <c r="P1586" s="48" t="e">
        <f aca="false">VLOOKUP(tblSalaries#this row;clean country,tblCountries,5,0)</f>
        <v>#VALUE!</v>
      </c>
      <c r="Q1586" s="48" t="e">
        <f aca="false">IF($Q$1,tblSalaries#this row;ppp factor*tblSalaries#this row;salary in usd,tblSalaries#this row;salary in usd)</f>
        <v>#VALUE!</v>
      </c>
    </row>
    <row r="1587" customFormat="false" ht="15" hidden="false" customHeight="true" outlineLevel="0" collapsed="false">
      <c r="B1587" s="0" t="s">
        <v>3849</v>
      </c>
      <c r="C1587" s="54" t="n">
        <v>41062.4661805556</v>
      </c>
      <c r="D1587" s="55" t="s">
        <v>3850</v>
      </c>
      <c r="E1587" s="0" t="n">
        <v>13000</v>
      </c>
      <c r="F1587" s="0" t="s">
        <v>71</v>
      </c>
      <c r="G1587" s="0" t="e">
        <f aca="false">tblSalaries#this row;clean salary (in local currency)*VLOOKUP(tblSalaries#this row;currency,tblXrate,2,0)</f>
        <v>#VALUE!</v>
      </c>
      <c r="H1587" s="0" t="s">
        <v>3851</v>
      </c>
      <c r="I1587" s="0" t="s">
        <v>78</v>
      </c>
      <c r="J1587" s="0" t="s">
        <v>149</v>
      </c>
      <c r="K1587" s="0" t="e">
        <f aca="false">VLOOKUP(tblSalaries#this row;where do you work,tblCountriesactual:mapping,2,0)</f>
        <v>#VALUE!</v>
      </c>
      <c r="L1587" s="0" t="s">
        <v>118</v>
      </c>
      <c r="M1587" s="0" t="n">
        <v>4</v>
      </c>
      <c r="N1587" s="48" t="e">
        <f aca="false">VLOOKUP(K1587,tblCountries,3,0)</f>
        <v>#VALUE!</v>
      </c>
      <c r="O1587" s="48" t="e">
        <f aca="false">VLOOKUP(tblSalaries#this row;how many hours of a day you work on excel,tblHours,2,0)</f>
        <v>#VALUE!</v>
      </c>
      <c r="P1587" s="48" t="e">
        <f aca="false">VLOOKUP(tblSalaries#this row;clean country,tblCountries,5,0)</f>
        <v>#VALUE!</v>
      </c>
      <c r="Q1587" s="48" t="e">
        <f aca="false">IF($Q$1,tblSalaries#this row;ppp factor*tblSalaries#this row;salary in usd,tblSalaries#this row;salary in usd)</f>
        <v>#VALUE!</v>
      </c>
    </row>
    <row r="1588" customFormat="false" ht="15" hidden="false" customHeight="true" outlineLevel="0" collapsed="false">
      <c r="B1588" s="0" t="s">
        <v>3852</v>
      </c>
      <c r="C1588" s="54" t="n">
        <v>41062.5824768519</v>
      </c>
      <c r="D1588" s="55" t="n">
        <v>15000</v>
      </c>
      <c r="E1588" s="0" t="n">
        <v>15000</v>
      </c>
      <c r="F1588" s="0" t="s">
        <v>71</v>
      </c>
      <c r="G1588" s="0" t="e">
        <f aca="false">tblSalaries#this row;clean salary (in local currency)*VLOOKUP(tblSalaries#this row;currency,tblXrate,2,0)</f>
        <v>#VALUE!</v>
      </c>
      <c r="H1588" s="0" t="s">
        <v>3853</v>
      </c>
      <c r="I1588" s="0" t="s">
        <v>78</v>
      </c>
      <c r="J1588" s="0" t="s">
        <v>85</v>
      </c>
      <c r="K1588" s="0" t="e">
        <f aca="false">VLOOKUP(tblSalaries#this row;where do you work,tblCountriesactual:mapping,2,0)</f>
        <v>#VALUE!</v>
      </c>
      <c r="L1588" s="0" t="s">
        <v>110</v>
      </c>
      <c r="M1588" s="0" t="n">
        <v>5</v>
      </c>
      <c r="N1588" s="48" t="e">
        <f aca="false">VLOOKUP(K1588,tblCountries,3,0)</f>
        <v>#VALUE!</v>
      </c>
      <c r="O1588" s="48" t="e">
        <f aca="false">VLOOKUP(tblSalaries#this row;how many hours of a day you work on excel,tblHours,2,0)</f>
        <v>#VALUE!</v>
      </c>
      <c r="P1588" s="48" t="e">
        <f aca="false">VLOOKUP(tblSalaries#this row;clean country,tblCountries,5,0)</f>
        <v>#VALUE!</v>
      </c>
      <c r="Q1588" s="48" t="e">
        <f aca="false">IF($Q$1,tblSalaries#this row;ppp factor*tblSalaries#this row;salary in usd,tblSalaries#this row;salary in usd)</f>
        <v>#VALUE!</v>
      </c>
    </row>
    <row r="1589" customFormat="false" ht="15" hidden="false" customHeight="true" outlineLevel="0" collapsed="false">
      <c r="B1589" s="0" t="s">
        <v>3854</v>
      </c>
      <c r="C1589" s="54" t="n">
        <v>41062.7321759259</v>
      </c>
      <c r="D1589" s="55" t="s">
        <v>3855</v>
      </c>
      <c r="E1589" s="0" t="n">
        <v>50000</v>
      </c>
      <c r="F1589" s="0" t="s">
        <v>71</v>
      </c>
      <c r="G1589" s="0" t="e">
        <f aca="false">tblSalaries#this row;clean salary (in local currency)*VLOOKUP(tblSalaries#this row;currency,tblXrate,2,0)</f>
        <v>#VALUE!</v>
      </c>
      <c r="H1589" s="0" t="s">
        <v>3856</v>
      </c>
      <c r="I1589" s="0" t="s">
        <v>107</v>
      </c>
      <c r="J1589" s="0" t="s">
        <v>85</v>
      </c>
      <c r="K1589" s="0" t="e">
        <f aca="false">VLOOKUP(tblSalaries#this row;where do you work,tblCountriesactual:mapping,2,0)</f>
        <v>#VALUE!</v>
      </c>
      <c r="L1589" s="0" t="s">
        <v>90</v>
      </c>
      <c r="M1589" s="0" t="n">
        <v>8</v>
      </c>
      <c r="N1589" s="48" t="e">
        <f aca="false">VLOOKUP(K1589,tblCountries,3,0)</f>
        <v>#VALUE!</v>
      </c>
      <c r="O1589" s="48" t="e">
        <f aca="false">VLOOKUP(tblSalaries#this row;how many hours of a day you work on excel,tblHours,2,0)</f>
        <v>#VALUE!</v>
      </c>
      <c r="P1589" s="48" t="e">
        <f aca="false">VLOOKUP(tblSalaries#this row;clean country,tblCountries,5,0)</f>
        <v>#VALUE!</v>
      </c>
      <c r="Q1589" s="48" t="e">
        <f aca="false">IF($Q$1,tblSalaries#this row;ppp factor*tblSalaries#this row;salary in usd,tblSalaries#this row;salary in usd)</f>
        <v>#VALUE!</v>
      </c>
    </row>
    <row r="1590" customFormat="false" ht="15" hidden="false" customHeight="true" outlineLevel="0" collapsed="false">
      <c r="B1590" s="0" t="s">
        <v>3857</v>
      </c>
      <c r="C1590" s="54" t="n">
        <v>41062.7830092593</v>
      </c>
      <c r="D1590" s="55" t="n">
        <v>7000</v>
      </c>
      <c r="E1590" s="0" t="n">
        <v>7000</v>
      </c>
      <c r="F1590" s="0" t="s">
        <v>71</v>
      </c>
      <c r="G1590" s="0" t="e">
        <f aca="false">tblSalaries#this row;clean salary (in local currency)*VLOOKUP(tblSalaries#this row;currency,tblXrate,2,0)</f>
        <v>#VALUE!</v>
      </c>
      <c r="H1590" s="0" t="s">
        <v>3858</v>
      </c>
      <c r="I1590" s="0" t="s">
        <v>136</v>
      </c>
      <c r="J1590" s="0" t="s">
        <v>85</v>
      </c>
      <c r="K1590" s="0" t="e">
        <f aca="false">VLOOKUP(tblSalaries#this row;where do you work,tblCountriesactual:mapping,2,0)</f>
        <v>#VALUE!</v>
      </c>
      <c r="L1590" s="0" t="s">
        <v>110</v>
      </c>
      <c r="M1590" s="0" t="n">
        <v>1</v>
      </c>
      <c r="N1590" s="48" t="e">
        <f aca="false">VLOOKUP(K1590,tblCountries,3,0)</f>
        <v>#VALUE!</v>
      </c>
      <c r="O1590" s="48" t="e">
        <f aca="false">VLOOKUP(tblSalaries#this row;how many hours of a day you work on excel,tblHours,2,0)</f>
        <v>#VALUE!</v>
      </c>
      <c r="P1590" s="48" t="e">
        <f aca="false">VLOOKUP(tblSalaries#this row;clean country,tblCountries,5,0)</f>
        <v>#VALUE!</v>
      </c>
      <c r="Q1590" s="48" t="e">
        <f aca="false">IF($Q$1,tblSalaries#this row;ppp factor*tblSalaries#this row;salary in usd,tblSalaries#this row;salary in usd)</f>
        <v>#VALUE!</v>
      </c>
    </row>
    <row r="1591" customFormat="false" ht="15" hidden="false" customHeight="true" outlineLevel="0" collapsed="false">
      <c r="B1591" s="0" t="s">
        <v>3859</v>
      </c>
      <c r="C1591" s="54" t="n">
        <v>41062.8017939815</v>
      </c>
      <c r="D1591" s="55" t="n">
        <v>140000</v>
      </c>
      <c r="E1591" s="0" t="n">
        <v>140000</v>
      </c>
      <c r="F1591" s="0" t="s">
        <v>71</v>
      </c>
      <c r="G1591" s="0" t="e">
        <f aca="false">tblSalaries#this row;clean salary (in local currency)*VLOOKUP(tblSalaries#this row;currency,tblXrate,2,0)</f>
        <v>#VALUE!</v>
      </c>
      <c r="H1591" s="0" t="s">
        <v>2558</v>
      </c>
      <c r="I1591" s="0" t="s">
        <v>124</v>
      </c>
      <c r="J1591" s="0" t="s">
        <v>74</v>
      </c>
      <c r="K1591" s="0" t="e">
        <f aca="false">VLOOKUP(tblSalaries#this row;where do you work,tblCountriesactual:mapping,2,0)</f>
        <v>#VALUE!</v>
      </c>
      <c r="L1591" s="0" t="s">
        <v>110</v>
      </c>
      <c r="M1591" s="0" t="n">
        <v>12</v>
      </c>
      <c r="N1591" s="48" t="e">
        <f aca="false">VLOOKUP(K1591,tblCountries,3,0)</f>
        <v>#VALUE!</v>
      </c>
      <c r="O1591" s="48" t="e">
        <f aca="false">VLOOKUP(tblSalaries#this row;how many hours of a day you work on excel,tblHours,2,0)</f>
        <v>#VALUE!</v>
      </c>
      <c r="P1591" s="48" t="e">
        <f aca="false">VLOOKUP(tblSalaries#this row;clean country,tblCountries,5,0)</f>
        <v>#VALUE!</v>
      </c>
      <c r="Q1591" s="48" t="e">
        <f aca="false">IF($Q$1,tblSalaries#this row;ppp factor*tblSalaries#this row;salary in usd,tblSalaries#this row;salary in usd)</f>
        <v>#VALUE!</v>
      </c>
    </row>
    <row r="1592" customFormat="false" ht="15" hidden="false" customHeight="true" outlineLevel="0" collapsed="false">
      <c r="B1592" s="0" t="s">
        <v>3860</v>
      </c>
      <c r="C1592" s="54" t="n">
        <v>41062.8685185185</v>
      </c>
      <c r="D1592" s="55" t="n">
        <v>400000</v>
      </c>
      <c r="E1592" s="0" t="n">
        <v>400000</v>
      </c>
      <c r="F1592" s="0" t="s">
        <v>101</v>
      </c>
      <c r="G1592" s="0" t="e">
        <f aca="false">tblSalaries#this row;clean salary (in local currency)*VLOOKUP(tblSalaries#this row;currency,tblXrate,2,0)</f>
        <v>#VALUE!</v>
      </c>
      <c r="H1592" s="0" t="s">
        <v>3861</v>
      </c>
      <c r="I1592" s="0" t="s">
        <v>78</v>
      </c>
      <c r="J1592" s="0" t="s">
        <v>85</v>
      </c>
      <c r="K1592" s="0" t="e">
        <f aca="false">VLOOKUP(tblSalaries#this row;where do you work,tblCountriesactual:mapping,2,0)</f>
        <v>#VALUE!</v>
      </c>
      <c r="L1592" s="0" t="s">
        <v>90</v>
      </c>
      <c r="M1592" s="0" t="n">
        <v>2.5</v>
      </c>
      <c r="N1592" s="48" t="e">
        <f aca="false">VLOOKUP(K1592,tblCountries,3,0)</f>
        <v>#VALUE!</v>
      </c>
      <c r="O1592" s="48" t="e">
        <f aca="false">VLOOKUP(tblSalaries#this row;how many hours of a day you work on excel,tblHours,2,0)</f>
        <v>#VALUE!</v>
      </c>
      <c r="P1592" s="48" t="e">
        <f aca="false">VLOOKUP(tblSalaries#this row;clean country,tblCountries,5,0)</f>
        <v>#VALUE!</v>
      </c>
      <c r="Q1592" s="48" t="e">
        <f aca="false">IF($Q$1,tblSalaries#this row;ppp factor*tblSalaries#this row;salary in usd,tblSalaries#this row;salary in usd)</f>
        <v>#VALUE!</v>
      </c>
    </row>
    <row r="1593" customFormat="false" ht="15" hidden="false" customHeight="true" outlineLevel="0" collapsed="false">
      <c r="B1593" s="0" t="s">
        <v>3862</v>
      </c>
      <c r="C1593" s="54" t="n">
        <v>41062.8701273148</v>
      </c>
      <c r="D1593" s="55" t="s">
        <v>3863</v>
      </c>
      <c r="E1593" s="0" t="n">
        <v>37000</v>
      </c>
      <c r="F1593" s="0" t="s">
        <v>111</v>
      </c>
      <c r="G1593" s="0" t="e">
        <f aca="false">tblSalaries#this row;clean salary (in local currency)*VLOOKUP(tblSalaries#this row;currency,tblXrate,2,0)</f>
        <v>#VALUE!</v>
      </c>
      <c r="H1593" s="0" t="s">
        <v>3864</v>
      </c>
      <c r="I1593" s="0" t="s">
        <v>78</v>
      </c>
      <c r="J1593" s="0" t="s">
        <v>94</v>
      </c>
      <c r="K1593" s="0" t="e">
        <f aca="false">VLOOKUP(tblSalaries#this row;where do you work,tblCountriesactual:mapping,2,0)</f>
        <v>#VALUE!</v>
      </c>
      <c r="L1593" s="0" t="s">
        <v>110</v>
      </c>
      <c r="M1593" s="0" t="n">
        <v>9</v>
      </c>
      <c r="N1593" s="48" t="e">
        <f aca="false">VLOOKUP(K1593,tblCountries,3,0)</f>
        <v>#VALUE!</v>
      </c>
      <c r="O1593" s="48" t="e">
        <f aca="false">VLOOKUP(tblSalaries#this row;how many hours of a day you work on excel,tblHours,2,0)</f>
        <v>#VALUE!</v>
      </c>
      <c r="P1593" s="48" t="e">
        <f aca="false">VLOOKUP(tblSalaries#this row;clean country,tblCountries,5,0)</f>
        <v>#VALUE!</v>
      </c>
      <c r="Q1593" s="48" t="e">
        <f aca="false">IF($Q$1,tblSalaries#this row;ppp factor*tblSalaries#this row;salary in usd,tblSalaries#this row;salary in usd)</f>
        <v>#VALUE!</v>
      </c>
    </row>
    <row r="1594" customFormat="false" ht="15" hidden="false" customHeight="true" outlineLevel="0" collapsed="false">
      <c r="B1594" s="0" t="s">
        <v>3865</v>
      </c>
      <c r="C1594" s="54" t="n">
        <v>41062.9046527778</v>
      </c>
      <c r="D1594" s="55" t="s">
        <v>3866</v>
      </c>
      <c r="E1594" s="0" t="n">
        <v>680000</v>
      </c>
      <c r="F1594" s="0" t="s">
        <v>101</v>
      </c>
      <c r="G1594" s="0" t="e">
        <f aca="false">tblSalaries#this row;clean salary (in local currency)*VLOOKUP(tblSalaries#this row;currency,tblXrate,2,0)</f>
        <v>#VALUE!</v>
      </c>
      <c r="H1594" s="0" t="s">
        <v>2308</v>
      </c>
      <c r="I1594" s="0" t="s">
        <v>124</v>
      </c>
      <c r="J1594" s="0" t="s">
        <v>85</v>
      </c>
      <c r="K1594" s="0" t="e">
        <f aca="false">VLOOKUP(tblSalaries#this row;where do you work,tblCountriesactual:mapping,2,0)</f>
        <v>#VALUE!</v>
      </c>
      <c r="L1594" s="0" t="s">
        <v>90</v>
      </c>
      <c r="M1594" s="0" t="n">
        <v>2</v>
      </c>
      <c r="N1594" s="48" t="e">
        <f aca="false">VLOOKUP(K1594,tblCountries,3,0)</f>
        <v>#VALUE!</v>
      </c>
      <c r="O1594" s="48" t="e">
        <f aca="false">VLOOKUP(tblSalaries#this row;how many hours of a day you work on excel,tblHours,2,0)</f>
        <v>#VALUE!</v>
      </c>
      <c r="P1594" s="48" t="e">
        <f aca="false">VLOOKUP(tblSalaries#this row;clean country,tblCountries,5,0)</f>
        <v>#VALUE!</v>
      </c>
      <c r="Q1594" s="48" t="e">
        <f aca="false">IF($Q$1,tblSalaries#this row;ppp factor*tblSalaries#this row;salary in usd,tblSalaries#this row;salary in usd)</f>
        <v>#VALUE!</v>
      </c>
    </row>
    <row r="1595" customFormat="false" ht="15" hidden="false" customHeight="true" outlineLevel="0" collapsed="false">
      <c r="B1595" s="0" t="s">
        <v>3867</v>
      </c>
      <c r="C1595" s="54" t="n">
        <v>41062.9399537037</v>
      </c>
      <c r="D1595" s="55" t="n">
        <v>55000</v>
      </c>
      <c r="E1595" s="0" t="n">
        <v>55000</v>
      </c>
      <c r="F1595" s="0" t="s">
        <v>71</v>
      </c>
      <c r="G1595" s="0" t="e">
        <f aca="false">tblSalaries#this row;clean salary (in local currency)*VLOOKUP(tblSalaries#this row;currency,tblXrate,2,0)</f>
        <v>#VALUE!</v>
      </c>
      <c r="H1595" s="0" t="s">
        <v>1354</v>
      </c>
      <c r="I1595" s="0" t="s">
        <v>78</v>
      </c>
      <c r="J1595" s="0" t="s">
        <v>74</v>
      </c>
      <c r="K1595" s="0" t="e">
        <f aca="false">VLOOKUP(tblSalaries#this row;where do you work,tblCountriesactual:mapping,2,0)</f>
        <v>#VALUE!</v>
      </c>
      <c r="L1595" s="0" t="s">
        <v>110</v>
      </c>
      <c r="M1595" s="0" t="n">
        <v>1</v>
      </c>
      <c r="N1595" s="48" t="e">
        <f aca="false">VLOOKUP(K1595,tblCountries,3,0)</f>
        <v>#VALUE!</v>
      </c>
      <c r="O1595" s="48" t="e">
        <f aca="false">VLOOKUP(tblSalaries#this row;how many hours of a day you work on excel,tblHours,2,0)</f>
        <v>#VALUE!</v>
      </c>
      <c r="P1595" s="48" t="e">
        <f aca="false">VLOOKUP(tblSalaries#this row;clean country,tblCountries,5,0)</f>
        <v>#VALUE!</v>
      </c>
      <c r="Q1595" s="48" t="e">
        <f aca="false">IF($Q$1,tblSalaries#this row;ppp factor*tblSalaries#this row;salary in usd,tblSalaries#this row;salary in usd)</f>
        <v>#VALUE!</v>
      </c>
    </row>
    <row r="1596" customFormat="false" ht="15" hidden="false" customHeight="true" outlineLevel="0" collapsed="false">
      <c r="B1596" s="0" t="s">
        <v>3868</v>
      </c>
      <c r="C1596" s="54" t="n">
        <v>41062.9437037037</v>
      </c>
      <c r="D1596" s="55" t="n">
        <v>60000</v>
      </c>
      <c r="E1596" s="0" t="n">
        <v>60000</v>
      </c>
      <c r="F1596" s="0" t="s">
        <v>71</v>
      </c>
      <c r="G1596" s="0" t="e">
        <f aca="false">tblSalaries#this row;clean salary (in local currency)*VLOOKUP(tblSalaries#this row;currency,tblXrate,2,0)</f>
        <v>#VALUE!</v>
      </c>
      <c r="H1596" s="0" t="s">
        <v>3869</v>
      </c>
      <c r="I1596" s="0" t="s">
        <v>124</v>
      </c>
      <c r="J1596" s="0" t="s">
        <v>210</v>
      </c>
      <c r="K1596" s="0" t="e">
        <f aca="false">VLOOKUP(tblSalaries#this row;where do you work,tblCountriesactual:mapping,2,0)</f>
        <v>#VALUE!</v>
      </c>
      <c r="L1596" s="0" t="s">
        <v>100</v>
      </c>
      <c r="M1596" s="0" t="n">
        <v>16</v>
      </c>
      <c r="N1596" s="48" t="e">
        <f aca="false">VLOOKUP(K1596,tblCountries,3,0)</f>
        <v>#VALUE!</v>
      </c>
      <c r="O1596" s="48" t="e">
        <f aca="false">VLOOKUP(tblSalaries#this row;how many hours of a day you work on excel,tblHours,2,0)</f>
        <v>#VALUE!</v>
      </c>
      <c r="P1596" s="48" t="e">
        <f aca="false">VLOOKUP(tblSalaries#this row;clean country,tblCountries,5,0)</f>
        <v>#VALUE!</v>
      </c>
      <c r="Q1596" s="48" t="e">
        <f aca="false">IF($Q$1,tblSalaries#this row;ppp factor*tblSalaries#this row;salary in usd,tblSalaries#this row;salary in usd)</f>
        <v>#VALUE!</v>
      </c>
    </row>
    <row r="1597" customFormat="false" ht="15" hidden="false" customHeight="true" outlineLevel="0" collapsed="false">
      <c r="B1597" s="0" t="s">
        <v>3870</v>
      </c>
      <c r="C1597" s="54" t="n">
        <v>41063.0652430556</v>
      </c>
      <c r="D1597" s="55" t="n">
        <v>320000</v>
      </c>
      <c r="E1597" s="0" t="n">
        <v>320000</v>
      </c>
      <c r="F1597" s="0" t="s">
        <v>101</v>
      </c>
      <c r="G1597" s="0" t="e">
        <f aca="false">tblSalaries#this row;clean salary (in local currency)*VLOOKUP(tblSalaries#this row;currency,tblXrate,2,0)</f>
        <v>#VALUE!</v>
      </c>
      <c r="H1597" s="0" t="s">
        <v>2079</v>
      </c>
      <c r="I1597" s="0" t="s">
        <v>124</v>
      </c>
      <c r="J1597" s="0" t="s">
        <v>85</v>
      </c>
      <c r="K1597" s="0" t="e">
        <f aca="false">VLOOKUP(tblSalaries#this row;where do you work,tblCountriesactual:mapping,2,0)</f>
        <v>#VALUE!</v>
      </c>
      <c r="L1597" s="0" t="s">
        <v>110</v>
      </c>
      <c r="M1597" s="0" t="n">
        <v>5</v>
      </c>
      <c r="N1597" s="48" t="e">
        <f aca="false">VLOOKUP(K1597,tblCountries,3,0)</f>
        <v>#VALUE!</v>
      </c>
      <c r="O1597" s="48" t="e">
        <f aca="false">VLOOKUP(tblSalaries#this row;how many hours of a day you work on excel,tblHours,2,0)</f>
        <v>#VALUE!</v>
      </c>
      <c r="P1597" s="48" t="e">
        <f aca="false">VLOOKUP(tblSalaries#this row;clean country,tblCountries,5,0)</f>
        <v>#VALUE!</v>
      </c>
      <c r="Q1597" s="48" t="e">
        <f aca="false">IF($Q$1,tblSalaries#this row;ppp factor*tblSalaries#this row;salary in usd,tblSalaries#this row;salary in usd)</f>
        <v>#VALUE!</v>
      </c>
    </row>
    <row r="1598" customFormat="false" ht="15" hidden="false" customHeight="true" outlineLevel="0" collapsed="false">
      <c r="B1598" s="0" t="s">
        <v>3871</v>
      </c>
      <c r="C1598" s="54" t="n">
        <v>41063.0671643519</v>
      </c>
      <c r="D1598" s="55" t="s">
        <v>3872</v>
      </c>
      <c r="E1598" s="0" t="n">
        <v>288000</v>
      </c>
      <c r="F1598" s="0" t="s">
        <v>260</v>
      </c>
      <c r="G1598" s="0" t="e">
        <f aca="false">tblSalaries#this row;clean salary (in local currency)*VLOOKUP(tblSalaries#this row;currency,tblXrate,2,0)</f>
        <v>#VALUE!</v>
      </c>
      <c r="H1598" s="0" t="s">
        <v>3873</v>
      </c>
      <c r="I1598" s="0" t="s">
        <v>116</v>
      </c>
      <c r="J1598" s="0" t="s">
        <v>400</v>
      </c>
      <c r="K1598" s="0" t="e">
        <f aca="false">VLOOKUP(tblSalaries#this row;where do you work,tblCountriesactual:mapping,2,0)</f>
        <v>#VALUE!</v>
      </c>
      <c r="L1598" s="0" t="s">
        <v>110</v>
      </c>
      <c r="M1598" s="0" t="n">
        <v>7</v>
      </c>
      <c r="N1598" s="48" t="e">
        <f aca="false">VLOOKUP(K1598,tblCountries,3,0)</f>
        <v>#VALUE!</v>
      </c>
      <c r="O1598" s="48" t="e">
        <f aca="false">VLOOKUP(tblSalaries#this row;how many hours of a day you work on excel,tblHours,2,0)</f>
        <v>#VALUE!</v>
      </c>
      <c r="P1598" s="48" t="e">
        <f aca="false">VLOOKUP(tblSalaries#this row;clean country,tblCountries,5,0)</f>
        <v>#VALUE!</v>
      </c>
      <c r="Q1598" s="48" t="e">
        <f aca="false">IF($Q$1,tblSalaries#this row;ppp factor*tblSalaries#this row;salary in usd,tblSalaries#this row;salary in usd)</f>
        <v>#VALUE!</v>
      </c>
    </row>
    <row r="1599" customFormat="false" ht="15" hidden="false" customHeight="true" outlineLevel="0" collapsed="false">
      <c r="B1599" s="0" t="s">
        <v>3874</v>
      </c>
      <c r="C1599" s="54" t="n">
        <v>41063.0880092593</v>
      </c>
      <c r="D1599" s="55" t="s">
        <v>1203</v>
      </c>
      <c r="E1599" s="0" t="n">
        <v>60000</v>
      </c>
      <c r="F1599" s="0" t="s">
        <v>111</v>
      </c>
      <c r="G1599" s="0" t="e">
        <f aca="false">tblSalaries#this row;clean salary (in local currency)*VLOOKUP(tblSalaries#this row;currency,tblXrate,2,0)</f>
        <v>#VALUE!</v>
      </c>
      <c r="H1599" s="0" t="s">
        <v>877</v>
      </c>
      <c r="I1599" s="0" t="s">
        <v>78</v>
      </c>
      <c r="J1599" s="0" t="s">
        <v>94</v>
      </c>
      <c r="K1599" s="0" t="e">
        <f aca="false">VLOOKUP(tblSalaries#this row;where do you work,tblCountriesactual:mapping,2,0)</f>
        <v>#VALUE!</v>
      </c>
      <c r="L1599" s="0" t="s">
        <v>110</v>
      </c>
      <c r="M1599" s="0" t="n">
        <v>5</v>
      </c>
      <c r="N1599" s="48" t="e">
        <f aca="false">VLOOKUP(K1599,tblCountries,3,0)</f>
        <v>#VALUE!</v>
      </c>
      <c r="O1599" s="48" t="e">
        <f aca="false">VLOOKUP(tblSalaries#this row;how many hours of a day you work on excel,tblHours,2,0)</f>
        <v>#VALUE!</v>
      </c>
      <c r="P1599" s="48" t="e">
        <f aca="false">VLOOKUP(tblSalaries#this row;clean country,tblCountries,5,0)</f>
        <v>#VALUE!</v>
      </c>
      <c r="Q1599" s="48" t="e">
        <f aca="false">IF($Q$1,tblSalaries#this row;ppp factor*tblSalaries#this row;salary in usd,tblSalaries#this row;salary in usd)</f>
        <v>#VALUE!</v>
      </c>
    </row>
    <row r="1600" customFormat="false" ht="15" hidden="false" customHeight="true" outlineLevel="0" collapsed="false">
      <c r="B1600" s="0" t="s">
        <v>3875</v>
      </c>
      <c r="C1600" s="54" t="n">
        <v>41063.1212037037</v>
      </c>
      <c r="D1600" s="55" t="n">
        <v>36000</v>
      </c>
      <c r="E1600" s="0" t="n">
        <v>36000</v>
      </c>
      <c r="F1600" s="0" t="s">
        <v>71</v>
      </c>
      <c r="G1600" s="0" t="e">
        <f aca="false">tblSalaries#this row;clean salary (in local currency)*VLOOKUP(tblSalaries#this row;currency,tblXrate,2,0)</f>
        <v>#VALUE!</v>
      </c>
      <c r="H1600" s="0" t="s">
        <v>3876</v>
      </c>
      <c r="I1600" s="0" t="s">
        <v>87</v>
      </c>
      <c r="J1600" s="0" t="s">
        <v>137</v>
      </c>
      <c r="K1600" s="0" t="e">
        <f aca="false">VLOOKUP(tblSalaries#this row;where do you work,tblCountriesactual:mapping,2,0)</f>
        <v>#VALUE!</v>
      </c>
      <c r="L1600" s="0" t="s">
        <v>110</v>
      </c>
      <c r="M1600" s="0" t="n">
        <v>5</v>
      </c>
      <c r="N1600" s="48" t="e">
        <f aca="false">VLOOKUP(K1600,tblCountries,3,0)</f>
        <v>#VALUE!</v>
      </c>
      <c r="O1600" s="48" t="e">
        <f aca="false">VLOOKUP(tblSalaries#this row;how many hours of a day you work on excel,tblHours,2,0)</f>
        <v>#VALUE!</v>
      </c>
      <c r="P1600" s="48" t="e">
        <f aca="false">VLOOKUP(tblSalaries#this row;clean country,tblCountries,5,0)</f>
        <v>#VALUE!</v>
      </c>
      <c r="Q1600" s="48" t="e">
        <f aca="false">IF($Q$1,tblSalaries#this row;ppp factor*tblSalaries#this row;salary in usd,tblSalaries#this row;salary in usd)</f>
        <v>#VALUE!</v>
      </c>
    </row>
    <row r="1601" customFormat="false" ht="15" hidden="false" customHeight="true" outlineLevel="0" collapsed="false">
      <c r="B1601" s="0" t="s">
        <v>3877</v>
      </c>
      <c r="C1601" s="54" t="n">
        <v>41063.1769097222</v>
      </c>
      <c r="D1601" s="55" t="s">
        <v>3878</v>
      </c>
      <c r="E1601" s="0" t="n">
        <v>3700000</v>
      </c>
      <c r="F1601" s="0" t="s">
        <v>101</v>
      </c>
      <c r="G1601" s="0" t="e">
        <f aca="false">tblSalaries#this row;clean salary (in local currency)*VLOOKUP(tblSalaries#this row;currency,tblXrate,2,0)</f>
        <v>#VALUE!</v>
      </c>
      <c r="H1601" s="0" t="s">
        <v>3879</v>
      </c>
      <c r="I1601" s="0" t="s">
        <v>124</v>
      </c>
      <c r="J1601" s="0" t="s">
        <v>85</v>
      </c>
      <c r="K1601" s="0" t="e">
        <f aca="false">VLOOKUP(tblSalaries#this row;where do you work,tblCountriesactual:mapping,2,0)</f>
        <v>#VALUE!</v>
      </c>
      <c r="L1601" s="0" t="s">
        <v>118</v>
      </c>
      <c r="M1601" s="0" t="n">
        <v>4</v>
      </c>
      <c r="N1601" s="48" t="e">
        <f aca="false">VLOOKUP(K1601,tblCountries,3,0)</f>
        <v>#VALUE!</v>
      </c>
      <c r="O1601" s="48" t="e">
        <f aca="false">VLOOKUP(tblSalaries#this row;how many hours of a day you work on excel,tblHours,2,0)</f>
        <v>#VALUE!</v>
      </c>
      <c r="P1601" s="48" t="e">
        <f aca="false">VLOOKUP(tblSalaries#this row;clean country,tblCountries,5,0)</f>
        <v>#VALUE!</v>
      </c>
      <c r="Q1601" s="48" t="e">
        <f aca="false">IF($Q$1,tblSalaries#this row;ppp factor*tblSalaries#this row;salary in usd,tblSalaries#this row;salary in usd)</f>
        <v>#VALUE!</v>
      </c>
    </row>
    <row r="1602" customFormat="false" ht="15" hidden="false" customHeight="true" outlineLevel="0" collapsed="false">
      <c r="B1602" s="0" t="s">
        <v>3880</v>
      </c>
      <c r="C1602" s="54" t="n">
        <v>41063.1964583333</v>
      </c>
      <c r="D1602" s="55" t="n">
        <v>106000</v>
      </c>
      <c r="E1602" s="0" t="n">
        <v>106000</v>
      </c>
      <c r="F1602" s="0" t="s">
        <v>71</v>
      </c>
      <c r="G1602" s="0" t="e">
        <f aca="false">tblSalaries#this row;clean salary (in local currency)*VLOOKUP(tblSalaries#this row;currency,tblXrate,2,0)</f>
        <v>#VALUE!</v>
      </c>
      <c r="H1602" s="0" t="s">
        <v>3881</v>
      </c>
      <c r="I1602" s="0" t="s">
        <v>78</v>
      </c>
      <c r="J1602" s="0" t="s">
        <v>250</v>
      </c>
      <c r="K1602" s="0" t="e">
        <f aca="false">VLOOKUP(tblSalaries#this row;where do you work,tblCountriesactual:mapping,2,0)</f>
        <v>#VALUE!</v>
      </c>
      <c r="L1602" s="0" t="s">
        <v>90</v>
      </c>
      <c r="M1602" s="0" t="n">
        <v>7</v>
      </c>
      <c r="N1602" s="48" t="e">
        <f aca="false">VLOOKUP(K1602,tblCountries,3,0)</f>
        <v>#VALUE!</v>
      </c>
      <c r="O1602" s="48" t="e">
        <f aca="false">VLOOKUP(tblSalaries#this row;how many hours of a day you work on excel,tblHours,2,0)</f>
        <v>#VALUE!</v>
      </c>
      <c r="P1602" s="48" t="e">
        <f aca="false">VLOOKUP(tblSalaries#this row;clean country,tblCountries,5,0)</f>
        <v>#VALUE!</v>
      </c>
      <c r="Q1602" s="48" t="e">
        <f aca="false">IF($Q$1,tblSalaries#this row;ppp factor*tblSalaries#this row;salary in usd,tblSalaries#this row;salary in usd)</f>
        <v>#VALUE!</v>
      </c>
    </row>
    <row r="1603" customFormat="false" ht="15" hidden="false" customHeight="true" outlineLevel="0" collapsed="false">
      <c r="B1603" s="0" t="s">
        <v>3882</v>
      </c>
      <c r="C1603" s="54" t="n">
        <v>41063.3033217593</v>
      </c>
      <c r="D1603" s="55" t="s">
        <v>3883</v>
      </c>
      <c r="E1603" s="0" t="n">
        <v>485000</v>
      </c>
      <c r="F1603" s="0" t="s">
        <v>168</v>
      </c>
      <c r="G1603" s="0" t="e">
        <f aca="false">tblSalaries#this row;clean salary (in local currency)*VLOOKUP(tblSalaries#this row;currency,tblXrate,2,0)</f>
        <v>#VALUE!</v>
      </c>
      <c r="H1603" s="0" t="s">
        <v>97</v>
      </c>
      <c r="I1603" s="0" t="s">
        <v>97</v>
      </c>
      <c r="J1603" s="0" t="s">
        <v>250</v>
      </c>
      <c r="K1603" s="0" t="e">
        <f aca="false">VLOOKUP(tblSalaries#this row;where do you work,tblCountriesactual:mapping,2,0)</f>
        <v>#VALUE!</v>
      </c>
      <c r="L1603" s="0" t="s">
        <v>110</v>
      </c>
      <c r="M1603" s="0" t="n">
        <v>18</v>
      </c>
      <c r="N1603" s="48" t="e">
        <f aca="false">VLOOKUP(K1603,tblCountries,3,0)</f>
        <v>#VALUE!</v>
      </c>
      <c r="O1603" s="48" t="e">
        <f aca="false">VLOOKUP(tblSalaries#this row;how many hours of a day you work on excel,tblHours,2,0)</f>
        <v>#VALUE!</v>
      </c>
      <c r="P1603" s="48" t="e">
        <f aca="false">VLOOKUP(tblSalaries#this row;clean country,tblCountries,5,0)</f>
        <v>#VALUE!</v>
      </c>
      <c r="Q1603" s="48" t="e">
        <f aca="false">IF($Q$1,tblSalaries#this row;ppp factor*tblSalaries#this row;salary in usd,tblSalaries#this row;salary in usd)</f>
        <v>#VALUE!</v>
      </c>
    </row>
    <row r="1604" customFormat="false" ht="15" hidden="false" customHeight="true" outlineLevel="0" collapsed="false">
      <c r="B1604" s="0" t="s">
        <v>3884</v>
      </c>
      <c r="C1604" s="54" t="n">
        <v>41063.4046296296</v>
      </c>
      <c r="D1604" s="55" t="n">
        <v>75000</v>
      </c>
      <c r="E1604" s="0" t="n">
        <v>75000</v>
      </c>
      <c r="F1604" s="0" t="s">
        <v>179</v>
      </c>
      <c r="G1604" s="0" t="e">
        <f aca="false">tblSalaries#this row;clean salary (in local currency)*VLOOKUP(tblSalaries#this row;currency,tblXrate,2,0)</f>
        <v>#VALUE!</v>
      </c>
      <c r="H1604" s="0" t="s">
        <v>3885</v>
      </c>
      <c r="I1604" s="0" t="s">
        <v>78</v>
      </c>
      <c r="J1604" s="0" t="s">
        <v>3886</v>
      </c>
      <c r="K1604" s="0" t="e">
        <f aca="false">VLOOKUP(tblSalaries#this row;where do you work,tblCountriesactual:mapping,2,0)</f>
        <v>#VALUE!</v>
      </c>
      <c r="L1604" s="0" t="s">
        <v>100</v>
      </c>
      <c r="M1604" s="0" t="n">
        <v>10</v>
      </c>
      <c r="N1604" s="48" t="e">
        <f aca="false">VLOOKUP(K1604,tblCountries,3,0)</f>
        <v>#VALUE!</v>
      </c>
      <c r="O1604" s="48" t="e">
        <f aca="false">VLOOKUP(tblSalaries#this row;how many hours of a day you work on excel,tblHours,2,0)</f>
        <v>#VALUE!</v>
      </c>
      <c r="P1604" s="48" t="e">
        <f aca="false">VLOOKUP(tblSalaries#this row;clean country,tblCountries,5,0)</f>
        <v>#VALUE!</v>
      </c>
      <c r="Q1604" s="48" t="e">
        <f aca="false">IF($Q$1,tblSalaries#this row;ppp factor*tblSalaries#this row;salary in usd,tblSalaries#this row;salary in usd)</f>
        <v>#VALUE!</v>
      </c>
    </row>
    <row r="1605" customFormat="false" ht="15" hidden="false" customHeight="true" outlineLevel="0" collapsed="false">
      <c r="B1605" s="0" t="s">
        <v>3887</v>
      </c>
      <c r="C1605" s="54" t="n">
        <v>41063.4241087963</v>
      </c>
      <c r="D1605" s="55" t="n">
        <v>6545</v>
      </c>
      <c r="E1605" s="0" t="n">
        <v>6545</v>
      </c>
      <c r="F1605" s="0" t="s">
        <v>71</v>
      </c>
      <c r="G1605" s="0" t="e">
        <f aca="false">tblSalaries#this row;clean salary (in local currency)*VLOOKUP(tblSalaries#this row;currency,tblXrate,2,0)</f>
        <v>#VALUE!</v>
      </c>
      <c r="H1605" s="0" t="s">
        <v>1875</v>
      </c>
      <c r="I1605" s="0" t="s">
        <v>124</v>
      </c>
      <c r="J1605" s="0" t="s">
        <v>85</v>
      </c>
      <c r="K1605" s="0" t="e">
        <f aca="false">VLOOKUP(tblSalaries#this row;where do you work,tblCountriesactual:mapping,2,0)</f>
        <v>#VALUE!</v>
      </c>
      <c r="L1605" s="0" t="s">
        <v>118</v>
      </c>
      <c r="M1605" s="0" t="n">
        <v>9</v>
      </c>
      <c r="N1605" s="48" t="e">
        <f aca="false">VLOOKUP(K1605,tblCountries,3,0)</f>
        <v>#VALUE!</v>
      </c>
      <c r="O1605" s="48" t="e">
        <f aca="false">VLOOKUP(tblSalaries#this row;how many hours of a day you work on excel,tblHours,2,0)</f>
        <v>#VALUE!</v>
      </c>
      <c r="P1605" s="48" t="e">
        <f aca="false">VLOOKUP(tblSalaries#this row;clean country,tblCountries,5,0)</f>
        <v>#VALUE!</v>
      </c>
      <c r="Q1605" s="48" t="e">
        <f aca="false">IF($Q$1,tblSalaries#this row;ppp factor*tblSalaries#this row;salary in usd,tblSalaries#this row;salary in usd)</f>
        <v>#VALUE!</v>
      </c>
    </row>
    <row r="1606" customFormat="false" ht="15" hidden="false" customHeight="true" outlineLevel="0" collapsed="false">
      <c r="B1606" s="0" t="s">
        <v>3888</v>
      </c>
      <c r="C1606" s="54" t="n">
        <v>41063.5065625</v>
      </c>
      <c r="D1606" s="55" t="s">
        <v>3889</v>
      </c>
      <c r="E1606" s="0" t="n">
        <v>1000000</v>
      </c>
      <c r="F1606" s="0" t="s">
        <v>101</v>
      </c>
      <c r="G1606" s="0" t="e">
        <f aca="false">tblSalaries#this row;clean salary (in local currency)*VLOOKUP(tblSalaries#this row;currency,tblXrate,2,0)</f>
        <v>#VALUE!</v>
      </c>
      <c r="H1606" s="0" t="s">
        <v>3890</v>
      </c>
      <c r="I1606" s="0" t="s">
        <v>124</v>
      </c>
      <c r="J1606" s="0" t="s">
        <v>85</v>
      </c>
      <c r="K1606" s="0" t="e">
        <f aca="false">VLOOKUP(tblSalaries#this row;where do you work,tblCountriesactual:mapping,2,0)</f>
        <v>#VALUE!</v>
      </c>
      <c r="L1606" s="0" t="s">
        <v>100</v>
      </c>
      <c r="M1606" s="0" t="n">
        <v>13</v>
      </c>
      <c r="N1606" s="48" t="e">
        <f aca="false">VLOOKUP(K1606,tblCountries,3,0)</f>
        <v>#VALUE!</v>
      </c>
      <c r="O1606" s="48" t="e">
        <f aca="false">VLOOKUP(tblSalaries#this row;how many hours of a day you work on excel,tblHours,2,0)</f>
        <v>#VALUE!</v>
      </c>
      <c r="P1606" s="48" t="e">
        <f aca="false">VLOOKUP(tblSalaries#this row;clean country,tblCountries,5,0)</f>
        <v>#VALUE!</v>
      </c>
      <c r="Q1606" s="48" t="e">
        <f aca="false">IF($Q$1,tblSalaries#this row;ppp factor*tblSalaries#this row;salary in usd,tblSalaries#this row;salary in usd)</f>
        <v>#VALUE!</v>
      </c>
    </row>
    <row r="1607" customFormat="false" ht="15" hidden="false" customHeight="true" outlineLevel="0" collapsed="false">
      <c r="B1607" s="0" t="s">
        <v>3891</v>
      </c>
      <c r="C1607" s="54" t="n">
        <v>41063.5112847222</v>
      </c>
      <c r="D1607" s="55" t="n">
        <v>54000</v>
      </c>
      <c r="E1607" s="0" t="n">
        <v>54000</v>
      </c>
      <c r="F1607" s="0" t="s">
        <v>71</v>
      </c>
      <c r="G1607" s="0" t="e">
        <f aca="false">tblSalaries#this row;clean salary (in local currency)*VLOOKUP(tblSalaries#this row;currency,tblXrate,2,0)</f>
        <v>#VALUE!</v>
      </c>
      <c r="H1607" s="0" t="s">
        <v>3892</v>
      </c>
      <c r="I1607" s="0" t="s">
        <v>107</v>
      </c>
      <c r="J1607" s="0" t="s">
        <v>74</v>
      </c>
      <c r="K1607" s="0" t="e">
        <f aca="false">VLOOKUP(tblSalaries#this row;where do you work,tblCountriesactual:mapping,2,0)</f>
        <v>#VALUE!</v>
      </c>
      <c r="L1607" s="0" t="s">
        <v>110</v>
      </c>
      <c r="M1607" s="0" t="n">
        <v>10</v>
      </c>
      <c r="N1607" s="48" t="e">
        <f aca="false">VLOOKUP(K1607,tblCountries,3,0)</f>
        <v>#VALUE!</v>
      </c>
      <c r="O1607" s="48" t="e">
        <f aca="false">VLOOKUP(tblSalaries#this row;how many hours of a day you work on excel,tblHours,2,0)</f>
        <v>#VALUE!</v>
      </c>
      <c r="P1607" s="48" t="e">
        <f aca="false">VLOOKUP(tblSalaries#this row;clean country,tblCountries,5,0)</f>
        <v>#VALUE!</v>
      </c>
      <c r="Q1607" s="48" t="e">
        <f aca="false">IF($Q$1,tblSalaries#this row;ppp factor*tblSalaries#this row;salary in usd,tblSalaries#this row;salary in usd)</f>
        <v>#VALUE!</v>
      </c>
    </row>
    <row r="1608" customFormat="false" ht="15" hidden="false" customHeight="true" outlineLevel="0" collapsed="false">
      <c r="B1608" s="0" t="s">
        <v>3893</v>
      </c>
      <c r="C1608" s="54" t="n">
        <v>41063.5188310185</v>
      </c>
      <c r="D1608" s="55" t="n">
        <v>100000</v>
      </c>
      <c r="E1608" s="0" t="n">
        <v>100000</v>
      </c>
      <c r="F1608" s="0" t="s">
        <v>71</v>
      </c>
      <c r="G1608" s="0" t="e">
        <f aca="false">tblSalaries#this row;clean salary (in local currency)*VLOOKUP(tblSalaries#this row;currency,tblXrate,2,0)</f>
        <v>#VALUE!</v>
      </c>
      <c r="H1608" s="0" t="s">
        <v>87</v>
      </c>
      <c r="I1608" s="0" t="s">
        <v>87</v>
      </c>
      <c r="J1608" s="0" t="s">
        <v>74</v>
      </c>
      <c r="K1608" s="0" t="e">
        <f aca="false">VLOOKUP(tblSalaries#this row;where do you work,tblCountriesactual:mapping,2,0)</f>
        <v>#VALUE!</v>
      </c>
      <c r="L1608" s="0" t="s">
        <v>100</v>
      </c>
      <c r="M1608" s="0" t="n">
        <v>4</v>
      </c>
      <c r="N1608" s="48" t="e">
        <f aca="false">VLOOKUP(K1608,tblCountries,3,0)</f>
        <v>#VALUE!</v>
      </c>
      <c r="O1608" s="48" t="e">
        <f aca="false">VLOOKUP(tblSalaries#this row;how many hours of a day you work on excel,tblHours,2,0)</f>
        <v>#VALUE!</v>
      </c>
      <c r="P1608" s="48" t="e">
        <f aca="false">VLOOKUP(tblSalaries#this row;clean country,tblCountries,5,0)</f>
        <v>#VALUE!</v>
      </c>
      <c r="Q1608" s="48" t="e">
        <f aca="false">IF($Q$1,tblSalaries#this row;ppp factor*tblSalaries#this row;salary in usd,tblSalaries#this row;salary in usd)</f>
        <v>#VALUE!</v>
      </c>
    </row>
    <row r="1609" customFormat="false" ht="15" hidden="false" customHeight="true" outlineLevel="0" collapsed="false">
      <c r="B1609" s="0" t="s">
        <v>3894</v>
      </c>
      <c r="C1609" s="54" t="n">
        <v>41063.5630439815</v>
      </c>
      <c r="D1609" s="55" t="n">
        <v>50000</v>
      </c>
      <c r="E1609" s="0" t="n">
        <v>50000</v>
      </c>
      <c r="F1609" s="0" t="s">
        <v>125</v>
      </c>
      <c r="G1609" s="0" t="e">
        <f aca="false">tblSalaries#this row;clean salary (in local currency)*VLOOKUP(tblSalaries#this row;currency,tblXrate,2,0)</f>
        <v>#VALUE!</v>
      </c>
      <c r="H1609" s="0" t="s">
        <v>2337</v>
      </c>
      <c r="I1609" s="0" t="s">
        <v>78</v>
      </c>
      <c r="J1609" s="0" t="s">
        <v>113</v>
      </c>
      <c r="K1609" s="0" t="e">
        <f aca="false">VLOOKUP(tblSalaries#this row;where do you work,tblCountriesactual:mapping,2,0)</f>
        <v>#VALUE!</v>
      </c>
      <c r="L1609" s="0" t="s">
        <v>110</v>
      </c>
      <c r="M1609" s="0" t="n">
        <v>5</v>
      </c>
      <c r="N1609" s="48" t="e">
        <f aca="false">VLOOKUP(K1609,tblCountries,3,0)</f>
        <v>#VALUE!</v>
      </c>
      <c r="O1609" s="48" t="e">
        <f aca="false">VLOOKUP(tblSalaries#this row;how many hours of a day you work on excel,tblHours,2,0)</f>
        <v>#VALUE!</v>
      </c>
      <c r="P1609" s="48" t="e">
        <f aca="false">VLOOKUP(tblSalaries#this row;clean country,tblCountries,5,0)</f>
        <v>#VALUE!</v>
      </c>
      <c r="Q1609" s="48" t="e">
        <f aca="false">IF($Q$1,tblSalaries#this row;ppp factor*tblSalaries#this row;salary in usd,tblSalaries#this row;salary in usd)</f>
        <v>#VALUE!</v>
      </c>
    </row>
    <row r="1610" customFormat="false" ht="15" hidden="false" customHeight="true" outlineLevel="0" collapsed="false">
      <c r="B1610" s="0" t="s">
        <v>3895</v>
      </c>
      <c r="C1610" s="54" t="n">
        <v>41063.6024189815</v>
      </c>
      <c r="D1610" s="55" t="n">
        <v>4019</v>
      </c>
      <c r="E1610" s="0" t="n">
        <v>4019</v>
      </c>
      <c r="F1610" s="0" t="s">
        <v>71</v>
      </c>
      <c r="G1610" s="0" t="e">
        <f aca="false">tblSalaries#this row;clean salary (in local currency)*VLOOKUP(tblSalaries#this row;currency,tblXrate,2,0)</f>
        <v>#VALUE!</v>
      </c>
      <c r="H1610" s="0" t="s">
        <v>3896</v>
      </c>
      <c r="I1610" s="0" t="s">
        <v>143</v>
      </c>
      <c r="J1610" s="0" t="s">
        <v>169</v>
      </c>
      <c r="K1610" s="0" t="e">
        <f aca="false">VLOOKUP(tblSalaries#this row;where do you work,tblCountriesactual:mapping,2,0)</f>
        <v>#VALUE!</v>
      </c>
      <c r="L1610" s="0" t="s">
        <v>100</v>
      </c>
      <c r="M1610" s="0" t="n">
        <v>3</v>
      </c>
      <c r="N1610" s="48" t="e">
        <f aca="false">VLOOKUP(K1610,tblCountries,3,0)</f>
        <v>#VALUE!</v>
      </c>
      <c r="O1610" s="48" t="e">
        <f aca="false">VLOOKUP(tblSalaries#this row;how many hours of a day you work on excel,tblHours,2,0)</f>
        <v>#VALUE!</v>
      </c>
      <c r="P1610" s="48" t="e">
        <f aca="false">VLOOKUP(tblSalaries#this row;clean country,tblCountries,5,0)</f>
        <v>#VALUE!</v>
      </c>
      <c r="Q1610" s="48" t="e">
        <f aca="false">IF($Q$1,tblSalaries#this row;ppp factor*tblSalaries#this row;salary in usd,tblSalaries#this row;salary in usd)</f>
        <v>#VALUE!</v>
      </c>
    </row>
    <row r="1611" customFormat="false" ht="15" hidden="false" customHeight="true" outlineLevel="0" collapsed="false">
      <c r="B1611" s="0" t="s">
        <v>3897</v>
      </c>
      <c r="C1611" s="54" t="n">
        <v>41063.6075925926</v>
      </c>
      <c r="D1611" s="55" t="n">
        <v>15000</v>
      </c>
      <c r="E1611" s="0" t="n">
        <v>15000</v>
      </c>
      <c r="F1611" s="0" t="s">
        <v>71</v>
      </c>
      <c r="G1611" s="0" t="e">
        <f aca="false">tblSalaries#this row;clean salary (in local currency)*VLOOKUP(tblSalaries#this row;currency,tblXrate,2,0)</f>
        <v>#VALUE!</v>
      </c>
      <c r="H1611" s="0" t="s">
        <v>3898</v>
      </c>
      <c r="I1611" s="0" t="s">
        <v>78</v>
      </c>
      <c r="J1611" s="0" t="s">
        <v>121</v>
      </c>
      <c r="K1611" s="0" t="e">
        <f aca="false">VLOOKUP(tblSalaries#this row;where do you work,tblCountriesactual:mapping,2,0)</f>
        <v>#VALUE!</v>
      </c>
      <c r="L1611" s="0" t="s">
        <v>110</v>
      </c>
      <c r="M1611" s="0" t="n">
        <v>5</v>
      </c>
      <c r="N1611" s="48" t="e">
        <f aca="false">VLOOKUP(K1611,tblCountries,3,0)</f>
        <v>#VALUE!</v>
      </c>
      <c r="O1611" s="48" t="e">
        <f aca="false">VLOOKUP(tblSalaries#this row;how many hours of a day you work on excel,tblHours,2,0)</f>
        <v>#VALUE!</v>
      </c>
      <c r="P1611" s="48" t="e">
        <f aca="false">VLOOKUP(tblSalaries#this row;clean country,tblCountries,5,0)</f>
        <v>#VALUE!</v>
      </c>
      <c r="Q1611" s="48" t="e">
        <f aca="false">IF($Q$1,tblSalaries#this row;ppp factor*tblSalaries#this row;salary in usd,tblSalaries#this row;salary in usd)</f>
        <v>#VALUE!</v>
      </c>
    </row>
    <row r="1612" customFormat="false" ht="15" hidden="false" customHeight="true" outlineLevel="0" collapsed="false">
      <c r="B1612" s="0" t="s">
        <v>3899</v>
      </c>
      <c r="C1612" s="54" t="n">
        <v>41063.6196875</v>
      </c>
      <c r="D1612" s="55" t="s">
        <v>1325</v>
      </c>
      <c r="E1612" s="0" t="n">
        <v>1000000</v>
      </c>
      <c r="F1612" s="0" t="s">
        <v>101</v>
      </c>
      <c r="G1612" s="0" t="e">
        <f aca="false">tblSalaries#this row;clean salary (in local currency)*VLOOKUP(tblSalaries#this row;currency,tblXrate,2,0)</f>
        <v>#VALUE!</v>
      </c>
      <c r="H1612" s="0" t="s">
        <v>3900</v>
      </c>
      <c r="I1612" s="0" t="s">
        <v>78</v>
      </c>
      <c r="J1612" s="0" t="s">
        <v>85</v>
      </c>
      <c r="K1612" s="0" t="e">
        <f aca="false">VLOOKUP(tblSalaries#this row;where do you work,tblCountriesactual:mapping,2,0)</f>
        <v>#VALUE!</v>
      </c>
      <c r="L1612" s="0" t="s">
        <v>118</v>
      </c>
      <c r="M1612" s="0" t="n">
        <v>4</v>
      </c>
      <c r="N1612" s="48" t="e">
        <f aca="false">VLOOKUP(K1612,tblCountries,3,0)</f>
        <v>#VALUE!</v>
      </c>
      <c r="O1612" s="48" t="e">
        <f aca="false">VLOOKUP(tblSalaries#this row;how many hours of a day you work on excel,tblHours,2,0)</f>
        <v>#VALUE!</v>
      </c>
      <c r="P1612" s="48" t="e">
        <f aca="false">VLOOKUP(tblSalaries#this row;clean country,tblCountries,5,0)</f>
        <v>#VALUE!</v>
      </c>
      <c r="Q1612" s="48" t="e">
        <f aca="false">IF($Q$1,tblSalaries#this row;ppp factor*tblSalaries#this row;salary in usd,tblSalaries#this row;salary in usd)</f>
        <v>#VALUE!</v>
      </c>
    </row>
    <row r="1613" customFormat="false" ht="15" hidden="false" customHeight="true" outlineLevel="0" collapsed="false">
      <c r="B1613" s="0" t="s">
        <v>3901</v>
      </c>
      <c r="C1613" s="54" t="n">
        <v>41063.700625</v>
      </c>
      <c r="D1613" s="55" t="n">
        <v>12000</v>
      </c>
      <c r="E1613" s="0" t="n">
        <v>12000</v>
      </c>
      <c r="F1613" s="0" t="s">
        <v>71</v>
      </c>
      <c r="G1613" s="0" t="e">
        <f aca="false">tblSalaries#this row;clean salary (in local currency)*VLOOKUP(tblSalaries#this row;currency,tblXrate,2,0)</f>
        <v>#VALUE!</v>
      </c>
      <c r="H1613" s="0" t="s">
        <v>3902</v>
      </c>
      <c r="I1613" s="0" t="s">
        <v>136</v>
      </c>
      <c r="J1613" s="0" t="s">
        <v>85</v>
      </c>
      <c r="K1613" s="0" t="e">
        <f aca="false">VLOOKUP(tblSalaries#this row;where do you work,tblCountriesactual:mapping,2,0)</f>
        <v>#VALUE!</v>
      </c>
      <c r="L1613" s="0" t="s">
        <v>118</v>
      </c>
      <c r="M1613" s="0" t="n">
        <v>3</v>
      </c>
      <c r="N1613" s="48" t="e">
        <f aca="false">VLOOKUP(K1613,tblCountries,3,0)</f>
        <v>#VALUE!</v>
      </c>
      <c r="O1613" s="48" t="e">
        <f aca="false">VLOOKUP(tblSalaries#this row;how many hours of a day you work on excel,tblHours,2,0)</f>
        <v>#VALUE!</v>
      </c>
      <c r="P1613" s="48" t="e">
        <f aca="false">VLOOKUP(tblSalaries#this row;clean country,tblCountries,5,0)</f>
        <v>#VALUE!</v>
      </c>
      <c r="Q1613" s="48" t="e">
        <f aca="false">IF($Q$1,tblSalaries#this row;ppp factor*tblSalaries#this row;salary in usd,tblSalaries#this row;salary in usd)</f>
        <v>#VALUE!</v>
      </c>
    </row>
    <row r="1614" customFormat="false" ht="15" hidden="false" customHeight="true" outlineLevel="0" collapsed="false">
      <c r="B1614" s="0" t="s">
        <v>3903</v>
      </c>
      <c r="C1614" s="54" t="n">
        <v>41063.7355787037</v>
      </c>
      <c r="D1614" s="55" t="s">
        <v>3904</v>
      </c>
      <c r="E1614" s="0" t="n">
        <v>125000</v>
      </c>
      <c r="F1614" s="0" t="s">
        <v>101</v>
      </c>
      <c r="G1614" s="0" t="e">
        <f aca="false">tblSalaries#this row;clean salary (in local currency)*VLOOKUP(tblSalaries#this row;currency,tblXrate,2,0)</f>
        <v>#VALUE!</v>
      </c>
      <c r="H1614" s="0" t="s">
        <v>3905</v>
      </c>
      <c r="I1614" s="0" t="s">
        <v>78</v>
      </c>
      <c r="J1614" s="0" t="s">
        <v>85</v>
      </c>
      <c r="K1614" s="0" t="e">
        <f aca="false">VLOOKUP(tblSalaries#this row;where do you work,tblCountriesactual:mapping,2,0)</f>
        <v>#VALUE!</v>
      </c>
      <c r="L1614" s="0" t="s">
        <v>100</v>
      </c>
      <c r="M1614" s="0" t="n">
        <v>4</v>
      </c>
      <c r="N1614" s="48" t="e">
        <f aca="false">VLOOKUP(K1614,tblCountries,3,0)</f>
        <v>#VALUE!</v>
      </c>
      <c r="O1614" s="48" t="e">
        <f aca="false">VLOOKUP(tblSalaries#this row;how many hours of a day you work on excel,tblHours,2,0)</f>
        <v>#VALUE!</v>
      </c>
      <c r="P1614" s="48" t="e">
        <f aca="false">VLOOKUP(tblSalaries#this row;clean country,tblCountries,5,0)</f>
        <v>#VALUE!</v>
      </c>
      <c r="Q1614" s="48" t="e">
        <f aca="false">IF($Q$1,tblSalaries#this row;ppp factor*tblSalaries#this row;salary in usd,tblSalaries#this row;salary in usd)</f>
        <v>#VALUE!</v>
      </c>
    </row>
    <row r="1615" customFormat="false" ht="15" hidden="false" customHeight="true" outlineLevel="0" collapsed="false">
      <c r="B1615" s="0" t="s">
        <v>3906</v>
      </c>
      <c r="C1615" s="54" t="n">
        <v>41063.8196527778</v>
      </c>
      <c r="D1615" s="55" t="n">
        <v>86000</v>
      </c>
      <c r="E1615" s="0" t="n">
        <v>86000</v>
      </c>
      <c r="F1615" s="0" t="s">
        <v>71</v>
      </c>
      <c r="G1615" s="0" t="e">
        <f aca="false">tblSalaries#this row;clean salary (in local currency)*VLOOKUP(tblSalaries#this row;currency,tblXrate,2,0)</f>
        <v>#VALUE!</v>
      </c>
      <c r="H1615" s="0" t="s">
        <v>78</v>
      </c>
      <c r="I1615" s="0" t="s">
        <v>78</v>
      </c>
      <c r="J1615" s="0" t="s">
        <v>169</v>
      </c>
      <c r="K1615" s="0" t="e">
        <f aca="false">VLOOKUP(tblSalaries#this row;where do you work,tblCountriesactual:mapping,2,0)</f>
        <v>#VALUE!</v>
      </c>
      <c r="L1615" s="0" t="s">
        <v>118</v>
      </c>
      <c r="M1615" s="0" t="n">
        <v>3</v>
      </c>
      <c r="N1615" s="48" t="e">
        <f aca="false">VLOOKUP(K1615,tblCountries,3,0)</f>
        <v>#VALUE!</v>
      </c>
      <c r="O1615" s="48" t="e">
        <f aca="false">VLOOKUP(tblSalaries#this row;how many hours of a day you work on excel,tblHours,2,0)</f>
        <v>#VALUE!</v>
      </c>
      <c r="P1615" s="48" t="e">
        <f aca="false">VLOOKUP(tblSalaries#this row;clean country,tblCountries,5,0)</f>
        <v>#VALUE!</v>
      </c>
      <c r="Q1615" s="48" t="e">
        <f aca="false">IF($Q$1,tblSalaries#this row;ppp factor*tblSalaries#this row;salary in usd,tblSalaries#this row;salary in usd)</f>
        <v>#VALUE!</v>
      </c>
    </row>
    <row r="1616" customFormat="false" ht="15" hidden="false" customHeight="true" outlineLevel="0" collapsed="false">
      <c r="B1616" s="0" t="s">
        <v>3907</v>
      </c>
      <c r="C1616" s="54" t="n">
        <v>41064.0729513889</v>
      </c>
      <c r="D1616" s="55" t="n">
        <v>340000</v>
      </c>
      <c r="E1616" s="0" t="n">
        <v>340000</v>
      </c>
      <c r="F1616" s="0" t="s">
        <v>101</v>
      </c>
      <c r="G1616" s="0" t="e">
        <f aca="false">tblSalaries#this row;clean salary (in local currency)*VLOOKUP(tblSalaries#this row;currency,tblXrate,2,0)</f>
        <v>#VALUE!</v>
      </c>
      <c r="H1616" s="0" t="s">
        <v>2454</v>
      </c>
      <c r="I1616" s="0" t="s">
        <v>124</v>
      </c>
      <c r="J1616" s="0" t="s">
        <v>85</v>
      </c>
      <c r="K1616" s="0" t="e">
        <f aca="false">VLOOKUP(tblSalaries#this row;where do you work,tblCountriesactual:mapping,2,0)</f>
        <v>#VALUE!</v>
      </c>
      <c r="L1616" s="0" t="s">
        <v>110</v>
      </c>
      <c r="M1616" s="0" t="n">
        <v>5</v>
      </c>
      <c r="N1616" s="48" t="e">
        <f aca="false">VLOOKUP(K1616,tblCountries,3,0)</f>
        <v>#VALUE!</v>
      </c>
      <c r="O1616" s="48" t="e">
        <f aca="false">VLOOKUP(tblSalaries#this row;how many hours of a day you work on excel,tblHours,2,0)</f>
        <v>#VALUE!</v>
      </c>
      <c r="P1616" s="48" t="e">
        <f aca="false">VLOOKUP(tblSalaries#this row;clean country,tblCountries,5,0)</f>
        <v>#VALUE!</v>
      </c>
      <c r="Q1616" s="48" t="e">
        <f aca="false">IF($Q$1,tblSalaries#this row;ppp factor*tblSalaries#this row;salary in usd,tblSalaries#this row;salary in usd)</f>
        <v>#VALUE!</v>
      </c>
    </row>
    <row r="1617" customFormat="false" ht="15" hidden="false" customHeight="true" outlineLevel="0" collapsed="false">
      <c r="B1617" s="0" t="s">
        <v>3908</v>
      </c>
      <c r="C1617" s="54" t="n">
        <v>41064.0860300926</v>
      </c>
      <c r="D1617" s="55" t="s">
        <v>3909</v>
      </c>
      <c r="E1617" s="0" t="n">
        <v>3360</v>
      </c>
      <c r="F1617" s="0" t="s">
        <v>71</v>
      </c>
      <c r="G1617" s="0" t="e">
        <f aca="false">tblSalaries#this row;clean salary (in local currency)*VLOOKUP(tblSalaries#this row;currency,tblXrate,2,0)</f>
        <v>#VALUE!</v>
      </c>
      <c r="H1617" s="0" t="s">
        <v>3910</v>
      </c>
      <c r="I1617" s="0" t="s">
        <v>78</v>
      </c>
      <c r="J1617" s="0" t="s">
        <v>85</v>
      </c>
      <c r="K1617" s="0" t="e">
        <f aca="false">VLOOKUP(tblSalaries#this row;where do you work,tblCountriesactual:mapping,2,0)</f>
        <v>#VALUE!</v>
      </c>
      <c r="L1617" s="0" t="s">
        <v>90</v>
      </c>
      <c r="M1617" s="0" t="n">
        <v>3</v>
      </c>
      <c r="N1617" s="48" t="e">
        <f aca="false">VLOOKUP(K1617,tblCountries,3,0)</f>
        <v>#VALUE!</v>
      </c>
      <c r="O1617" s="48" t="e">
        <f aca="false">VLOOKUP(tblSalaries#this row;how many hours of a day you work on excel,tblHours,2,0)</f>
        <v>#VALUE!</v>
      </c>
      <c r="P1617" s="48" t="e">
        <f aca="false">VLOOKUP(tblSalaries#this row;clean country,tblCountries,5,0)</f>
        <v>#VALUE!</v>
      </c>
      <c r="Q1617" s="48" t="e">
        <f aca="false">IF($Q$1,tblSalaries#this row;ppp factor*tblSalaries#this row;salary in usd,tblSalaries#this row;salary in usd)</f>
        <v>#VALUE!</v>
      </c>
    </row>
    <row r="1618" customFormat="false" ht="15" hidden="false" customHeight="true" outlineLevel="0" collapsed="false">
      <c r="B1618" s="0" t="s">
        <v>3911</v>
      </c>
      <c r="C1618" s="54" t="n">
        <v>41064.1042939815</v>
      </c>
      <c r="D1618" s="55" t="n">
        <v>10000</v>
      </c>
      <c r="E1618" s="0" t="n">
        <v>10000</v>
      </c>
      <c r="F1618" s="0" t="s">
        <v>71</v>
      </c>
      <c r="G1618" s="0" t="e">
        <f aca="false">tblSalaries#this row;clean salary (in local currency)*VLOOKUP(tblSalaries#this row;currency,tblXrate,2,0)</f>
        <v>#VALUE!</v>
      </c>
      <c r="H1618" s="0" t="s">
        <v>1426</v>
      </c>
      <c r="I1618" s="0" t="s">
        <v>107</v>
      </c>
      <c r="J1618" s="0" t="s">
        <v>85</v>
      </c>
      <c r="K1618" s="0" t="e">
        <f aca="false">VLOOKUP(tblSalaries#this row;where do you work,tblCountriesactual:mapping,2,0)</f>
        <v>#VALUE!</v>
      </c>
      <c r="L1618" s="0" t="s">
        <v>118</v>
      </c>
      <c r="M1618" s="0" t="n">
        <v>1</v>
      </c>
      <c r="N1618" s="48" t="e">
        <f aca="false">VLOOKUP(K1618,tblCountries,3,0)</f>
        <v>#VALUE!</v>
      </c>
      <c r="O1618" s="48" t="e">
        <f aca="false">VLOOKUP(tblSalaries#this row;how many hours of a day you work on excel,tblHours,2,0)</f>
        <v>#VALUE!</v>
      </c>
      <c r="P1618" s="48" t="e">
        <f aca="false">VLOOKUP(tblSalaries#this row;clean country,tblCountries,5,0)</f>
        <v>#VALUE!</v>
      </c>
      <c r="Q1618" s="48" t="e">
        <f aca="false">IF($Q$1,tblSalaries#this row;ppp factor*tblSalaries#this row;salary in usd,tblSalaries#this row;salary in usd)</f>
        <v>#VALUE!</v>
      </c>
    </row>
    <row r="1619" customFormat="false" ht="15" hidden="false" customHeight="true" outlineLevel="0" collapsed="false">
      <c r="B1619" s="0" t="s">
        <v>3912</v>
      </c>
      <c r="C1619" s="54" t="n">
        <v>41064.1888078704</v>
      </c>
      <c r="D1619" s="55" t="n">
        <v>70000</v>
      </c>
      <c r="E1619" s="0" t="n">
        <v>70000</v>
      </c>
      <c r="F1619" s="0" t="s">
        <v>71</v>
      </c>
      <c r="G1619" s="0" t="e">
        <f aca="false">tblSalaries#this row;clean salary (in local currency)*VLOOKUP(tblSalaries#this row;currency,tblXrate,2,0)</f>
        <v>#VALUE!</v>
      </c>
      <c r="H1619" s="0" t="s">
        <v>3913</v>
      </c>
      <c r="I1619" s="0" t="s">
        <v>78</v>
      </c>
      <c r="J1619" s="0" t="s">
        <v>74</v>
      </c>
      <c r="K1619" s="0" t="e">
        <f aca="false">VLOOKUP(tblSalaries#this row;where do you work,tblCountriesactual:mapping,2,0)</f>
        <v>#VALUE!</v>
      </c>
      <c r="L1619" s="0" t="s">
        <v>110</v>
      </c>
      <c r="M1619" s="0" t="n">
        <v>9</v>
      </c>
      <c r="N1619" s="48" t="e">
        <f aca="false">VLOOKUP(K1619,tblCountries,3,0)</f>
        <v>#VALUE!</v>
      </c>
      <c r="O1619" s="48" t="e">
        <f aca="false">VLOOKUP(tblSalaries#this row;how many hours of a day you work on excel,tblHours,2,0)</f>
        <v>#VALUE!</v>
      </c>
      <c r="P1619" s="48" t="e">
        <f aca="false">VLOOKUP(tblSalaries#this row;clean country,tblCountries,5,0)</f>
        <v>#VALUE!</v>
      </c>
      <c r="Q1619" s="48" t="e">
        <f aca="false">IF($Q$1,tblSalaries#this row;ppp factor*tblSalaries#this row;salary in usd,tblSalaries#this row;salary in usd)</f>
        <v>#VALUE!</v>
      </c>
    </row>
    <row r="1620" customFormat="false" ht="15" hidden="false" customHeight="true" outlineLevel="0" collapsed="false">
      <c r="B1620" s="0" t="s">
        <v>3914</v>
      </c>
      <c r="C1620" s="54" t="n">
        <v>41064.409537037</v>
      </c>
      <c r="D1620" s="55" t="n">
        <v>155000</v>
      </c>
      <c r="E1620" s="0" t="n">
        <v>155000</v>
      </c>
      <c r="F1620" s="0" t="s">
        <v>71</v>
      </c>
      <c r="G1620" s="0" t="e">
        <f aca="false">tblSalaries#this row;clean salary (in local currency)*VLOOKUP(tblSalaries#this row;currency,tblXrate,2,0)</f>
        <v>#VALUE!</v>
      </c>
      <c r="H1620" s="0" t="s">
        <v>3915</v>
      </c>
      <c r="I1620" s="0" t="s">
        <v>124</v>
      </c>
      <c r="J1620" s="0" t="s">
        <v>74</v>
      </c>
      <c r="K1620" s="0" t="e">
        <f aca="false">VLOOKUP(tblSalaries#this row;where do you work,tblCountriesactual:mapping,2,0)</f>
        <v>#VALUE!</v>
      </c>
      <c r="L1620" s="0" t="s">
        <v>90</v>
      </c>
      <c r="M1620" s="0" t="n">
        <v>14</v>
      </c>
      <c r="N1620" s="48" t="e">
        <f aca="false">VLOOKUP(K1620,tblCountries,3,0)</f>
        <v>#VALUE!</v>
      </c>
      <c r="O1620" s="48" t="e">
        <f aca="false">VLOOKUP(tblSalaries#this row;how many hours of a day you work on excel,tblHours,2,0)</f>
        <v>#VALUE!</v>
      </c>
      <c r="P1620" s="48" t="e">
        <f aca="false">VLOOKUP(tblSalaries#this row;clean country,tblCountries,5,0)</f>
        <v>#VALUE!</v>
      </c>
      <c r="Q1620" s="48" t="e">
        <f aca="false">IF($Q$1,tblSalaries#this row;ppp factor*tblSalaries#this row;salary in usd,tblSalaries#this row;salary in usd)</f>
        <v>#VALUE!</v>
      </c>
    </row>
    <row r="1621" customFormat="false" ht="15" hidden="false" customHeight="true" outlineLevel="0" collapsed="false">
      <c r="B1621" s="0" t="s">
        <v>3916</v>
      </c>
      <c r="C1621" s="54" t="n">
        <v>41064.4329513889</v>
      </c>
      <c r="D1621" s="55" t="n">
        <v>225000</v>
      </c>
      <c r="E1621" s="0" t="n">
        <v>225000</v>
      </c>
      <c r="F1621" s="0" t="s">
        <v>71</v>
      </c>
      <c r="G1621" s="0" t="e">
        <f aca="false">tblSalaries#this row;clean salary (in local currency)*VLOOKUP(tblSalaries#this row;currency,tblXrate,2,0)</f>
        <v>#VALUE!</v>
      </c>
      <c r="H1621" s="0" t="s">
        <v>3917</v>
      </c>
      <c r="I1621" s="0" t="s">
        <v>107</v>
      </c>
      <c r="J1621" s="0" t="s">
        <v>74</v>
      </c>
      <c r="K1621" s="0" t="e">
        <f aca="false">VLOOKUP(tblSalaries#this row;where do you work,tblCountriesactual:mapping,2,0)</f>
        <v>#VALUE!</v>
      </c>
      <c r="L1621" s="0" t="s">
        <v>110</v>
      </c>
      <c r="M1621" s="0" t="n">
        <v>15</v>
      </c>
      <c r="N1621" s="48" t="e">
        <f aca="false">VLOOKUP(K1621,tblCountries,3,0)</f>
        <v>#VALUE!</v>
      </c>
      <c r="O1621" s="48" t="e">
        <f aca="false">VLOOKUP(tblSalaries#this row;how many hours of a day you work on excel,tblHours,2,0)</f>
        <v>#VALUE!</v>
      </c>
      <c r="P1621" s="48" t="e">
        <f aca="false">VLOOKUP(tblSalaries#this row;clean country,tblCountries,5,0)</f>
        <v>#VALUE!</v>
      </c>
      <c r="Q1621" s="48" t="e">
        <f aca="false">IF($Q$1,tblSalaries#this row;ppp factor*tblSalaries#this row;salary in usd,tblSalaries#this row;salary in usd)</f>
        <v>#VALUE!</v>
      </c>
    </row>
    <row r="1622" customFormat="false" ht="15" hidden="false" customHeight="true" outlineLevel="0" collapsed="false">
      <c r="B1622" s="0" t="s">
        <v>3918</v>
      </c>
      <c r="C1622" s="54" t="n">
        <v>41064.5153356481</v>
      </c>
      <c r="D1622" s="55" t="n">
        <v>10000</v>
      </c>
      <c r="E1622" s="0" t="n">
        <v>10000</v>
      </c>
      <c r="F1622" s="0" t="s">
        <v>71</v>
      </c>
      <c r="G1622" s="0" t="e">
        <f aca="false">tblSalaries#this row;clean salary (in local currency)*VLOOKUP(tblSalaries#this row;currency,tblXrate,2,0)</f>
        <v>#VALUE!</v>
      </c>
      <c r="H1622" s="0" t="s">
        <v>1911</v>
      </c>
      <c r="I1622" s="0" t="s">
        <v>136</v>
      </c>
      <c r="J1622" s="0" t="s">
        <v>85</v>
      </c>
      <c r="K1622" s="0" t="e">
        <f aca="false">VLOOKUP(tblSalaries#this row;where do you work,tblCountriesactual:mapping,2,0)</f>
        <v>#VALUE!</v>
      </c>
      <c r="L1622" s="0" t="s">
        <v>118</v>
      </c>
      <c r="M1622" s="0" t="n">
        <v>2</v>
      </c>
      <c r="N1622" s="48" t="e">
        <f aca="false">VLOOKUP(K1622,tblCountries,3,0)</f>
        <v>#VALUE!</v>
      </c>
      <c r="O1622" s="48" t="e">
        <f aca="false">VLOOKUP(tblSalaries#this row;how many hours of a day you work on excel,tblHours,2,0)</f>
        <v>#VALUE!</v>
      </c>
      <c r="P1622" s="48" t="e">
        <f aca="false">VLOOKUP(tblSalaries#this row;clean country,tblCountries,5,0)</f>
        <v>#VALUE!</v>
      </c>
      <c r="Q1622" s="48" t="e">
        <f aca="false">IF($Q$1,tblSalaries#this row;ppp factor*tblSalaries#this row;salary in usd,tblSalaries#this row;salary in usd)</f>
        <v>#VALUE!</v>
      </c>
    </row>
    <row r="1623" customFormat="false" ht="15" hidden="false" customHeight="true" outlineLevel="0" collapsed="false">
      <c r="B1623" s="0" t="s">
        <v>3919</v>
      </c>
      <c r="C1623" s="54" t="n">
        <v>41064.5403472222</v>
      </c>
      <c r="D1623" s="55" t="n">
        <v>300000</v>
      </c>
      <c r="E1623" s="0" t="n">
        <v>300000</v>
      </c>
      <c r="F1623" s="0" t="s">
        <v>101</v>
      </c>
      <c r="G1623" s="0" t="e">
        <f aca="false">tblSalaries#this row;clean salary (in local currency)*VLOOKUP(tblSalaries#this row;currency,tblXrate,2,0)</f>
        <v>#VALUE!</v>
      </c>
      <c r="H1623" s="0" t="s">
        <v>3920</v>
      </c>
      <c r="I1623" s="0" t="s">
        <v>78</v>
      </c>
      <c r="J1623" s="0" t="s">
        <v>85</v>
      </c>
      <c r="K1623" s="0" t="e">
        <f aca="false">VLOOKUP(tblSalaries#this row;where do you work,tblCountriesactual:mapping,2,0)</f>
        <v>#VALUE!</v>
      </c>
      <c r="L1623" s="0" t="s">
        <v>110</v>
      </c>
      <c r="M1623" s="0" t="n">
        <v>8</v>
      </c>
      <c r="N1623" s="48" t="e">
        <f aca="false">VLOOKUP(K1623,tblCountries,3,0)</f>
        <v>#VALUE!</v>
      </c>
      <c r="O1623" s="48" t="e">
        <f aca="false">VLOOKUP(tblSalaries#this row;how many hours of a day you work on excel,tblHours,2,0)</f>
        <v>#VALUE!</v>
      </c>
      <c r="P1623" s="48" t="e">
        <f aca="false">VLOOKUP(tblSalaries#this row;clean country,tblCountries,5,0)</f>
        <v>#VALUE!</v>
      </c>
      <c r="Q1623" s="48" t="e">
        <f aca="false">IF($Q$1,tblSalaries#this row;ppp factor*tblSalaries#this row;salary in usd,tblSalaries#this row;salary in usd)</f>
        <v>#VALUE!</v>
      </c>
    </row>
    <row r="1624" customFormat="false" ht="15" hidden="false" customHeight="true" outlineLevel="0" collapsed="false">
      <c r="B1624" s="0" t="s">
        <v>3921</v>
      </c>
      <c r="C1624" s="54" t="n">
        <v>41064.5630902778</v>
      </c>
      <c r="D1624" s="55" t="n">
        <v>84000</v>
      </c>
      <c r="E1624" s="0" t="n">
        <v>84000</v>
      </c>
      <c r="F1624" s="0" t="s">
        <v>84</v>
      </c>
      <c r="G1624" s="0" t="e">
        <f aca="false">tblSalaries#this row;clean salary (in local currency)*VLOOKUP(tblSalaries#this row;currency,tblXrate,2,0)</f>
        <v>#VALUE!</v>
      </c>
      <c r="H1624" s="0" t="s">
        <v>765</v>
      </c>
      <c r="I1624" s="0" t="s">
        <v>87</v>
      </c>
      <c r="J1624" s="0" t="s">
        <v>104</v>
      </c>
      <c r="K1624" s="0" t="e">
        <f aca="false">VLOOKUP(tblSalaries#this row;where do you work,tblCountriesactual:mapping,2,0)</f>
        <v>#VALUE!</v>
      </c>
      <c r="L1624" s="0" t="s">
        <v>110</v>
      </c>
      <c r="M1624" s="0" t="n">
        <v>6</v>
      </c>
      <c r="N1624" s="48" t="e">
        <f aca="false">VLOOKUP(K1624,tblCountries,3,0)</f>
        <v>#VALUE!</v>
      </c>
      <c r="O1624" s="48" t="e">
        <f aca="false">VLOOKUP(tblSalaries#this row;how many hours of a day you work on excel,tblHours,2,0)</f>
        <v>#VALUE!</v>
      </c>
      <c r="P1624" s="48" t="e">
        <f aca="false">VLOOKUP(tblSalaries#this row;clean country,tblCountries,5,0)</f>
        <v>#VALUE!</v>
      </c>
      <c r="Q1624" s="48" t="e">
        <f aca="false">IF($Q$1,tblSalaries#this row;ppp factor*tblSalaries#this row;salary in usd,tblSalaries#this row;salary in usd)</f>
        <v>#VALUE!</v>
      </c>
    </row>
    <row r="1625" customFormat="false" ht="15" hidden="false" customHeight="true" outlineLevel="0" collapsed="false">
      <c r="B1625" s="0" t="s">
        <v>3922</v>
      </c>
      <c r="C1625" s="54" t="n">
        <v>41064.6012152778</v>
      </c>
      <c r="D1625" s="55" t="s">
        <v>3923</v>
      </c>
      <c r="E1625" s="0" t="n">
        <v>240000</v>
      </c>
      <c r="F1625" s="0" t="s">
        <v>101</v>
      </c>
      <c r="G1625" s="0" t="e">
        <f aca="false">tblSalaries#this row;clean salary (in local currency)*VLOOKUP(tblSalaries#this row;currency,tblXrate,2,0)</f>
        <v>#VALUE!</v>
      </c>
      <c r="H1625" s="0" t="s">
        <v>3924</v>
      </c>
      <c r="I1625" s="0" t="s">
        <v>97</v>
      </c>
      <c r="J1625" s="0" t="s">
        <v>85</v>
      </c>
      <c r="K1625" s="0" t="e">
        <f aca="false">VLOOKUP(tblSalaries#this row;where do you work,tblCountriesactual:mapping,2,0)</f>
        <v>#VALUE!</v>
      </c>
      <c r="L1625" s="0" t="s">
        <v>100</v>
      </c>
      <c r="M1625" s="0" t="n">
        <v>15</v>
      </c>
      <c r="N1625" s="48" t="e">
        <f aca="false">VLOOKUP(K1625,tblCountries,3,0)</f>
        <v>#VALUE!</v>
      </c>
      <c r="O1625" s="48" t="e">
        <f aca="false">VLOOKUP(tblSalaries#this row;how many hours of a day you work on excel,tblHours,2,0)</f>
        <v>#VALUE!</v>
      </c>
      <c r="P1625" s="48" t="e">
        <f aca="false">VLOOKUP(tblSalaries#this row;clean country,tblCountries,5,0)</f>
        <v>#VALUE!</v>
      </c>
      <c r="Q1625" s="48" t="e">
        <f aca="false">IF($Q$1,tblSalaries#this row;ppp factor*tblSalaries#this row;salary in usd,tblSalaries#this row;salary in usd)</f>
        <v>#VALUE!</v>
      </c>
    </row>
    <row r="1626" customFormat="false" ht="15" hidden="false" customHeight="true" outlineLevel="0" collapsed="false">
      <c r="B1626" s="0" t="s">
        <v>3925</v>
      </c>
      <c r="C1626" s="54" t="n">
        <v>41064.6882986111</v>
      </c>
      <c r="D1626" s="55" t="s">
        <v>3926</v>
      </c>
      <c r="E1626" s="0" t="n">
        <v>500000</v>
      </c>
      <c r="F1626" s="0" t="s">
        <v>101</v>
      </c>
      <c r="G1626" s="0" t="e">
        <f aca="false">tblSalaries#this row;clean salary (in local currency)*VLOOKUP(tblSalaries#this row;currency,tblXrate,2,0)</f>
        <v>#VALUE!</v>
      </c>
      <c r="H1626" s="0" t="s">
        <v>2038</v>
      </c>
      <c r="I1626" s="0" t="s">
        <v>124</v>
      </c>
      <c r="J1626" s="0" t="s">
        <v>85</v>
      </c>
      <c r="K1626" s="0" t="e">
        <f aca="false">VLOOKUP(tblSalaries#this row;where do you work,tblCountriesactual:mapping,2,0)</f>
        <v>#VALUE!</v>
      </c>
      <c r="L1626" s="0" t="s">
        <v>118</v>
      </c>
      <c r="M1626" s="0" t="n">
        <v>20</v>
      </c>
      <c r="N1626" s="48" t="e">
        <f aca="false">VLOOKUP(K1626,tblCountries,3,0)</f>
        <v>#VALUE!</v>
      </c>
      <c r="O1626" s="48" t="e">
        <f aca="false">VLOOKUP(tblSalaries#this row;how many hours of a day you work on excel,tblHours,2,0)</f>
        <v>#VALUE!</v>
      </c>
      <c r="P1626" s="48" t="e">
        <f aca="false">VLOOKUP(tblSalaries#this row;clean country,tblCountries,5,0)</f>
        <v>#VALUE!</v>
      </c>
      <c r="Q1626" s="48" t="e">
        <f aca="false">IF($Q$1,tblSalaries#this row;ppp factor*tblSalaries#this row;salary in usd,tblSalaries#this row;salary in usd)</f>
        <v>#VALUE!</v>
      </c>
    </row>
    <row r="1627" customFormat="false" ht="15" hidden="false" customHeight="true" outlineLevel="0" collapsed="false">
      <c r="B1627" s="0" t="s">
        <v>3927</v>
      </c>
      <c r="C1627" s="54" t="n">
        <v>41064.7523263889</v>
      </c>
      <c r="D1627" s="55" t="n">
        <v>42000</v>
      </c>
      <c r="E1627" s="0" t="n">
        <v>42000</v>
      </c>
      <c r="F1627" s="0" t="s">
        <v>111</v>
      </c>
      <c r="G1627" s="0" t="e">
        <f aca="false">tblSalaries#this row;clean salary (in local currency)*VLOOKUP(tblSalaries#this row;currency,tblXrate,2,0)</f>
        <v>#VALUE!</v>
      </c>
      <c r="H1627" s="0" t="s">
        <v>2008</v>
      </c>
      <c r="I1627" s="0" t="s">
        <v>124</v>
      </c>
      <c r="J1627" s="0" t="s">
        <v>94</v>
      </c>
      <c r="K1627" s="0" t="e">
        <f aca="false">VLOOKUP(tblSalaries#this row;where do you work,tblCountriesactual:mapping,2,0)</f>
        <v>#VALUE!</v>
      </c>
      <c r="L1627" s="0" t="s">
        <v>110</v>
      </c>
      <c r="M1627" s="0" t="n">
        <v>23</v>
      </c>
      <c r="N1627" s="48" t="e">
        <f aca="false">VLOOKUP(K1627,tblCountries,3,0)</f>
        <v>#VALUE!</v>
      </c>
      <c r="O1627" s="48" t="e">
        <f aca="false">VLOOKUP(tblSalaries#this row;how many hours of a day you work on excel,tblHours,2,0)</f>
        <v>#VALUE!</v>
      </c>
      <c r="P1627" s="48" t="e">
        <f aca="false">VLOOKUP(tblSalaries#this row;clean country,tblCountries,5,0)</f>
        <v>#VALUE!</v>
      </c>
      <c r="Q1627" s="48" t="e">
        <f aca="false">IF($Q$1,tblSalaries#this row;ppp factor*tblSalaries#this row;salary in usd,tblSalaries#this row;salary in usd)</f>
        <v>#VALUE!</v>
      </c>
    </row>
    <row r="1628" customFormat="false" ht="15" hidden="false" customHeight="true" outlineLevel="0" collapsed="false">
      <c r="B1628" s="0" t="s">
        <v>3928</v>
      </c>
      <c r="C1628" s="54" t="n">
        <v>41064.7888194444</v>
      </c>
      <c r="D1628" s="55" t="s">
        <v>3929</v>
      </c>
      <c r="E1628" s="0" t="n">
        <v>320000</v>
      </c>
      <c r="F1628" s="0" t="s">
        <v>101</v>
      </c>
      <c r="G1628" s="0" t="e">
        <f aca="false">tblSalaries#this row;clean salary (in local currency)*VLOOKUP(tblSalaries#this row;currency,tblXrate,2,0)</f>
        <v>#VALUE!</v>
      </c>
      <c r="H1628" s="0" t="s">
        <v>1777</v>
      </c>
      <c r="I1628" s="0" t="s">
        <v>78</v>
      </c>
      <c r="J1628" s="0" t="s">
        <v>85</v>
      </c>
      <c r="K1628" s="0" t="e">
        <f aca="false">VLOOKUP(tblSalaries#this row;where do you work,tblCountriesactual:mapping,2,0)</f>
        <v>#VALUE!</v>
      </c>
      <c r="L1628" s="0" t="s">
        <v>110</v>
      </c>
      <c r="M1628" s="0" t="n">
        <v>2.5</v>
      </c>
      <c r="N1628" s="48" t="e">
        <f aca="false">VLOOKUP(K1628,tblCountries,3,0)</f>
        <v>#VALUE!</v>
      </c>
      <c r="O1628" s="48" t="e">
        <f aca="false">VLOOKUP(tblSalaries#this row;how many hours of a day you work on excel,tblHours,2,0)</f>
        <v>#VALUE!</v>
      </c>
      <c r="P1628" s="48" t="e">
        <f aca="false">VLOOKUP(tblSalaries#this row;clean country,tblCountries,5,0)</f>
        <v>#VALUE!</v>
      </c>
      <c r="Q1628" s="48" t="e">
        <f aca="false">IF($Q$1,tblSalaries#this row;ppp factor*tblSalaries#this row;salary in usd,tblSalaries#this row;salary in usd)</f>
        <v>#VALUE!</v>
      </c>
    </row>
    <row r="1629" customFormat="false" ht="15" hidden="false" customHeight="true" outlineLevel="0" collapsed="false">
      <c r="B1629" s="0" t="s">
        <v>3930</v>
      </c>
      <c r="C1629" s="54" t="n">
        <v>41064.7995138889</v>
      </c>
      <c r="D1629" s="55" t="s">
        <v>3931</v>
      </c>
      <c r="E1629" s="0" t="n">
        <v>22000</v>
      </c>
      <c r="F1629" s="0" t="s">
        <v>111</v>
      </c>
      <c r="G1629" s="0" t="e">
        <f aca="false">tblSalaries#this row;clean salary (in local currency)*VLOOKUP(tblSalaries#this row;currency,tblXrate,2,0)</f>
        <v>#VALUE!</v>
      </c>
      <c r="H1629" s="0" t="s">
        <v>3932</v>
      </c>
      <c r="I1629" s="0" t="s">
        <v>124</v>
      </c>
      <c r="J1629" s="0" t="s">
        <v>94</v>
      </c>
      <c r="K1629" s="0" t="e">
        <f aca="false">VLOOKUP(tblSalaries#this row;where do you work,tblCountriesactual:mapping,2,0)</f>
        <v>#VALUE!</v>
      </c>
      <c r="L1629" s="0" t="s">
        <v>110</v>
      </c>
      <c r="M1629" s="0" t="n">
        <v>17</v>
      </c>
      <c r="N1629" s="48" t="e">
        <f aca="false">VLOOKUP(K1629,tblCountries,3,0)</f>
        <v>#VALUE!</v>
      </c>
      <c r="O1629" s="48" t="e">
        <f aca="false">VLOOKUP(tblSalaries#this row;how many hours of a day you work on excel,tblHours,2,0)</f>
        <v>#VALUE!</v>
      </c>
      <c r="P1629" s="48" t="e">
        <f aca="false">VLOOKUP(tblSalaries#this row;clean country,tblCountries,5,0)</f>
        <v>#VALUE!</v>
      </c>
      <c r="Q1629" s="48" t="e">
        <f aca="false">IF($Q$1,tblSalaries#this row;ppp factor*tblSalaries#this row;salary in usd,tblSalaries#this row;salary in usd)</f>
        <v>#VALUE!</v>
      </c>
    </row>
    <row r="1630" customFormat="false" ht="15" hidden="false" customHeight="true" outlineLevel="0" collapsed="false">
      <c r="B1630" s="0" t="s">
        <v>3933</v>
      </c>
      <c r="C1630" s="54" t="n">
        <v>41064.8237152778</v>
      </c>
      <c r="D1630" s="55" t="s">
        <v>3934</v>
      </c>
      <c r="E1630" s="0" t="n">
        <v>31200</v>
      </c>
      <c r="F1630" s="0" t="s">
        <v>71</v>
      </c>
      <c r="G1630" s="0" t="e">
        <f aca="false">tblSalaries#this row;clean salary (in local currency)*VLOOKUP(tblSalaries#this row;currency,tblXrate,2,0)</f>
        <v>#VALUE!</v>
      </c>
      <c r="H1630" s="0" t="s">
        <v>1455</v>
      </c>
      <c r="I1630" s="0" t="s">
        <v>136</v>
      </c>
      <c r="J1630" s="0" t="s">
        <v>3935</v>
      </c>
      <c r="K1630" s="0" t="e">
        <f aca="false">VLOOKUP(tblSalaries#this row;where do you work,tblCountriesactual:mapping,2,0)</f>
        <v>#VALUE!</v>
      </c>
      <c r="L1630" s="0" t="s">
        <v>118</v>
      </c>
      <c r="M1630" s="0" t="n">
        <v>11</v>
      </c>
      <c r="N1630" s="48" t="e">
        <f aca="false">VLOOKUP(K1630,tblCountries,3,0)</f>
        <v>#VALUE!</v>
      </c>
      <c r="O1630" s="48" t="e">
        <f aca="false">VLOOKUP(tblSalaries#this row;how many hours of a day you work on excel,tblHours,2,0)</f>
        <v>#VALUE!</v>
      </c>
      <c r="P1630" s="48" t="e">
        <f aca="false">VLOOKUP(tblSalaries#this row;clean country,tblCountries,5,0)</f>
        <v>#VALUE!</v>
      </c>
      <c r="Q1630" s="48" t="e">
        <f aca="false">IF($Q$1,tblSalaries#this row;ppp factor*tblSalaries#this row;salary in usd,tblSalaries#this row;salary in usd)</f>
        <v>#VALUE!</v>
      </c>
    </row>
    <row r="1631" customFormat="false" ht="15" hidden="false" customHeight="true" outlineLevel="0" collapsed="false">
      <c r="B1631" s="0" t="s">
        <v>3936</v>
      </c>
      <c r="C1631" s="54" t="n">
        <v>41064.9050347222</v>
      </c>
      <c r="D1631" s="55" t="n">
        <v>56000</v>
      </c>
      <c r="E1631" s="0" t="n">
        <v>56000</v>
      </c>
      <c r="F1631" s="0" t="s">
        <v>125</v>
      </c>
      <c r="G1631" s="0" t="e">
        <f aca="false">tblSalaries#this row;clean salary (in local currency)*VLOOKUP(tblSalaries#this row;currency,tblXrate,2,0)</f>
        <v>#VALUE!</v>
      </c>
      <c r="H1631" s="0" t="s">
        <v>765</v>
      </c>
      <c r="I1631" s="0" t="s">
        <v>87</v>
      </c>
      <c r="J1631" s="0" t="s">
        <v>113</v>
      </c>
      <c r="K1631" s="0" t="e">
        <f aca="false">VLOOKUP(tblSalaries#this row;where do you work,tblCountriesactual:mapping,2,0)</f>
        <v>#VALUE!</v>
      </c>
      <c r="L1631" s="0" t="s">
        <v>118</v>
      </c>
      <c r="M1631" s="0" t="n">
        <v>1</v>
      </c>
      <c r="N1631" s="48" t="e">
        <f aca="false">VLOOKUP(K1631,tblCountries,3,0)</f>
        <v>#VALUE!</v>
      </c>
      <c r="O1631" s="48" t="e">
        <f aca="false">VLOOKUP(tblSalaries#this row;how many hours of a day you work on excel,tblHours,2,0)</f>
        <v>#VALUE!</v>
      </c>
      <c r="P1631" s="48" t="e">
        <f aca="false">VLOOKUP(tblSalaries#this row;clean country,tblCountries,5,0)</f>
        <v>#VALUE!</v>
      </c>
      <c r="Q1631" s="48" t="e">
        <f aca="false">IF($Q$1,tblSalaries#this row;ppp factor*tblSalaries#this row;salary in usd,tblSalaries#this row;salary in usd)</f>
        <v>#VALUE!</v>
      </c>
    </row>
    <row r="1632" customFormat="false" ht="15" hidden="false" customHeight="true" outlineLevel="0" collapsed="false">
      <c r="B1632" s="0" t="s">
        <v>3937</v>
      </c>
      <c r="C1632" s="54" t="n">
        <v>41064.9277777778</v>
      </c>
      <c r="D1632" s="55" t="n">
        <v>13000</v>
      </c>
      <c r="E1632" s="0" t="n">
        <v>13000</v>
      </c>
      <c r="F1632" s="0" t="s">
        <v>71</v>
      </c>
      <c r="G1632" s="0" t="e">
        <f aca="false">tblSalaries#this row;clean salary (in local currency)*VLOOKUP(tblSalaries#this row;currency,tblXrate,2,0)</f>
        <v>#VALUE!</v>
      </c>
      <c r="H1632" s="0" t="s">
        <v>3938</v>
      </c>
      <c r="I1632" s="0" t="s">
        <v>78</v>
      </c>
      <c r="J1632" s="0" t="s">
        <v>433</v>
      </c>
      <c r="K1632" s="0" t="e">
        <f aca="false">VLOOKUP(tblSalaries#this row;where do you work,tblCountriesactual:mapping,2,0)</f>
        <v>#VALUE!</v>
      </c>
      <c r="L1632" s="0" t="s">
        <v>118</v>
      </c>
      <c r="M1632" s="0" t="n">
        <v>6</v>
      </c>
      <c r="N1632" s="48" t="e">
        <f aca="false">VLOOKUP(K1632,tblCountries,3,0)</f>
        <v>#VALUE!</v>
      </c>
      <c r="O1632" s="48" t="e">
        <f aca="false">VLOOKUP(tblSalaries#this row;how many hours of a day you work on excel,tblHours,2,0)</f>
        <v>#VALUE!</v>
      </c>
      <c r="P1632" s="48" t="e">
        <f aca="false">VLOOKUP(tblSalaries#this row;clean country,tblCountries,5,0)</f>
        <v>#VALUE!</v>
      </c>
      <c r="Q1632" s="48" t="e">
        <f aca="false">IF($Q$1,tblSalaries#this row;ppp factor*tblSalaries#this row;salary in usd,tblSalaries#this row;salary in usd)</f>
        <v>#VALUE!</v>
      </c>
    </row>
    <row r="1633" customFormat="false" ht="15" hidden="false" customHeight="true" outlineLevel="0" collapsed="false">
      <c r="B1633" s="0" t="s">
        <v>3939</v>
      </c>
      <c r="C1633" s="54" t="n">
        <v>41064.9584490741</v>
      </c>
      <c r="D1633" s="55" t="n">
        <v>92000</v>
      </c>
      <c r="E1633" s="0" t="n">
        <v>92000</v>
      </c>
      <c r="F1633" s="0" t="s">
        <v>71</v>
      </c>
      <c r="G1633" s="0" t="e">
        <f aca="false">tblSalaries#this row;clean salary (in local currency)*VLOOKUP(tblSalaries#this row;currency,tblXrate,2,0)</f>
        <v>#VALUE!</v>
      </c>
      <c r="H1633" s="0" t="s">
        <v>3940</v>
      </c>
      <c r="I1633" s="0" t="s">
        <v>136</v>
      </c>
      <c r="J1633" s="0" t="s">
        <v>74</v>
      </c>
      <c r="K1633" s="0" t="e">
        <f aca="false">VLOOKUP(tblSalaries#this row;where do you work,tblCountriesactual:mapping,2,0)</f>
        <v>#VALUE!</v>
      </c>
      <c r="L1633" s="0" t="s">
        <v>100</v>
      </c>
      <c r="M1633" s="0" t="n">
        <v>12</v>
      </c>
      <c r="N1633" s="48" t="e">
        <f aca="false">VLOOKUP(K1633,tblCountries,3,0)</f>
        <v>#VALUE!</v>
      </c>
      <c r="O1633" s="48" t="e">
        <f aca="false">VLOOKUP(tblSalaries#this row;how many hours of a day you work on excel,tblHours,2,0)</f>
        <v>#VALUE!</v>
      </c>
      <c r="P1633" s="48" t="e">
        <f aca="false">VLOOKUP(tblSalaries#this row;clean country,tblCountries,5,0)</f>
        <v>#VALUE!</v>
      </c>
      <c r="Q1633" s="48" t="e">
        <f aca="false">IF($Q$1,tblSalaries#this row;ppp factor*tblSalaries#this row;salary in usd,tblSalaries#this row;salary in usd)</f>
        <v>#VALUE!</v>
      </c>
    </row>
    <row r="1634" customFormat="false" ht="15" hidden="false" customHeight="true" outlineLevel="0" collapsed="false">
      <c r="B1634" s="0" t="s">
        <v>3941</v>
      </c>
      <c r="C1634" s="54" t="n">
        <v>41064.9713078704</v>
      </c>
      <c r="D1634" s="55" t="n">
        <v>85000</v>
      </c>
      <c r="E1634" s="0" t="n">
        <v>85000</v>
      </c>
      <c r="F1634" s="0" t="s">
        <v>71</v>
      </c>
      <c r="G1634" s="0" t="e">
        <f aca="false">tblSalaries#this row;clean salary (in local currency)*VLOOKUP(tblSalaries#this row;currency,tblXrate,2,0)</f>
        <v>#VALUE!</v>
      </c>
      <c r="H1634" s="0" t="s">
        <v>3942</v>
      </c>
      <c r="I1634" s="0" t="s">
        <v>124</v>
      </c>
      <c r="J1634" s="0" t="s">
        <v>74</v>
      </c>
      <c r="K1634" s="0" t="e">
        <f aca="false">VLOOKUP(tblSalaries#this row;where do you work,tblCountriesactual:mapping,2,0)</f>
        <v>#VALUE!</v>
      </c>
      <c r="L1634" s="0" t="s">
        <v>118</v>
      </c>
      <c r="M1634" s="0" t="n">
        <v>10</v>
      </c>
      <c r="N1634" s="48" t="e">
        <f aca="false">VLOOKUP(K1634,tblCountries,3,0)</f>
        <v>#VALUE!</v>
      </c>
      <c r="O1634" s="48" t="e">
        <f aca="false">VLOOKUP(tblSalaries#this row;how many hours of a day you work on excel,tblHours,2,0)</f>
        <v>#VALUE!</v>
      </c>
      <c r="P1634" s="48" t="e">
        <f aca="false">VLOOKUP(tblSalaries#this row;clean country,tblCountries,5,0)</f>
        <v>#VALUE!</v>
      </c>
      <c r="Q1634" s="48" t="e">
        <f aca="false">IF($Q$1,tblSalaries#this row;ppp factor*tblSalaries#this row;salary in usd,tblSalaries#this row;salary in usd)</f>
        <v>#VALUE!</v>
      </c>
    </row>
    <row r="1635" customFormat="false" ht="15" hidden="false" customHeight="true" outlineLevel="0" collapsed="false">
      <c r="B1635" s="0" t="s">
        <v>3943</v>
      </c>
      <c r="C1635" s="54" t="n">
        <v>41064.9852083333</v>
      </c>
      <c r="D1635" s="55" t="s">
        <v>3944</v>
      </c>
      <c r="E1635" s="0" t="n">
        <v>11000</v>
      </c>
      <c r="F1635" s="0" t="s">
        <v>71</v>
      </c>
      <c r="G1635" s="0" t="e">
        <f aca="false">tblSalaries#this row;clean salary (in local currency)*VLOOKUP(tblSalaries#this row;currency,tblXrate,2,0)</f>
        <v>#VALUE!</v>
      </c>
      <c r="H1635" s="0" t="s">
        <v>3945</v>
      </c>
      <c r="I1635" s="0" t="s">
        <v>78</v>
      </c>
      <c r="J1635" s="0" t="s">
        <v>402</v>
      </c>
      <c r="K1635" s="0" t="e">
        <f aca="false">VLOOKUP(tblSalaries#this row;where do you work,tblCountriesactual:mapping,2,0)</f>
        <v>#VALUE!</v>
      </c>
      <c r="L1635" s="0" t="s">
        <v>110</v>
      </c>
      <c r="M1635" s="0" t="n">
        <v>8</v>
      </c>
      <c r="N1635" s="48" t="e">
        <f aca="false">VLOOKUP(K1635,tblCountries,3,0)</f>
        <v>#VALUE!</v>
      </c>
      <c r="O1635" s="48" t="e">
        <f aca="false">VLOOKUP(tblSalaries#this row;how many hours of a day you work on excel,tblHours,2,0)</f>
        <v>#VALUE!</v>
      </c>
      <c r="P1635" s="48" t="e">
        <f aca="false">VLOOKUP(tblSalaries#this row;clean country,tblCountries,5,0)</f>
        <v>#VALUE!</v>
      </c>
      <c r="Q1635" s="48" t="e">
        <f aca="false">IF($Q$1,tblSalaries#this row;ppp factor*tblSalaries#this row;salary in usd,tblSalaries#this row;salary in usd)</f>
        <v>#VALUE!</v>
      </c>
    </row>
    <row r="1636" customFormat="false" ht="15" hidden="false" customHeight="true" outlineLevel="0" collapsed="false">
      <c r="B1636" s="0" t="s">
        <v>3946</v>
      </c>
      <c r="C1636" s="54" t="n">
        <v>41064.9852662037</v>
      </c>
      <c r="D1636" s="55" t="s">
        <v>3947</v>
      </c>
      <c r="E1636" s="0" t="n">
        <v>30000</v>
      </c>
      <c r="F1636" s="0" t="s">
        <v>82</v>
      </c>
      <c r="G1636" s="0" t="e">
        <f aca="false">tblSalaries#this row;clean salary (in local currency)*VLOOKUP(tblSalaries#this row;currency,tblXrate,2,0)</f>
        <v>#VALUE!</v>
      </c>
      <c r="H1636" s="0" t="s">
        <v>3948</v>
      </c>
      <c r="I1636" s="0" t="s">
        <v>78</v>
      </c>
      <c r="J1636" s="0" t="s">
        <v>182</v>
      </c>
      <c r="K1636" s="0" t="e">
        <f aca="false">VLOOKUP(tblSalaries#this row;where do you work,tblCountriesactual:mapping,2,0)</f>
        <v>#VALUE!</v>
      </c>
      <c r="L1636" s="0" t="s">
        <v>90</v>
      </c>
      <c r="M1636" s="0" t="n">
        <v>12</v>
      </c>
      <c r="N1636" s="48" t="e">
        <f aca="false">VLOOKUP(K1636,tblCountries,3,0)</f>
        <v>#VALUE!</v>
      </c>
      <c r="O1636" s="48" t="e">
        <f aca="false">VLOOKUP(tblSalaries#this row;how many hours of a day you work on excel,tblHours,2,0)</f>
        <v>#VALUE!</v>
      </c>
      <c r="P1636" s="48" t="e">
        <f aca="false">VLOOKUP(tblSalaries#this row;clean country,tblCountries,5,0)</f>
        <v>#VALUE!</v>
      </c>
      <c r="Q1636" s="48" t="e">
        <f aca="false">IF($Q$1,tblSalaries#this row;ppp factor*tblSalaries#this row;salary in usd,tblSalaries#this row;salary in usd)</f>
        <v>#VALUE!</v>
      </c>
    </row>
    <row r="1637" customFormat="false" ht="15" hidden="false" customHeight="true" outlineLevel="0" collapsed="false">
      <c r="B1637" s="0" t="s">
        <v>3949</v>
      </c>
      <c r="C1637" s="54" t="n">
        <v>41064.987349537</v>
      </c>
      <c r="D1637" s="55" t="n">
        <v>49000</v>
      </c>
      <c r="E1637" s="0" t="n">
        <v>49000</v>
      </c>
      <c r="F1637" s="0" t="s">
        <v>71</v>
      </c>
      <c r="G1637" s="0" t="e">
        <f aca="false">tblSalaries#this row;clean salary (in local currency)*VLOOKUP(tblSalaries#this row;currency,tblXrate,2,0)</f>
        <v>#VALUE!</v>
      </c>
      <c r="H1637" s="0" t="s">
        <v>3950</v>
      </c>
      <c r="I1637" s="0" t="s">
        <v>78</v>
      </c>
      <c r="J1637" s="0" t="s">
        <v>74</v>
      </c>
      <c r="K1637" s="0" t="e">
        <f aca="false">VLOOKUP(tblSalaries#this row;where do you work,tblCountriesactual:mapping,2,0)</f>
        <v>#VALUE!</v>
      </c>
      <c r="L1637" s="0" t="s">
        <v>100</v>
      </c>
      <c r="M1637" s="0" t="n">
        <v>3</v>
      </c>
      <c r="N1637" s="48" t="e">
        <f aca="false">VLOOKUP(K1637,tblCountries,3,0)</f>
        <v>#VALUE!</v>
      </c>
      <c r="O1637" s="48" t="e">
        <f aca="false">VLOOKUP(tblSalaries#this row;how many hours of a day you work on excel,tblHours,2,0)</f>
        <v>#VALUE!</v>
      </c>
      <c r="P1637" s="48" t="e">
        <f aca="false">VLOOKUP(tblSalaries#this row;clean country,tblCountries,5,0)</f>
        <v>#VALUE!</v>
      </c>
      <c r="Q1637" s="48" t="e">
        <f aca="false">IF($Q$1,tblSalaries#this row;ppp factor*tblSalaries#this row;salary in usd,tblSalaries#this row;salary in usd)</f>
        <v>#VALUE!</v>
      </c>
    </row>
    <row r="1638" customFormat="false" ht="15" hidden="false" customHeight="true" outlineLevel="0" collapsed="false">
      <c r="B1638" s="0" t="s">
        <v>3951</v>
      </c>
      <c r="C1638" s="54" t="n">
        <v>41065.0154398148</v>
      </c>
      <c r="D1638" s="55" t="n">
        <v>59000</v>
      </c>
      <c r="E1638" s="0" t="n">
        <v>59000</v>
      </c>
      <c r="F1638" s="0" t="s">
        <v>71</v>
      </c>
      <c r="G1638" s="0" t="e">
        <f aca="false">tblSalaries#this row;clean salary (in local currency)*VLOOKUP(tblSalaries#this row;currency,tblXrate,2,0)</f>
        <v>#VALUE!</v>
      </c>
      <c r="H1638" s="0" t="s">
        <v>3952</v>
      </c>
      <c r="I1638" s="0" t="s">
        <v>124</v>
      </c>
      <c r="J1638" s="0" t="s">
        <v>74</v>
      </c>
      <c r="K1638" s="0" t="e">
        <f aca="false">VLOOKUP(tblSalaries#this row;where do you work,tblCountriesactual:mapping,2,0)</f>
        <v>#VALUE!</v>
      </c>
      <c r="L1638" s="0" t="s">
        <v>90</v>
      </c>
      <c r="M1638" s="0" t="n">
        <v>3</v>
      </c>
      <c r="N1638" s="48" t="e">
        <f aca="false">VLOOKUP(K1638,tblCountries,3,0)</f>
        <v>#VALUE!</v>
      </c>
      <c r="O1638" s="48" t="e">
        <f aca="false">VLOOKUP(tblSalaries#this row;how many hours of a day you work on excel,tblHours,2,0)</f>
        <v>#VALUE!</v>
      </c>
      <c r="P1638" s="48" t="e">
        <f aca="false">VLOOKUP(tblSalaries#this row;clean country,tblCountries,5,0)</f>
        <v>#VALUE!</v>
      </c>
      <c r="Q1638" s="48" t="e">
        <f aca="false">IF($Q$1,tblSalaries#this row;ppp factor*tblSalaries#this row;salary in usd,tblSalaries#this row;salary in usd)</f>
        <v>#VALUE!</v>
      </c>
    </row>
    <row r="1639" customFormat="false" ht="15" hidden="false" customHeight="true" outlineLevel="0" collapsed="false">
      <c r="B1639" s="0" t="s">
        <v>3953</v>
      </c>
      <c r="C1639" s="54" t="n">
        <v>41065.0859722222</v>
      </c>
      <c r="D1639" s="55" t="n">
        <v>55000</v>
      </c>
      <c r="E1639" s="0" t="n">
        <v>55000</v>
      </c>
      <c r="F1639" s="0" t="s">
        <v>71</v>
      </c>
      <c r="G1639" s="0" t="e">
        <f aca="false">tblSalaries#this row;clean salary (in local currency)*VLOOKUP(tblSalaries#this row;currency,tblXrate,2,0)</f>
        <v>#VALUE!</v>
      </c>
      <c r="H1639" s="0" t="s">
        <v>3954</v>
      </c>
      <c r="I1639" s="0" t="s">
        <v>78</v>
      </c>
      <c r="J1639" s="0" t="s">
        <v>74</v>
      </c>
      <c r="K1639" s="0" t="e">
        <f aca="false">VLOOKUP(tblSalaries#this row;where do you work,tblCountriesactual:mapping,2,0)</f>
        <v>#VALUE!</v>
      </c>
      <c r="L1639" s="0" t="s">
        <v>110</v>
      </c>
      <c r="M1639" s="0" t="n">
        <v>15</v>
      </c>
      <c r="N1639" s="48" t="e">
        <f aca="false">VLOOKUP(K1639,tblCountries,3,0)</f>
        <v>#VALUE!</v>
      </c>
      <c r="O1639" s="48" t="e">
        <f aca="false">VLOOKUP(tblSalaries#this row;how many hours of a day you work on excel,tblHours,2,0)</f>
        <v>#VALUE!</v>
      </c>
      <c r="P1639" s="48" t="e">
        <f aca="false">VLOOKUP(tblSalaries#this row;clean country,tblCountries,5,0)</f>
        <v>#VALUE!</v>
      </c>
      <c r="Q1639" s="48" t="e">
        <f aca="false">IF($Q$1,tblSalaries#this row;ppp factor*tblSalaries#this row;salary in usd,tblSalaries#this row;salary in usd)</f>
        <v>#VALUE!</v>
      </c>
    </row>
    <row r="1640" customFormat="false" ht="15" hidden="false" customHeight="true" outlineLevel="0" collapsed="false">
      <c r="B1640" s="0" t="s">
        <v>3955</v>
      </c>
      <c r="C1640" s="54" t="n">
        <v>41065.0979282407</v>
      </c>
      <c r="D1640" s="55" t="n">
        <v>75000</v>
      </c>
      <c r="E1640" s="0" t="n">
        <v>75000</v>
      </c>
      <c r="F1640" s="0" t="s">
        <v>71</v>
      </c>
      <c r="G1640" s="0" t="e">
        <f aca="false">tblSalaries#this row;clean salary (in local currency)*VLOOKUP(tblSalaries#this row;currency,tblXrate,2,0)</f>
        <v>#VALUE!</v>
      </c>
      <c r="H1640" s="0" t="s">
        <v>69</v>
      </c>
      <c r="I1640" s="0" t="s">
        <v>69</v>
      </c>
      <c r="J1640" s="0" t="s">
        <v>74</v>
      </c>
      <c r="K1640" s="0" t="e">
        <f aca="false">VLOOKUP(tblSalaries#this row;where do you work,tblCountriesactual:mapping,2,0)</f>
        <v>#VALUE!</v>
      </c>
      <c r="L1640" s="0" t="s">
        <v>110</v>
      </c>
      <c r="M1640" s="0" t="n">
        <v>10</v>
      </c>
      <c r="N1640" s="48" t="e">
        <f aca="false">VLOOKUP(K1640,tblCountries,3,0)</f>
        <v>#VALUE!</v>
      </c>
      <c r="O1640" s="48" t="e">
        <f aca="false">VLOOKUP(tblSalaries#this row;how many hours of a day you work on excel,tblHours,2,0)</f>
        <v>#VALUE!</v>
      </c>
      <c r="P1640" s="48" t="e">
        <f aca="false">VLOOKUP(tblSalaries#this row;clean country,tblCountries,5,0)</f>
        <v>#VALUE!</v>
      </c>
      <c r="Q1640" s="48" t="e">
        <f aca="false">IF($Q$1,tblSalaries#this row;ppp factor*tblSalaries#this row;salary in usd,tblSalaries#this row;salary in usd)</f>
        <v>#VALUE!</v>
      </c>
    </row>
    <row r="1641" customFormat="false" ht="15" hidden="false" customHeight="true" outlineLevel="0" collapsed="false">
      <c r="B1641" s="0" t="s">
        <v>3956</v>
      </c>
      <c r="C1641" s="54" t="n">
        <v>41065.1597453704</v>
      </c>
      <c r="D1641" s="55" t="n">
        <v>3300</v>
      </c>
      <c r="E1641" s="0" t="n">
        <v>39600</v>
      </c>
      <c r="F1641" s="0" t="s">
        <v>82</v>
      </c>
      <c r="G1641" s="0" t="e">
        <f aca="false">tblSalaries#this row;clean salary (in local currency)*VLOOKUP(tblSalaries#this row;currency,tblXrate,2,0)</f>
        <v>#VALUE!</v>
      </c>
      <c r="H1641" s="0" t="s">
        <v>3957</v>
      </c>
      <c r="I1641" s="0" t="s">
        <v>124</v>
      </c>
      <c r="J1641" s="0" t="s">
        <v>80</v>
      </c>
      <c r="K1641" s="0" t="e">
        <f aca="false">VLOOKUP(tblSalaries#this row;where do you work,tblCountriesactual:mapping,2,0)</f>
        <v>#VALUE!</v>
      </c>
      <c r="L1641" s="0" t="s">
        <v>90</v>
      </c>
      <c r="M1641" s="0" t="n">
        <v>5</v>
      </c>
      <c r="N1641" s="48" t="e">
        <f aca="false">VLOOKUP(K1641,tblCountries,3,0)</f>
        <v>#VALUE!</v>
      </c>
      <c r="O1641" s="48" t="e">
        <f aca="false">VLOOKUP(tblSalaries#this row;how many hours of a day you work on excel,tblHours,2,0)</f>
        <v>#VALUE!</v>
      </c>
      <c r="P1641" s="48" t="e">
        <f aca="false">VLOOKUP(tblSalaries#this row;clean country,tblCountries,5,0)</f>
        <v>#VALUE!</v>
      </c>
      <c r="Q1641" s="48" t="e">
        <f aca="false">IF($Q$1,tblSalaries#this row;ppp factor*tblSalaries#this row;salary in usd,tblSalaries#this row;salary in usd)</f>
        <v>#VALUE!</v>
      </c>
    </row>
    <row r="1642" customFormat="false" ht="15" hidden="false" customHeight="true" outlineLevel="0" collapsed="false">
      <c r="B1642" s="0" t="s">
        <v>3958</v>
      </c>
      <c r="C1642" s="54" t="n">
        <v>41065.1636111111</v>
      </c>
      <c r="D1642" s="55" t="s">
        <v>3959</v>
      </c>
      <c r="E1642" s="0" t="n">
        <v>30500</v>
      </c>
      <c r="F1642" s="0" t="s">
        <v>71</v>
      </c>
      <c r="G1642" s="0" t="e">
        <f aca="false">tblSalaries#this row;clean salary (in local currency)*VLOOKUP(tblSalaries#this row;currency,tblXrate,2,0)</f>
        <v>#VALUE!</v>
      </c>
      <c r="H1642" s="0" t="s">
        <v>687</v>
      </c>
      <c r="I1642" s="0" t="s">
        <v>78</v>
      </c>
      <c r="J1642" s="0" t="s">
        <v>149</v>
      </c>
      <c r="K1642" s="0" t="e">
        <f aca="false">VLOOKUP(tblSalaries#this row;where do you work,tblCountriesactual:mapping,2,0)</f>
        <v>#VALUE!</v>
      </c>
      <c r="L1642" s="0" t="s">
        <v>118</v>
      </c>
      <c r="M1642" s="0" t="n">
        <v>8</v>
      </c>
      <c r="N1642" s="48" t="e">
        <f aca="false">VLOOKUP(K1642,tblCountries,3,0)</f>
        <v>#VALUE!</v>
      </c>
      <c r="O1642" s="48" t="e">
        <f aca="false">VLOOKUP(tblSalaries#this row;how many hours of a day you work on excel,tblHours,2,0)</f>
        <v>#VALUE!</v>
      </c>
      <c r="P1642" s="48" t="e">
        <f aca="false">VLOOKUP(tblSalaries#this row;clean country,tblCountries,5,0)</f>
        <v>#VALUE!</v>
      </c>
      <c r="Q1642" s="48" t="e">
        <f aca="false">IF($Q$1,tblSalaries#this row;ppp factor*tblSalaries#this row;salary in usd,tblSalaries#this row;salary in usd)</f>
        <v>#VALUE!</v>
      </c>
    </row>
    <row r="1643" customFormat="false" ht="15" hidden="false" customHeight="true" outlineLevel="0" collapsed="false">
      <c r="B1643" s="0" t="s">
        <v>3960</v>
      </c>
      <c r="C1643" s="54" t="n">
        <v>41065.1709375</v>
      </c>
      <c r="D1643" s="55" t="n">
        <v>80000</v>
      </c>
      <c r="E1643" s="0" t="n">
        <v>80000</v>
      </c>
      <c r="F1643" s="0" t="s">
        <v>71</v>
      </c>
      <c r="G1643" s="0" t="e">
        <f aca="false">tblSalaries#this row;clean salary (in local currency)*VLOOKUP(tblSalaries#this row;currency,tblXrate,2,0)</f>
        <v>#VALUE!</v>
      </c>
      <c r="H1643" s="0" t="s">
        <v>3961</v>
      </c>
      <c r="I1643" s="0" t="s">
        <v>143</v>
      </c>
      <c r="J1643" s="0" t="s">
        <v>74</v>
      </c>
      <c r="K1643" s="0" t="e">
        <f aca="false">VLOOKUP(tblSalaries#this row;where do you work,tblCountriesactual:mapping,2,0)</f>
        <v>#VALUE!</v>
      </c>
      <c r="L1643" s="0" t="s">
        <v>100</v>
      </c>
      <c r="M1643" s="0" t="n">
        <v>2</v>
      </c>
      <c r="N1643" s="48" t="e">
        <f aca="false">VLOOKUP(K1643,tblCountries,3,0)</f>
        <v>#VALUE!</v>
      </c>
      <c r="O1643" s="48" t="e">
        <f aca="false">VLOOKUP(tblSalaries#this row;how many hours of a day you work on excel,tblHours,2,0)</f>
        <v>#VALUE!</v>
      </c>
      <c r="P1643" s="48" t="e">
        <f aca="false">VLOOKUP(tblSalaries#this row;clean country,tblCountries,5,0)</f>
        <v>#VALUE!</v>
      </c>
      <c r="Q1643" s="48" t="e">
        <f aca="false">IF($Q$1,tblSalaries#this row;ppp factor*tblSalaries#this row;salary in usd,tblSalaries#this row;salary in usd)</f>
        <v>#VALUE!</v>
      </c>
    </row>
    <row r="1644" customFormat="false" ht="15" hidden="false" customHeight="true" outlineLevel="0" collapsed="false">
      <c r="B1644" s="0" t="s">
        <v>3962</v>
      </c>
      <c r="C1644" s="54" t="n">
        <v>41065.210462963</v>
      </c>
      <c r="D1644" s="55" t="n">
        <v>1000</v>
      </c>
      <c r="E1644" s="0" t="n">
        <v>12000</v>
      </c>
      <c r="F1644" s="0" t="s">
        <v>71</v>
      </c>
      <c r="G1644" s="0" t="e">
        <f aca="false">tblSalaries#this row;clean salary (in local currency)*VLOOKUP(tblSalaries#this row;currency,tblXrate,2,0)</f>
        <v>#VALUE!</v>
      </c>
      <c r="H1644" s="0" t="s">
        <v>3963</v>
      </c>
      <c r="I1644" s="0" t="s">
        <v>78</v>
      </c>
      <c r="J1644" s="0" t="s">
        <v>74</v>
      </c>
      <c r="K1644" s="0" t="e">
        <f aca="false">VLOOKUP(tblSalaries#this row;where do you work,tblCountriesactual:mapping,2,0)</f>
        <v>#VALUE!</v>
      </c>
      <c r="L1644" s="0" t="s">
        <v>100</v>
      </c>
      <c r="M1644" s="0" t="n">
        <v>1</v>
      </c>
      <c r="N1644" s="48" t="e">
        <f aca="false">VLOOKUP(K1644,tblCountries,3,0)</f>
        <v>#VALUE!</v>
      </c>
      <c r="O1644" s="48" t="e">
        <f aca="false">VLOOKUP(tblSalaries#this row;how many hours of a day you work on excel,tblHours,2,0)</f>
        <v>#VALUE!</v>
      </c>
      <c r="P1644" s="48" t="e">
        <f aca="false">VLOOKUP(tblSalaries#this row;clean country,tblCountries,5,0)</f>
        <v>#VALUE!</v>
      </c>
      <c r="Q1644" s="48" t="e">
        <f aca="false">IF($Q$1,tblSalaries#this row;ppp factor*tblSalaries#this row;salary in usd,tblSalaries#this row;salary in usd)</f>
        <v>#VALUE!</v>
      </c>
    </row>
    <row r="1645" customFormat="false" ht="15" hidden="false" customHeight="true" outlineLevel="0" collapsed="false">
      <c r="B1645" s="0" t="s">
        <v>3964</v>
      </c>
      <c r="C1645" s="54" t="n">
        <v>41065.2106481482</v>
      </c>
      <c r="D1645" s="55" t="n">
        <v>48500</v>
      </c>
      <c r="E1645" s="0" t="n">
        <v>48500</v>
      </c>
      <c r="F1645" s="0" t="s">
        <v>71</v>
      </c>
      <c r="G1645" s="0" t="e">
        <f aca="false">tblSalaries#this row;clean salary (in local currency)*VLOOKUP(tblSalaries#this row;currency,tblXrate,2,0)</f>
        <v>#VALUE!</v>
      </c>
      <c r="H1645" s="0" t="s">
        <v>3965</v>
      </c>
      <c r="I1645" s="0" t="s">
        <v>78</v>
      </c>
      <c r="J1645" s="0" t="s">
        <v>74</v>
      </c>
      <c r="K1645" s="0" t="e">
        <f aca="false">VLOOKUP(tblSalaries#this row;where do you work,tblCountriesactual:mapping,2,0)</f>
        <v>#VALUE!</v>
      </c>
      <c r="L1645" s="0" t="s">
        <v>110</v>
      </c>
      <c r="M1645" s="0" t="n">
        <v>6</v>
      </c>
      <c r="N1645" s="48" t="e">
        <f aca="false">VLOOKUP(K1645,tblCountries,3,0)</f>
        <v>#VALUE!</v>
      </c>
      <c r="O1645" s="48" t="e">
        <f aca="false">VLOOKUP(tblSalaries#this row;how many hours of a day you work on excel,tblHours,2,0)</f>
        <v>#VALUE!</v>
      </c>
      <c r="P1645" s="48" t="e">
        <f aca="false">VLOOKUP(tblSalaries#this row;clean country,tblCountries,5,0)</f>
        <v>#VALUE!</v>
      </c>
      <c r="Q1645" s="48" t="e">
        <f aca="false">IF($Q$1,tblSalaries#this row;ppp factor*tblSalaries#this row;salary in usd,tblSalaries#this row;salary in usd)</f>
        <v>#VALUE!</v>
      </c>
    </row>
    <row r="1646" customFormat="false" ht="15" hidden="false" customHeight="true" outlineLevel="0" collapsed="false">
      <c r="B1646" s="0" t="s">
        <v>3966</v>
      </c>
      <c r="C1646" s="54" t="n">
        <v>41065.2858333333</v>
      </c>
      <c r="D1646" s="55" t="s">
        <v>2863</v>
      </c>
      <c r="E1646" s="0" t="n">
        <v>40000</v>
      </c>
      <c r="F1646" s="0" t="s">
        <v>111</v>
      </c>
      <c r="G1646" s="0" t="e">
        <f aca="false">tblSalaries#this row;clean salary (in local currency)*VLOOKUP(tblSalaries#this row;currency,tblXrate,2,0)</f>
        <v>#VALUE!</v>
      </c>
      <c r="H1646" s="0" t="s">
        <v>3967</v>
      </c>
      <c r="I1646" s="0" t="s">
        <v>143</v>
      </c>
      <c r="J1646" s="0" t="s">
        <v>94</v>
      </c>
      <c r="K1646" s="0" t="e">
        <f aca="false">VLOOKUP(tblSalaries#this row;where do you work,tblCountriesactual:mapping,2,0)</f>
        <v>#VALUE!</v>
      </c>
      <c r="L1646" s="0" t="s">
        <v>100</v>
      </c>
      <c r="M1646" s="0" t="n">
        <v>25</v>
      </c>
      <c r="N1646" s="48" t="e">
        <f aca="false">VLOOKUP(K1646,tblCountries,3,0)</f>
        <v>#VALUE!</v>
      </c>
      <c r="O1646" s="48" t="e">
        <f aca="false">VLOOKUP(tblSalaries#this row;how many hours of a day you work on excel,tblHours,2,0)</f>
        <v>#VALUE!</v>
      </c>
      <c r="P1646" s="48" t="e">
        <f aca="false">VLOOKUP(tblSalaries#this row;clean country,tblCountries,5,0)</f>
        <v>#VALUE!</v>
      </c>
      <c r="Q1646" s="48" t="e">
        <f aca="false">IF($Q$1,tblSalaries#this row;ppp factor*tblSalaries#this row;salary in usd,tblSalaries#this row;salary in usd)</f>
        <v>#VALUE!</v>
      </c>
    </row>
    <row r="1647" customFormat="false" ht="15" hidden="false" customHeight="true" outlineLevel="0" collapsed="false">
      <c r="B1647" s="0" t="s">
        <v>3968</v>
      </c>
      <c r="C1647" s="54" t="n">
        <v>41065.2952777778</v>
      </c>
      <c r="D1647" s="55" t="s">
        <v>3969</v>
      </c>
      <c r="E1647" s="0" t="n">
        <v>192000</v>
      </c>
      <c r="F1647" s="0" t="s">
        <v>101</v>
      </c>
      <c r="G1647" s="0" t="e">
        <f aca="false">tblSalaries#this row;clean salary (in local currency)*VLOOKUP(tblSalaries#this row;currency,tblXrate,2,0)</f>
        <v>#VALUE!</v>
      </c>
      <c r="H1647" s="0" t="s">
        <v>2134</v>
      </c>
      <c r="I1647" s="0" t="s">
        <v>78</v>
      </c>
      <c r="J1647" s="0" t="s">
        <v>85</v>
      </c>
      <c r="K1647" s="0" t="e">
        <f aca="false">VLOOKUP(tblSalaries#this row;where do you work,tblCountriesactual:mapping,2,0)</f>
        <v>#VALUE!</v>
      </c>
      <c r="L1647" s="0" t="s">
        <v>110</v>
      </c>
      <c r="M1647" s="0" t="n">
        <v>5</v>
      </c>
      <c r="N1647" s="48" t="e">
        <f aca="false">VLOOKUP(K1647,tblCountries,3,0)</f>
        <v>#VALUE!</v>
      </c>
      <c r="O1647" s="48" t="e">
        <f aca="false">VLOOKUP(tblSalaries#this row;how many hours of a day you work on excel,tblHours,2,0)</f>
        <v>#VALUE!</v>
      </c>
      <c r="P1647" s="48" t="e">
        <f aca="false">VLOOKUP(tblSalaries#this row;clean country,tblCountries,5,0)</f>
        <v>#VALUE!</v>
      </c>
      <c r="Q1647" s="48" t="e">
        <f aca="false">IF($Q$1,tblSalaries#this row;ppp factor*tblSalaries#this row;salary in usd,tblSalaries#this row;salary in usd)</f>
        <v>#VALUE!</v>
      </c>
    </row>
    <row r="1648" customFormat="false" ht="15" hidden="false" customHeight="true" outlineLevel="0" collapsed="false">
      <c r="B1648" s="0" t="s">
        <v>3970</v>
      </c>
      <c r="C1648" s="54" t="n">
        <v>41065.4469212963</v>
      </c>
      <c r="D1648" s="55" t="n">
        <v>110000</v>
      </c>
      <c r="E1648" s="0" t="n">
        <v>110000</v>
      </c>
      <c r="F1648" s="0" t="s">
        <v>179</v>
      </c>
      <c r="G1648" s="0" t="e">
        <f aca="false">tblSalaries#this row;clean salary (in local currency)*VLOOKUP(tblSalaries#this row;currency,tblXrate,2,0)</f>
        <v>#VALUE!</v>
      </c>
      <c r="H1648" s="0" t="s">
        <v>3971</v>
      </c>
      <c r="I1648" s="0" t="s">
        <v>124</v>
      </c>
      <c r="J1648" s="0" t="s">
        <v>187</v>
      </c>
      <c r="K1648" s="0" t="e">
        <f aca="false">VLOOKUP(tblSalaries#this row;where do you work,tblCountriesactual:mapping,2,0)</f>
        <v>#VALUE!</v>
      </c>
      <c r="L1648" s="0" t="s">
        <v>110</v>
      </c>
      <c r="M1648" s="0" t="n">
        <v>6</v>
      </c>
      <c r="N1648" s="48" t="e">
        <f aca="false">VLOOKUP(K1648,tblCountries,3,0)</f>
        <v>#VALUE!</v>
      </c>
      <c r="O1648" s="48" t="e">
        <f aca="false">VLOOKUP(tblSalaries#this row;how many hours of a day you work on excel,tblHours,2,0)</f>
        <v>#VALUE!</v>
      </c>
      <c r="P1648" s="48" t="e">
        <f aca="false">VLOOKUP(tblSalaries#this row;clean country,tblCountries,5,0)</f>
        <v>#VALUE!</v>
      </c>
      <c r="Q1648" s="48" t="e">
        <f aca="false">IF($Q$1,tblSalaries#this row;ppp factor*tblSalaries#this row;salary in usd,tblSalaries#this row;salary in usd)</f>
        <v>#VALUE!</v>
      </c>
    </row>
    <row r="1649" customFormat="false" ht="15" hidden="false" customHeight="true" outlineLevel="0" collapsed="false">
      <c r="B1649" s="0" t="s">
        <v>3972</v>
      </c>
      <c r="C1649" s="54" t="n">
        <v>41065.5296064815</v>
      </c>
      <c r="D1649" s="55" t="s">
        <v>3973</v>
      </c>
      <c r="E1649" s="0" t="n">
        <v>71000</v>
      </c>
      <c r="F1649" s="0" t="s">
        <v>179</v>
      </c>
      <c r="G1649" s="0" t="e">
        <f aca="false">tblSalaries#this row;clean salary (in local currency)*VLOOKUP(tblSalaries#this row;currency,tblXrate,2,0)</f>
        <v>#VALUE!</v>
      </c>
      <c r="H1649" s="0" t="s">
        <v>966</v>
      </c>
      <c r="I1649" s="0" t="s">
        <v>78</v>
      </c>
      <c r="J1649" s="0" t="s">
        <v>2589</v>
      </c>
      <c r="K1649" s="0" t="e">
        <f aca="false">VLOOKUP(tblSalaries#this row;where do you work,tblCountriesactual:mapping,2,0)</f>
        <v>#VALUE!</v>
      </c>
      <c r="L1649" s="0" t="s">
        <v>118</v>
      </c>
      <c r="M1649" s="0" t="n">
        <v>6</v>
      </c>
      <c r="N1649" s="48" t="e">
        <f aca="false">VLOOKUP(K1649,tblCountries,3,0)</f>
        <v>#VALUE!</v>
      </c>
      <c r="O1649" s="48" t="e">
        <f aca="false">VLOOKUP(tblSalaries#this row;how many hours of a day you work on excel,tblHours,2,0)</f>
        <v>#VALUE!</v>
      </c>
      <c r="P1649" s="48" t="e">
        <f aca="false">VLOOKUP(tblSalaries#this row;clean country,tblCountries,5,0)</f>
        <v>#VALUE!</v>
      </c>
      <c r="Q1649" s="48" t="e">
        <f aca="false">IF($Q$1,tblSalaries#this row;ppp factor*tblSalaries#this row;salary in usd,tblSalaries#this row;salary in usd)</f>
        <v>#VALUE!</v>
      </c>
    </row>
    <row r="1650" customFormat="false" ht="15" hidden="false" customHeight="true" outlineLevel="0" collapsed="false">
      <c r="B1650" s="0" t="s">
        <v>3974</v>
      </c>
      <c r="C1650" s="54" t="n">
        <v>41065.7497569444</v>
      </c>
      <c r="D1650" s="55" t="s">
        <v>3102</v>
      </c>
      <c r="E1650" s="0" t="n">
        <v>450000</v>
      </c>
      <c r="F1650" s="0" t="s">
        <v>101</v>
      </c>
      <c r="G1650" s="0" t="e">
        <f aca="false">tblSalaries#this row;clean salary (in local currency)*VLOOKUP(tblSalaries#this row;currency,tblXrate,2,0)</f>
        <v>#VALUE!</v>
      </c>
      <c r="H1650" s="0" t="s">
        <v>3975</v>
      </c>
      <c r="I1650" s="0" t="s">
        <v>136</v>
      </c>
      <c r="J1650" s="0" t="s">
        <v>85</v>
      </c>
      <c r="K1650" s="0" t="e">
        <f aca="false">VLOOKUP(tblSalaries#this row;where do you work,tblCountriesactual:mapping,2,0)</f>
        <v>#VALUE!</v>
      </c>
      <c r="L1650" s="0" t="s">
        <v>118</v>
      </c>
      <c r="M1650" s="0" t="n">
        <v>4</v>
      </c>
      <c r="N1650" s="48" t="e">
        <f aca="false">VLOOKUP(K1650,tblCountries,3,0)</f>
        <v>#VALUE!</v>
      </c>
      <c r="O1650" s="48" t="e">
        <f aca="false">VLOOKUP(tblSalaries#this row;how many hours of a day you work on excel,tblHours,2,0)</f>
        <v>#VALUE!</v>
      </c>
      <c r="P1650" s="48" t="e">
        <f aca="false">VLOOKUP(tblSalaries#this row;clean country,tblCountries,5,0)</f>
        <v>#VALUE!</v>
      </c>
      <c r="Q1650" s="48" t="e">
        <f aca="false">IF($Q$1,tblSalaries#this row;ppp factor*tblSalaries#this row;salary in usd,tblSalaries#this row;salary in usd)</f>
        <v>#VALUE!</v>
      </c>
    </row>
    <row r="1651" customFormat="false" ht="15" hidden="false" customHeight="true" outlineLevel="0" collapsed="false">
      <c r="B1651" s="0" t="s">
        <v>3976</v>
      </c>
      <c r="C1651" s="54" t="n">
        <v>41065.7722106481</v>
      </c>
      <c r="D1651" s="55" t="s">
        <v>3977</v>
      </c>
      <c r="E1651" s="0" t="n">
        <v>200000</v>
      </c>
      <c r="F1651" s="0" t="s">
        <v>101</v>
      </c>
      <c r="G1651" s="0" t="e">
        <f aca="false">tblSalaries#this row;clean salary (in local currency)*VLOOKUP(tblSalaries#this row;currency,tblXrate,2,0)</f>
        <v>#VALUE!</v>
      </c>
      <c r="H1651" s="0" t="s">
        <v>1965</v>
      </c>
      <c r="I1651" s="0" t="s">
        <v>78</v>
      </c>
      <c r="J1651" s="0" t="s">
        <v>85</v>
      </c>
      <c r="K1651" s="0" t="e">
        <f aca="false">VLOOKUP(tblSalaries#this row;where do you work,tblCountriesactual:mapping,2,0)</f>
        <v>#VALUE!</v>
      </c>
      <c r="L1651" s="0" t="s">
        <v>90</v>
      </c>
      <c r="M1651" s="0" t="n">
        <v>16</v>
      </c>
      <c r="N1651" s="48" t="e">
        <f aca="false">VLOOKUP(K1651,tblCountries,3,0)</f>
        <v>#VALUE!</v>
      </c>
      <c r="O1651" s="48" t="e">
        <f aca="false">VLOOKUP(tblSalaries#this row;how many hours of a day you work on excel,tblHours,2,0)</f>
        <v>#VALUE!</v>
      </c>
      <c r="P1651" s="48" t="e">
        <f aca="false">VLOOKUP(tblSalaries#this row;clean country,tblCountries,5,0)</f>
        <v>#VALUE!</v>
      </c>
      <c r="Q1651" s="48" t="e">
        <f aca="false">IF($Q$1,tblSalaries#this row;ppp factor*tblSalaries#this row;salary in usd,tblSalaries#this row;salary in usd)</f>
        <v>#VALUE!</v>
      </c>
    </row>
    <row r="1652" customFormat="false" ht="15" hidden="false" customHeight="true" outlineLevel="0" collapsed="false">
      <c r="B1652" s="0" t="s">
        <v>3978</v>
      </c>
      <c r="C1652" s="54" t="n">
        <v>41065.8014351852</v>
      </c>
      <c r="D1652" s="55" t="n">
        <v>62000</v>
      </c>
      <c r="E1652" s="0" t="n">
        <v>62000</v>
      </c>
      <c r="F1652" s="0" t="s">
        <v>71</v>
      </c>
      <c r="G1652" s="0" t="e">
        <f aca="false">tblSalaries#this row;clean salary (in local currency)*VLOOKUP(tblSalaries#this row;currency,tblXrate,2,0)</f>
        <v>#VALUE!</v>
      </c>
      <c r="H1652" s="0" t="s">
        <v>691</v>
      </c>
      <c r="I1652" s="0" t="s">
        <v>116</v>
      </c>
      <c r="J1652" s="0" t="s">
        <v>74</v>
      </c>
      <c r="K1652" s="0" t="e">
        <f aca="false">VLOOKUP(tblSalaries#this row;where do you work,tblCountriesactual:mapping,2,0)</f>
        <v>#VALUE!</v>
      </c>
      <c r="L1652" s="0" t="s">
        <v>100</v>
      </c>
      <c r="M1652" s="0" t="n">
        <v>12</v>
      </c>
      <c r="N1652" s="48" t="e">
        <f aca="false">VLOOKUP(K1652,tblCountries,3,0)</f>
        <v>#VALUE!</v>
      </c>
      <c r="O1652" s="48" t="e">
        <f aca="false">VLOOKUP(tblSalaries#this row;how many hours of a day you work on excel,tblHours,2,0)</f>
        <v>#VALUE!</v>
      </c>
      <c r="P1652" s="48" t="e">
        <f aca="false">VLOOKUP(tblSalaries#this row;clean country,tblCountries,5,0)</f>
        <v>#VALUE!</v>
      </c>
      <c r="Q1652" s="48" t="e">
        <f aca="false">IF($Q$1,tblSalaries#this row;ppp factor*tblSalaries#this row;salary in usd,tblSalaries#this row;salary in usd)</f>
        <v>#VALUE!</v>
      </c>
    </row>
    <row r="1653" customFormat="false" ht="15" hidden="false" customHeight="true" outlineLevel="0" collapsed="false">
      <c r="B1653" s="0" t="s">
        <v>3979</v>
      </c>
      <c r="C1653" s="54" t="n">
        <v>41065.8028125</v>
      </c>
      <c r="D1653" s="55" t="n">
        <v>21000</v>
      </c>
      <c r="E1653" s="0" t="n">
        <v>21000</v>
      </c>
      <c r="F1653" s="0" t="s">
        <v>82</v>
      </c>
      <c r="G1653" s="0" t="e">
        <f aca="false">tblSalaries#this row;clean salary (in local currency)*VLOOKUP(tblSalaries#this row;currency,tblXrate,2,0)</f>
        <v>#VALUE!</v>
      </c>
      <c r="H1653" s="0" t="s">
        <v>2921</v>
      </c>
      <c r="I1653" s="0" t="s">
        <v>78</v>
      </c>
      <c r="J1653" s="0" t="s">
        <v>175</v>
      </c>
      <c r="K1653" s="0" t="e">
        <f aca="false">VLOOKUP(tblSalaries#this row;where do you work,tblCountriesactual:mapping,2,0)</f>
        <v>#VALUE!</v>
      </c>
      <c r="L1653" s="0" t="s">
        <v>110</v>
      </c>
      <c r="M1653" s="0" t="n">
        <v>5</v>
      </c>
      <c r="N1653" s="48" t="e">
        <f aca="false">VLOOKUP(K1653,tblCountries,3,0)</f>
        <v>#VALUE!</v>
      </c>
      <c r="O1653" s="48" t="e">
        <f aca="false">VLOOKUP(tblSalaries#this row;how many hours of a day you work on excel,tblHours,2,0)</f>
        <v>#VALUE!</v>
      </c>
      <c r="P1653" s="48" t="e">
        <f aca="false">VLOOKUP(tblSalaries#this row;clean country,tblCountries,5,0)</f>
        <v>#VALUE!</v>
      </c>
      <c r="Q1653" s="48" t="e">
        <f aca="false">IF($Q$1,tblSalaries#this row;ppp factor*tblSalaries#this row;salary in usd,tblSalaries#this row;salary in usd)</f>
        <v>#VALUE!</v>
      </c>
    </row>
    <row r="1654" customFormat="false" ht="15" hidden="false" customHeight="true" outlineLevel="0" collapsed="false">
      <c r="B1654" s="0" t="s">
        <v>3980</v>
      </c>
      <c r="C1654" s="54" t="n">
        <v>41065.8175115741</v>
      </c>
      <c r="D1654" s="55" t="s">
        <v>2884</v>
      </c>
      <c r="E1654" s="0" t="n">
        <v>45000</v>
      </c>
      <c r="F1654" s="0" t="s">
        <v>111</v>
      </c>
      <c r="G1654" s="0" t="e">
        <f aca="false">tblSalaries#this row;clean salary (in local currency)*VLOOKUP(tblSalaries#this row;currency,tblXrate,2,0)</f>
        <v>#VALUE!</v>
      </c>
      <c r="H1654" s="0" t="s">
        <v>877</v>
      </c>
      <c r="I1654" s="0" t="s">
        <v>78</v>
      </c>
      <c r="J1654" s="0" t="s">
        <v>94</v>
      </c>
      <c r="K1654" s="0" t="e">
        <f aca="false">VLOOKUP(tblSalaries#this row;where do you work,tblCountriesactual:mapping,2,0)</f>
        <v>#VALUE!</v>
      </c>
      <c r="L1654" s="0" t="s">
        <v>118</v>
      </c>
      <c r="M1654" s="0" t="n">
        <v>5</v>
      </c>
      <c r="N1654" s="48" t="e">
        <f aca="false">VLOOKUP(K1654,tblCountries,3,0)</f>
        <v>#VALUE!</v>
      </c>
      <c r="O1654" s="48" t="e">
        <f aca="false">VLOOKUP(tblSalaries#this row;how many hours of a day you work on excel,tblHours,2,0)</f>
        <v>#VALUE!</v>
      </c>
      <c r="P1654" s="48" t="e">
        <f aca="false">VLOOKUP(tblSalaries#this row;clean country,tblCountries,5,0)</f>
        <v>#VALUE!</v>
      </c>
      <c r="Q1654" s="48" t="e">
        <f aca="false">IF($Q$1,tblSalaries#this row;ppp factor*tblSalaries#this row;salary in usd,tblSalaries#this row;salary in usd)</f>
        <v>#VALUE!</v>
      </c>
    </row>
    <row r="1655" customFormat="false" ht="15" hidden="false" customHeight="true" outlineLevel="0" collapsed="false">
      <c r="B1655" s="0" t="s">
        <v>3981</v>
      </c>
      <c r="C1655" s="54" t="n">
        <v>41065.8330439815</v>
      </c>
      <c r="D1655" s="55" t="n">
        <v>33000</v>
      </c>
      <c r="E1655" s="0" t="n">
        <v>33000</v>
      </c>
      <c r="F1655" s="0" t="s">
        <v>82</v>
      </c>
      <c r="G1655" s="0" t="e">
        <f aca="false">tblSalaries#this row;clean salary (in local currency)*VLOOKUP(tblSalaries#this row;currency,tblXrate,2,0)</f>
        <v>#VALUE!</v>
      </c>
      <c r="H1655" s="0" t="s">
        <v>3359</v>
      </c>
      <c r="I1655" s="0" t="s">
        <v>78</v>
      </c>
      <c r="J1655" s="0" t="s">
        <v>3982</v>
      </c>
      <c r="K1655" s="0" t="e">
        <f aca="false">VLOOKUP(tblSalaries#this row;where do you work,tblCountriesactual:mapping,2,0)</f>
        <v>#VALUE!</v>
      </c>
      <c r="L1655" s="0" t="s">
        <v>110</v>
      </c>
      <c r="M1655" s="0" t="n">
        <v>6</v>
      </c>
      <c r="N1655" s="48" t="e">
        <f aca="false">VLOOKUP(K1655,tblCountries,3,0)</f>
        <v>#VALUE!</v>
      </c>
      <c r="O1655" s="48" t="e">
        <f aca="false">VLOOKUP(tblSalaries#this row;how many hours of a day you work on excel,tblHours,2,0)</f>
        <v>#VALUE!</v>
      </c>
      <c r="P1655" s="48" t="e">
        <f aca="false">VLOOKUP(tblSalaries#this row;clean country,tblCountries,5,0)</f>
        <v>#VALUE!</v>
      </c>
      <c r="Q1655" s="48" t="e">
        <f aca="false">IF($Q$1,tblSalaries#this row;ppp factor*tblSalaries#this row;salary in usd,tblSalaries#this row;salary in usd)</f>
        <v>#VALUE!</v>
      </c>
    </row>
    <row r="1656" customFormat="false" ht="15" hidden="false" customHeight="true" outlineLevel="0" collapsed="false">
      <c r="B1656" s="0" t="s">
        <v>3983</v>
      </c>
      <c r="C1656" s="54" t="n">
        <v>41065.8634375</v>
      </c>
      <c r="D1656" s="55" t="n">
        <v>90000</v>
      </c>
      <c r="E1656" s="0" t="n">
        <v>90000</v>
      </c>
      <c r="F1656" s="0" t="s">
        <v>71</v>
      </c>
      <c r="G1656" s="0" t="e">
        <f aca="false">tblSalaries#this row;clean salary (in local currency)*VLOOKUP(tblSalaries#this row;currency,tblXrate,2,0)</f>
        <v>#VALUE!</v>
      </c>
      <c r="H1656" s="0" t="s">
        <v>3984</v>
      </c>
      <c r="I1656" s="0" t="s">
        <v>78</v>
      </c>
      <c r="J1656" s="0" t="s">
        <v>74</v>
      </c>
      <c r="K1656" s="0" t="e">
        <f aca="false">VLOOKUP(tblSalaries#this row;where do you work,tblCountriesactual:mapping,2,0)</f>
        <v>#VALUE!</v>
      </c>
      <c r="L1656" s="0" t="s">
        <v>100</v>
      </c>
      <c r="M1656" s="0" t="n">
        <v>8</v>
      </c>
      <c r="N1656" s="48" t="e">
        <f aca="false">VLOOKUP(K1656,tblCountries,3,0)</f>
        <v>#VALUE!</v>
      </c>
      <c r="O1656" s="48" t="e">
        <f aca="false">VLOOKUP(tblSalaries#this row;how many hours of a day you work on excel,tblHours,2,0)</f>
        <v>#VALUE!</v>
      </c>
      <c r="P1656" s="48" t="e">
        <f aca="false">VLOOKUP(tblSalaries#this row;clean country,tblCountries,5,0)</f>
        <v>#VALUE!</v>
      </c>
      <c r="Q1656" s="48" t="e">
        <f aca="false">IF($Q$1,tblSalaries#this row;ppp factor*tblSalaries#this row;salary in usd,tblSalaries#this row;salary in usd)</f>
        <v>#VALUE!</v>
      </c>
    </row>
    <row r="1657" customFormat="false" ht="15" hidden="false" customHeight="true" outlineLevel="0" collapsed="false">
      <c r="B1657" s="0" t="s">
        <v>3985</v>
      </c>
      <c r="C1657" s="54" t="n">
        <v>41065.8800462963</v>
      </c>
      <c r="D1657" s="55" t="s">
        <v>3986</v>
      </c>
      <c r="E1657" s="0" t="n">
        <v>400000</v>
      </c>
      <c r="F1657" s="0" t="s">
        <v>283</v>
      </c>
      <c r="G1657" s="0" t="e">
        <f aca="false">tblSalaries#this row;clean salary (in local currency)*VLOOKUP(tblSalaries#this row;currency,tblXrate,2,0)</f>
        <v>#VALUE!</v>
      </c>
      <c r="H1657" s="0" t="s">
        <v>3987</v>
      </c>
      <c r="I1657" s="0" t="s">
        <v>78</v>
      </c>
      <c r="J1657" s="0" t="s">
        <v>216</v>
      </c>
      <c r="K1657" s="0" t="e">
        <f aca="false">VLOOKUP(tblSalaries#this row;where do you work,tblCountriesactual:mapping,2,0)</f>
        <v>#VALUE!</v>
      </c>
      <c r="L1657" s="0" t="s">
        <v>118</v>
      </c>
      <c r="M1657" s="0" t="n">
        <v>5</v>
      </c>
      <c r="N1657" s="48" t="e">
        <f aca="false">VLOOKUP(K1657,tblCountries,3,0)</f>
        <v>#VALUE!</v>
      </c>
      <c r="O1657" s="48" t="e">
        <f aca="false">VLOOKUP(tblSalaries#this row;how many hours of a day you work on excel,tblHours,2,0)</f>
        <v>#VALUE!</v>
      </c>
      <c r="P1657" s="48" t="e">
        <f aca="false">VLOOKUP(tblSalaries#this row;clean country,tblCountries,5,0)</f>
        <v>#VALUE!</v>
      </c>
      <c r="Q1657" s="48" t="e">
        <f aca="false">IF($Q$1,tblSalaries#this row;ppp factor*tblSalaries#this row;salary in usd,tblSalaries#this row;salary in usd)</f>
        <v>#VALUE!</v>
      </c>
    </row>
    <row r="1658" customFormat="false" ht="15" hidden="false" customHeight="true" outlineLevel="0" collapsed="false">
      <c r="B1658" s="0" t="s">
        <v>3988</v>
      </c>
      <c r="C1658" s="54" t="n">
        <v>41065.8984606482</v>
      </c>
      <c r="D1658" s="55" t="n">
        <v>85000</v>
      </c>
      <c r="E1658" s="0" t="n">
        <v>85000</v>
      </c>
      <c r="F1658" s="0" t="s">
        <v>71</v>
      </c>
      <c r="G1658" s="0" t="e">
        <f aca="false">tblSalaries#this row;clean salary (in local currency)*VLOOKUP(tblSalaries#this row;currency,tblXrate,2,0)</f>
        <v>#VALUE!</v>
      </c>
      <c r="H1658" s="0" t="s">
        <v>687</v>
      </c>
      <c r="I1658" s="0" t="s">
        <v>78</v>
      </c>
      <c r="J1658" s="0" t="s">
        <v>74</v>
      </c>
      <c r="K1658" s="0" t="e">
        <f aca="false">VLOOKUP(tblSalaries#this row;where do you work,tblCountriesactual:mapping,2,0)</f>
        <v>#VALUE!</v>
      </c>
      <c r="L1658" s="0" t="s">
        <v>110</v>
      </c>
      <c r="M1658" s="0" t="n">
        <v>12</v>
      </c>
      <c r="N1658" s="48" t="e">
        <f aca="false">VLOOKUP(K1658,tblCountries,3,0)</f>
        <v>#VALUE!</v>
      </c>
      <c r="O1658" s="48" t="e">
        <f aca="false">VLOOKUP(tblSalaries#this row;how many hours of a day you work on excel,tblHours,2,0)</f>
        <v>#VALUE!</v>
      </c>
      <c r="P1658" s="48" t="e">
        <f aca="false">VLOOKUP(tblSalaries#this row;clean country,tblCountries,5,0)</f>
        <v>#VALUE!</v>
      </c>
      <c r="Q1658" s="48" t="e">
        <f aca="false">IF($Q$1,tblSalaries#this row;ppp factor*tblSalaries#this row;salary in usd,tblSalaries#this row;salary in usd)</f>
        <v>#VALUE!</v>
      </c>
    </row>
    <row r="1659" customFormat="false" ht="15" hidden="false" customHeight="true" outlineLevel="0" collapsed="false">
      <c r="B1659" s="0" t="s">
        <v>3989</v>
      </c>
      <c r="C1659" s="54" t="n">
        <v>41065.9091435185</v>
      </c>
      <c r="D1659" s="55" t="n">
        <v>50000</v>
      </c>
      <c r="E1659" s="0" t="n">
        <v>50000</v>
      </c>
      <c r="F1659" s="0" t="s">
        <v>111</v>
      </c>
      <c r="G1659" s="0" t="e">
        <f aca="false">tblSalaries#this row;clean salary (in local currency)*VLOOKUP(tblSalaries#this row;currency,tblXrate,2,0)</f>
        <v>#VALUE!</v>
      </c>
      <c r="H1659" s="0" t="s">
        <v>2457</v>
      </c>
      <c r="I1659" s="0" t="s">
        <v>107</v>
      </c>
      <c r="J1659" s="0" t="s">
        <v>94</v>
      </c>
      <c r="K1659" s="0" t="e">
        <f aca="false">VLOOKUP(tblSalaries#this row;where do you work,tblCountriesactual:mapping,2,0)</f>
        <v>#VALUE!</v>
      </c>
      <c r="L1659" s="0" t="s">
        <v>110</v>
      </c>
      <c r="M1659" s="0" t="n">
        <v>10</v>
      </c>
      <c r="N1659" s="48" t="e">
        <f aca="false">VLOOKUP(K1659,tblCountries,3,0)</f>
        <v>#VALUE!</v>
      </c>
      <c r="O1659" s="48" t="e">
        <f aca="false">VLOOKUP(tblSalaries#this row;how many hours of a day you work on excel,tblHours,2,0)</f>
        <v>#VALUE!</v>
      </c>
      <c r="P1659" s="48" t="e">
        <f aca="false">VLOOKUP(tblSalaries#this row;clean country,tblCountries,5,0)</f>
        <v>#VALUE!</v>
      </c>
      <c r="Q1659" s="48" t="e">
        <f aca="false">IF($Q$1,tblSalaries#this row;ppp factor*tblSalaries#this row;salary in usd,tblSalaries#this row;salary in usd)</f>
        <v>#VALUE!</v>
      </c>
    </row>
    <row r="1660" customFormat="false" ht="15" hidden="false" customHeight="true" outlineLevel="0" collapsed="false">
      <c r="B1660" s="0" t="s">
        <v>3990</v>
      </c>
      <c r="C1660" s="54" t="n">
        <v>41065.9164351852</v>
      </c>
      <c r="D1660" s="55" t="n">
        <v>65000</v>
      </c>
      <c r="E1660" s="0" t="n">
        <v>65000</v>
      </c>
      <c r="F1660" s="0" t="s">
        <v>71</v>
      </c>
      <c r="G1660" s="0" t="e">
        <f aca="false">tblSalaries#this row;clean salary (in local currency)*VLOOKUP(tblSalaries#this row;currency,tblXrate,2,0)</f>
        <v>#VALUE!</v>
      </c>
      <c r="H1660" s="0" t="s">
        <v>966</v>
      </c>
      <c r="I1660" s="0" t="s">
        <v>78</v>
      </c>
      <c r="J1660" s="0" t="s">
        <v>74</v>
      </c>
      <c r="K1660" s="0" t="e">
        <f aca="false">VLOOKUP(tblSalaries#this row;where do you work,tblCountriesactual:mapping,2,0)</f>
        <v>#VALUE!</v>
      </c>
      <c r="L1660" s="0" t="s">
        <v>110</v>
      </c>
      <c r="M1660" s="0" t="n">
        <v>8</v>
      </c>
      <c r="N1660" s="48" t="e">
        <f aca="false">VLOOKUP(K1660,tblCountries,3,0)</f>
        <v>#VALUE!</v>
      </c>
      <c r="O1660" s="48" t="e">
        <f aca="false">VLOOKUP(tblSalaries#this row;how many hours of a day you work on excel,tblHours,2,0)</f>
        <v>#VALUE!</v>
      </c>
      <c r="P1660" s="48" t="e">
        <f aca="false">VLOOKUP(tblSalaries#this row;clean country,tblCountries,5,0)</f>
        <v>#VALUE!</v>
      </c>
      <c r="Q1660" s="48" t="e">
        <f aca="false">IF($Q$1,tblSalaries#this row;ppp factor*tblSalaries#this row;salary in usd,tblSalaries#this row;salary in usd)</f>
        <v>#VALUE!</v>
      </c>
    </row>
    <row r="1661" customFormat="false" ht="15" hidden="false" customHeight="true" outlineLevel="0" collapsed="false">
      <c r="B1661" s="0" t="s">
        <v>3991</v>
      </c>
      <c r="C1661" s="54" t="n">
        <v>41065.9202546296</v>
      </c>
      <c r="D1661" s="55" t="n">
        <v>75000</v>
      </c>
      <c r="E1661" s="0" t="n">
        <v>75000</v>
      </c>
      <c r="F1661" s="0" t="s">
        <v>71</v>
      </c>
      <c r="G1661" s="0" t="e">
        <f aca="false">tblSalaries#this row;clean salary (in local currency)*VLOOKUP(tblSalaries#this row;currency,tblXrate,2,0)</f>
        <v>#VALUE!</v>
      </c>
      <c r="H1661" s="0" t="s">
        <v>3992</v>
      </c>
      <c r="I1661" s="0" t="s">
        <v>107</v>
      </c>
      <c r="J1661" s="0" t="s">
        <v>74</v>
      </c>
      <c r="K1661" s="0" t="e">
        <f aca="false">VLOOKUP(tblSalaries#this row;where do you work,tblCountriesactual:mapping,2,0)</f>
        <v>#VALUE!</v>
      </c>
      <c r="L1661" s="0" t="s">
        <v>100</v>
      </c>
      <c r="M1661" s="0" t="n">
        <v>3</v>
      </c>
      <c r="N1661" s="48" t="e">
        <f aca="false">VLOOKUP(K1661,tblCountries,3,0)</f>
        <v>#VALUE!</v>
      </c>
      <c r="O1661" s="48" t="e">
        <f aca="false">VLOOKUP(tblSalaries#this row;how many hours of a day you work on excel,tblHours,2,0)</f>
        <v>#VALUE!</v>
      </c>
      <c r="P1661" s="48" t="e">
        <f aca="false">VLOOKUP(tblSalaries#this row;clean country,tblCountries,5,0)</f>
        <v>#VALUE!</v>
      </c>
      <c r="Q1661" s="48" t="e">
        <f aca="false">IF($Q$1,tblSalaries#this row;ppp factor*tblSalaries#this row;salary in usd,tblSalaries#this row;salary in usd)</f>
        <v>#VALUE!</v>
      </c>
    </row>
    <row r="1662" customFormat="false" ht="15" hidden="false" customHeight="true" outlineLevel="0" collapsed="false">
      <c r="B1662" s="0" t="s">
        <v>3993</v>
      </c>
      <c r="C1662" s="54" t="n">
        <v>41065.9475347222</v>
      </c>
      <c r="D1662" s="55" t="n">
        <v>92000</v>
      </c>
      <c r="E1662" s="0" t="n">
        <v>92000</v>
      </c>
      <c r="F1662" s="0" t="s">
        <v>71</v>
      </c>
      <c r="G1662" s="0" t="e">
        <f aca="false">tblSalaries#this row;clean salary (in local currency)*VLOOKUP(tblSalaries#this row;currency,tblXrate,2,0)</f>
        <v>#VALUE!</v>
      </c>
      <c r="H1662" s="0" t="s">
        <v>3994</v>
      </c>
      <c r="I1662" s="0" t="s">
        <v>78</v>
      </c>
      <c r="J1662" s="0" t="s">
        <v>74</v>
      </c>
      <c r="K1662" s="0" t="e">
        <f aca="false">VLOOKUP(tblSalaries#this row;where do you work,tblCountriesactual:mapping,2,0)</f>
        <v>#VALUE!</v>
      </c>
      <c r="L1662" s="0" t="s">
        <v>110</v>
      </c>
      <c r="M1662" s="0" t="n">
        <v>9</v>
      </c>
      <c r="N1662" s="48" t="e">
        <f aca="false">VLOOKUP(K1662,tblCountries,3,0)</f>
        <v>#VALUE!</v>
      </c>
      <c r="O1662" s="48" t="e">
        <f aca="false">VLOOKUP(tblSalaries#this row;how many hours of a day you work on excel,tblHours,2,0)</f>
        <v>#VALUE!</v>
      </c>
      <c r="P1662" s="48" t="e">
        <f aca="false">VLOOKUP(tblSalaries#this row;clean country,tblCountries,5,0)</f>
        <v>#VALUE!</v>
      </c>
      <c r="Q1662" s="48" t="e">
        <f aca="false">IF($Q$1,tblSalaries#this row;ppp factor*tblSalaries#this row;salary in usd,tblSalaries#this row;salary in usd)</f>
        <v>#VALUE!</v>
      </c>
    </row>
    <row r="1663" customFormat="false" ht="15" hidden="false" customHeight="true" outlineLevel="0" collapsed="false">
      <c r="B1663" s="0" t="s">
        <v>3995</v>
      </c>
      <c r="C1663" s="54" t="n">
        <v>41065.9516203704</v>
      </c>
      <c r="D1663" s="55" t="n">
        <v>40000</v>
      </c>
      <c r="E1663" s="0" t="n">
        <v>40000</v>
      </c>
      <c r="F1663" s="0" t="s">
        <v>82</v>
      </c>
      <c r="G1663" s="0" t="e">
        <f aca="false">tblSalaries#this row;clean salary (in local currency)*VLOOKUP(tblSalaries#this row;currency,tblXrate,2,0)</f>
        <v>#VALUE!</v>
      </c>
      <c r="H1663" s="0" t="s">
        <v>687</v>
      </c>
      <c r="I1663" s="0" t="s">
        <v>78</v>
      </c>
      <c r="J1663" s="0" t="s">
        <v>134</v>
      </c>
      <c r="K1663" s="0" t="e">
        <f aca="false">VLOOKUP(tblSalaries#this row;where do you work,tblCountriesactual:mapping,2,0)</f>
        <v>#VALUE!</v>
      </c>
      <c r="L1663" s="0" t="s">
        <v>100</v>
      </c>
      <c r="M1663" s="0" t="n">
        <v>3</v>
      </c>
      <c r="N1663" s="48" t="e">
        <f aca="false">VLOOKUP(K1663,tblCountries,3,0)</f>
        <v>#VALUE!</v>
      </c>
      <c r="O1663" s="48" t="e">
        <f aca="false">VLOOKUP(tblSalaries#this row;how many hours of a day you work on excel,tblHours,2,0)</f>
        <v>#VALUE!</v>
      </c>
      <c r="P1663" s="48" t="e">
        <f aca="false">VLOOKUP(tblSalaries#this row;clean country,tblCountries,5,0)</f>
        <v>#VALUE!</v>
      </c>
      <c r="Q1663" s="48" t="e">
        <f aca="false">IF($Q$1,tblSalaries#this row;ppp factor*tblSalaries#this row;salary in usd,tblSalaries#this row;salary in usd)</f>
        <v>#VALUE!</v>
      </c>
    </row>
    <row r="1664" customFormat="false" ht="15" hidden="false" customHeight="true" outlineLevel="0" collapsed="false">
      <c r="B1664" s="0" t="s">
        <v>3996</v>
      </c>
      <c r="C1664" s="54" t="n">
        <v>41065.9650925926</v>
      </c>
      <c r="D1664" s="55" t="s">
        <v>3997</v>
      </c>
      <c r="E1664" s="0" t="n">
        <v>35500</v>
      </c>
      <c r="F1664" s="0" t="s">
        <v>111</v>
      </c>
      <c r="G1664" s="0" t="e">
        <f aca="false">tblSalaries#this row;clean salary (in local currency)*VLOOKUP(tblSalaries#this row;currency,tblXrate,2,0)</f>
        <v>#VALUE!</v>
      </c>
      <c r="H1664" s="0" t="s">
        <v>2955</v>
      </c>
      <c r="I1664" s="0" t="s">
        <v>69</v>
      </c>
      <c r="J1664" s="0" t="s">
        <v>94</v>
      </c>
      <c r="K1664" s="0" t="e">
        <f aca="false">VLOOKUP(tblSalaries#this row;where do you work,tblCountriesactual:mapping,2,0)</f>
        <v>#VALUE!</v>
      </c>
      <c r="L1664" s="0" t="s">
        <v>110</v>
      </c>
      <c r="M1664" s="0" t="n">
        <v>8</v>
      </c>
      <c r="N1664" s="48" t="e">
        <f aca="false">VLOOKUP(K1664,tblCountries,3,0)</f>
        <v>#VALUE!</v>
      </c>
      <c r="O1664" s="48" t="e">
        <f aca="false">VLOOKUP(tblSalaries#this row;how many hours of a day you work on excel,tblHours,2,0)</f>
        <v>#VALUE!</v>
      </c>
      <c r="P1664" s="48" t="e">
        <f aca="false">VLOOKUP(tblSalaries#this row;clean country,tblCountries,5,0)</f>
        <v>#VALUE!</v>
      </c>
      <c r="Q1664" s="48" t="e">
        <f aca="false">IF($Q$1,tblSalaries#this row;ppp factor*tblSalaries#this row;salary in usd,tblSalaries#this row;salary in usd)</f>
        <v>#VALUE!</v>
      </c>
    </row>
    <row r="1665" customFormat="false" ht="15" hidden="false" customHeight="true" outlineLevel="0" collapsed="false">
      <c r="B1665" s="0" t="s">
        <v>3998</v>
      </c>
      <c r="C1665" s="54" t="n">
        <v>41066.0342013889</v>
      </c>
      <c r="D1665" s="55" t="n">
        <v>45000</v>
      </c>
      <c r="E1665" s="0" t="n">
        <v>45000</v>
      </c>
      <c r="F1665" s="0" t="s">
        <v>71</v>
      </c>
      <c r="G1665" s="0" t="e">
        <f aca="false">tblSalaries#this row;clean salary (in local currency)*VLOOKUP(tblSalaries#this row;currency,tblXrate,2,0)</f>
        <v>#VALUE!</v>
      </c>
      <c r="H1665" s="0" t="s">
        <v>3999</v>
      </c>
      <c r="I1665" s="0" t="s">
        <v>78</v>
      </c>
      <c r="J1665" s="0" t="s">
        <v>74</v>
      </c>
      <c r="K1665" s="0" t="e">
        <f aca="false">VLOOKUP(tblSalaries#this row;where do you work,tblCountriesactual:mapping,2,0)</f>
        <v>#VALUE!</v>
      </c>
      <c r="L1665" s="0" t="s">
        <v>100</v>
      </c>
      <c r="M1665" s="0" t="n">
        <v>4</v>
      </c>
      <c r="N1665" s="48" t="e">
        <f aca="false">VLOOKUP(K1665,tblCountries,3,0)</f>
        <v>#VALUE!</v>
      </c>
      <c r="O1665" s="48" t="e">
        <f aca="false">VLOOKUP(tblSalaries#this row;how many hours of a day you work on excel,tblHours,2,0)</f>
        <v>#VALUE!</v>
      </c>
      <c r="P1665" s="48" t="e">
        <f aca="false">VLOOKUP(tblSalaries#this row;clean country,tblCountries,5,0)</f>
        <v>#VALUE!</v>
      </c>
      <c r="Q1665" s="48" t="e">
        <f aca="false">IF($Q$1,tblSalaries#this row;ppp factor*tblSalaries#this row;salary in usd,tblSalaries#this row;salary in usd)</f>
        <v>#VALUE!</v>
      </c>
    </row>
    <row r="1666" customFormat="false" ht="15" hidden="false" customHeight="true" outlineLevel="0" collapsed="false">
      <c r="B1666" s="0" t="s">
        <v>4000</v>
      </c>
      <c r="C1666" s="54" t="n">
        <v>41066.044849537</v>
      </c>
      <c r="D1666" s="55" t="s">
        <v>4001</v>
      </c>
      <c r="E1666" s="0" t="n">
        <v>400000</v>
      </c>
      <c r="F1666" s="0" t="s">
        <v>101</v>
      </c>
      <c r="G1666" s="0" t="e">
        <f aca="false">tblSalaries#this row;clean salary (in local currency)*VLOOKUP(tblSalaries#this row;currency,tblXrate,2,0)</f>
        <v>#VALUE!</v>
      </c>
      <c r="H1666" s="0" t="s">
        <v>78</v>
      </c>
      <c r="I1666" s="0" t="s">
        <v>78</v>
      </c>
      <c r="J1666" s="0" t="s">
        <v>85</v>
      </c>
      <c r="K1666" s="0" t="e">
        <f aca="false">VLOOKUP(tblSalaries#this row;where do you work,tblCountriesactual:mapping,2,0)</f>
        <v>#VALUE!</v>
      </c>
      <c r="L1666" s="0" t="s">
        <v>110</v>
      </c>
      <c r="M1666" s="0" t="n">
        <v>4</v>
      </c>
      <c r="N1666" s="48" t="e">
        <f aca="false">VLOOKUP(K1666,tblCountries,3,0)</f>
        <v>#VALUE!</v>
      </c>
      <c r="O1666" s="48" t="e">
        <f aca="false">VLOOKUP(tblSalaries#this row;how many hours of a day you work on excel,tblHours,2,0)</f>
        <v>#VALUE!</v>
      </c>
      <c r="P1666" s="48" t="e">
        <f aca="false">VLOOKUP(tblSalaries#this row;clean country,tblCountries,5,0)</f>
        <v>#VALUE!</v>
      </c>
      <c r="Q1666" s="48" t="e">
        <f aca="false">IF($Q$1,tblSalaries#this row;ppp factor*tblSalaries#this row;salary in usd,tblSalaries#this row;salary in usd)</f>
        <v>#VALUE!</v>
      </c>
    </row>
    <row r="1667" customFormat="false" ht="15" hidden="false" customHeight="true" outlineLevel="0" collapsed="false">
      <c r="B1667" s="0" t="s">
        <v>4002</v>
      </c>
      <c r="C1667" s="54" t="n">
        <v>41066.0603703704</v>
      </c>
      <c r="D1667" s="55" t="s">
        <v>4003</v>
      </c>
      <c r="E1667" s="0" t="n">
        <v>38920</v>
      </c>
      <c r="F1667" s="0" t="s">
        <v>82</v>
      </c>
      <c r="G1667" s="0" t="e">
        <f aca="false">tblSalaries#this row;clean salary (in local currency)*VLOOKUP(tblSalaries#this row;currency,tblXrate,2,0)</f>
        <v>#VALUE!</v>
      </c>
      <c r="H1667" s="0" t="s">
        <v>4004</v>
      </c>
      <c r="I1667" s="0" t="s">
        <v>78</v>
      </c>
      <c r="J1667" s="0" t="s">
        <v>157</v>
      </c>
      <c r="K1667" s="0" t="e">
        <f aca="false">VLOOKUP(tblSalaries#this row;where do you work,tblCountriesactual:mapping,2,0)</f>
        <v>#VALUE!</v>
      </c>
      <c r="L1667" s="0" t="s">
        <v>110</v>
      </c>
      <c r="M1667" s="0" t="n">
        <v>1.5</v>
      </c>
      <c r="N1667" s="48" t="e">
        <f aca="false">VLOOKUP(K1667,tblCountries,3,0)</f>
        <v>#VALUE!</v>
      </c>
      <c r="O1667" s="48" t="e">
        <f aca="false">VLOOKUP(tblSalaries#this row;how many hours of a day you work on excel,tblHours,2,0)</f>
        <v>#VALUE!</v>
      </c>
      <c r="P1667" s="48" t="e">
        <f aca="false">VLOOKUP(tblSalaries#this row;clean country,tblCountries,5,0)</f>
        <v>#VALUE!</v>
      </c>
      <c r="Q1667" s="48" t="e">
        <f aca="false">IF($Q$1,tblSalaries#this row;ppp factor*tblSalaries#this row;salary in usd,tblSalaries#this row;salary in usd)</f>
        <v>#VALUE!</v>
      </c>
    </row>
    <row r="1668" customFormat="false" ht="15" hidden="false" customHeight="true" outlineLevel="0" collapsed="false">
      <c r="B1668" s="0" t="s">
        <v>4005</v>
      </c>
      <c r="C1668" s="54" t="n">
        <v>41066.0706018518</v>
      </c>
      <c r="D1668" s="55" t="s">
        <v>4006</v>
      </c>
      <c r="E1668" s="0" t="n">
        <v>45000</v>
      </c>
      <c r="F1668" s="0" t="s">
        <v>71</v>
      </c>
      <c r="G1668" s="0" t="e">
        <f aca="false">tblSalaries#this row;clean salary (in local currency)*VLOOKUP(tblSalaries#this row;currency,tblXrate,2,0)</f>
        <v>#VALUE!</v>
      </c>
      <c r="H1668" s="0" t="s">
        <v>699</v>
      </c>
      <c r="I1668" s="0" t="s">
        <v>107</v>
      </c>
      <c r="J1668" s="0" t="s">
        <v>204</v>
      </c>
      <c r="K1668" s="0" t="e">
        <f aca="false">VLOOKUP(tblSalaries#this row;where do you work,tblCountriesactual:mapping,2,0)</f>
        <v>#VALUE!</v>
      </c>
      <c r="L1668" s="0" t="s">
        <v>110</v>
      </c>
      <c r="M1668" s="0" t="n">
        <v>5</v>
      </c>
      <c r="N1668" s="48" t="e">
        <f aca="false">VLOOKUP(K1668,tblCountries,3,0)</f>
        <v>#VALUE!</v>
      </c>
      <c r="O1668" s="48" t="e">
        <f aca="false">VLOOKUP(tblSalaries#this row;how many hours of a day you work on excel,tblHours,2,0)</f>
        <v>#VALUE!</v>
      </c>
      <c r="P1668" s="48" t="e">
        <f aca="false">VLOOKUP(tblSalaries#this row;clean country,tblCountries,5,0)</f>
        <v>#VALUE!</v>
      </c>
      <c r="Q1668" s="48" t="e">
        <f aca="false">IF($Q$1,tblSalaries#this row;ppp factor*tblSalaries#this row;salary in usd,tblSalaries#this row;salary in usd)</f>
        <v>#VALUE!</v>
      </c>
    </row>
    <row r="1669" customFormat="false" ht="15" hidden="false" customHeight="true" outlineLevel="0" collapsed="false">
      <c r="B1669" s="0" t="s">
        <v>4007</v>
      </c>
      <c r="C1669" s="54" t="n">
        <v>41066.0916435185</v>
      </c>
      <c r="D1669" s="55" t="s">
        <v>4008</v>
      </c>
      <c r="E1669" s="0" t="n">
        <v>60000</v>
      </c>
      <c r="F1669" s="0" t="s">
        <v>71</v>
      </c>
      <c r="G1669" s="0" t="e">
        <f aca="false">tblSalaries#this row;clean salary (in local currency)*VLOOKUP(tblSalaries#this row;currency,tblXrate,2,0)</f>
        <v>#VALUE!</v>
      </c>
      <c r="H1669" s="0" t="s">
        <v>78</v>
      </c>
      <c r="I1669" s="0" t="s">
        <v>78</v>
      </c>
      <c r="J1669" s="0" t="s">
        <v>74</v>
      </c>
      <c r="K1669" s="0" t="e">
        <f aca="false">VLOOKUP(tblSalaries#this row;where do you work,tblCountriesactual:mapping,2,0)</f>
        <v>#VALUE!</v>
      </c>
      <c r="L1669" s="0" t="s">
        <v>118</v>
      </c>
      <c r="M1669" s="0" t="n">
        <v>1</v>
      </c>
      <c r="N1669" s="48" t="e">
        <f aca="false">VLOOKUP(K1669,tblCountries,3,0)</f>
        <v>#VALUE!</v>
      </c>
      <c r="O1669" s="48" t="e">
        <f aca="false">VLOOKUP(tblSalaries#this row;how many hours of a day you work on excel,tblHours,2,0)</f>
        <v>#VALUE!</v>
      </c>
      <c r="P1669" s="48" t="e">
        <f aca="false">VLOOKUP(tblSalaries#this row;clean country,tblCountries,5,0)</f>
        <v>#VALUE!</v>
      </c>
      <c r="Q1669" s="48" t="e">
        <f aca="false">IF($Q$1,tblSalaries#this row;ppp factor*tblSalaries#this row;salary in usd,tblSalaries#this row;salary in usd)</f>
        <v>#VALUE!</v>
      </c>
    </row>
    <row r="1670" customFormat="false" ht="15" hidden="false" customHeight="true" outlineLevel="0" collapsed="false">
      <c r="B1670" s="0" t="s">
        <v>4009</v>
      </c>
      <c r="C1670" s="54" t="n">
        <v>41066.0953009259</v>
      </c>
      <c r="D1670" s="55" t="n">
        <v>65000</v>
      </c>
      <c r="E1670" s="0" t="n">
        <v>65000</v>
      </c>
      <c r="F1670" s="0" t="s">
        <v>71</v>
      </c>
      <c r="G1670" s="0" t="e">
        <f aca="false">tblSalaries#this row;clean salary (in local currency)*VLOOKUP(tblSalaries#this row;currency,tblXrate,2,0)</f>
        <v>#VALUE!</v>
      </c>
      <c r="H1670" s="0" t="s">
        <v>4010</v>
      </c>
      <c r="I1670" s="0" t="s">
        <v>78</v>
      </c>
      <c r="J1670" s="0" t="s">
        <v>74</v>
      </c>
      <c r="K1670" s="0" t="e">
        <f aca="false">VLOOKUP(tblSalaries#this row;where do you work,tblCountriesactual:mapping,2,0)</f>
        <v>#VALUE!</v>
      </c>
      <c r="L1670" s="0" t="s">
        <v>118</v>
      </c>
      <c r="M1670" s="0" t="n">
        <v>4</v>
      </c>
      <c r="N1670" s="48" t="e">
        <f aca="false">VLOOKUP(K1670,tblCountries,3,0)</f>
        <v>#VALUE!</v>
      </c>
      <c r="O1670" s="48" t="e">
        <f aca="false">VLOOKUP(tblSalaries#this row;how many hours of a day you work on excel,tblHours,2,0)</f>
        <v>#VALUE!</v>
      </c>
      <c r="P1670" s="48" t="e">
        <f aca="false">VLOOKUP(tblSalaries#this row;clean country,tblCountries,5,0)</f>
        <v>#VALUE!</v>
      </c>
      <c r="Q1670" s="48" t="e">
        <f aca="false">IF($Q$1,tblSalaries#this row;ppp factor*tblSalaries#this row;salary in usd,tblSalaries#this row;salary in usd)</f>
        <v>#VALUE!</v>
      </c>
    </row>
    <row r="1671" customFormat="false" ht="15" hidden="false" customHeight="true" outlineLevel="0" collapsed="false">
      <c r="B1671" s="0" t="s">
        <v>4011</v>
      </c>
      <c r="C1671" s="54" t="n">
        <v>41066.1353703704</v>
      </c>
      <c r="D1671" s="55" t="n">
        <v>73000</v>
      </c>
      <c r="E1671" s="0" t="n">
        <v>73000</v>
      </c>
      <c r="F1671" s="0" t="s">
        <v>71</v>
      </c>
      <c r="G1671" s="0" t="e">
        <f aca="false">tblSalaries#this row;clean salary (in local currency)*VLOOKUP(tblSalaries#this row;currency,tblXrate,2,0)</f>
        <v>#VALUE!</v>
      </c>
      <c r="H1671" s="0" t="s">
        <v>4012</v>
      </c>
      <c r="I1671" s="0" t="s">
        <v>124</v>
      </c>
      <c r="J1671" s="0" t="s">
        <v>74</v>
      </c>
      <c r="K1671" s="0" t="e">
        <f aca="false">VLOOKUP(tblSalaries#this row;where do you work,tblCountriesactual:mapping,2,0)</f>
        <v>#VALUE!</v>
      </c>
      <c r="L1671" s="0" t="s">
        <v>100</v>
      </c>
      <c r="M1671" s="0" t="n">
        <v>6</v>
      </c>
      <c r="N1671" s="48" t="e">
        <f aca="false">VLOOKUP(K1671,tblCountries,3,0)</f>
        <v>#VALUE!</v>
      </c>
      <c r="O1671" s="48" t="e">
        <f aca="false">VLOOKUP(tblSalaries#this row;how many hours of a day you work on excel,tblHours,2,0)</f>
        <v>#VALUE!</v>
      </c>
      <c r="P1671" s="48" t="e">
        <f aca="false">VLOOKUP(tblSalaries#this row;clean country,tblCountries,5,0)</f>
        <v>#VALUE!</v>
      </c>
      <c r="Q1671" s="48" t="e">
        <f aca="false">IF($Q$1,tblSalaries#this row;ppp factor*tblSalaries#this row;salary in usd,tblSalaries#this row;salary in usd)</f>
        <v>#VALUE!</v>
      </c>
    </row>
    <row r="1672" customFormat="false" ht="15" hidden="false" customHeight="true" outlineLevel="0" collapsed="false">
      <c r="B1672" s="0" t="s">
        <v>4013</v>
      </c>
      <c r="C1672" s="54" t="n">
        <v>41066.1672685185</v>
      </c>
      <c r="D1672" s="55" t="n">
        <v>54000</v>
      </c>
      <c r="E1672" s="0" t="n">
        <v>54000</v>
      </c>
      <c r="F1672" s="0" t="s">
        <v>71</v>
      </c>
      <c r="G1672" s="0" t="e">
        <f aca="false">tblSalaries#this row;clean salary (in local currency)*VLOOKUP(tblSalaries#this row;currency,tblXrate,2,0)</f>
        <v>#VALUE!</v>
      </c>
      <c r="H1672" s="0" t="s">
        <v>1159</v>
      </c>
      <c r="I1672" s="0" t="s">
        <v>78</v>
      </c>
      <c r="J1672" s="0" t="s">
        <v>74</v>
      </c>
      <c r="K1672" s="0" t="e">
        <f aca="false">VLOOKUP(tblSalaries#this row;where do you work,tblCountriesactual:mapping,2,0)</f>
        <v>#VALUE!</v>
      </c>
      <c r="L1672" s="0" t="s">
        <v>118</v>
      </c>
      <c r="M1672" s="0" t="n">
        <v>6</v>
      </c>
      <c r="N1672" s="48" t="e">
        <f aca="false">VLOOKUP(K1672,tblCountries,3,0)</f>
        <v>#VALUE!</v>
      </c>
      <c r="O1672" s="48" t="e">
        <f aca="false">VLOOKUP(tblSalaries#this row;how many hours of a day you work on excel,tblHours,2,0)</f>
        <v>#VALUE!</v>
      </c>
      <c r="P1672" s="48" t="e">
        <f aca="false">VLOOKUP(tblSalaries#this row;clean country,tblCountries,5,0)</f>
        <v>#VALUE!</v>
      </c>
      <c r="Q1672" s="48" t="e">
        <f aca="false">IF($Q$1,tblSalaries#this row;ppp factor*tblSalaries#this row;salary in usd,tblSalaries#this row;salary in usd)</f>
        <v>#VALUE!</v>
      </c>
    </row>
    <row r="1673" customFormat="false" ht="15" hidden="false" customHeight="true" outlineLevel="0" collapsed="false">
      <c r="B1673" s="0" t="s">
        <v>4014</v>
      </c>
      <c r="C1673" s="54" t="n">
        <v>41066.2451273148</v>
      </c>
      <c r="D1673" s="55" t="n">
        <v>81000</v>
      </c>
      <c r="E1673" s="0" t="n">
        <v>81000</v>
      </c>
      <c r="F1673" s="0" t="s">
        <v>71</v>
      </c>
      <c r="G1673" s="0" t="e">
        <f aca="false">tblSalaries#this row;clean salary (in local currency)*VLOOKUP(tblSalaries#this row;currency,tblXrate,2,0)</f>
        <v>#VALUE!</v>
      </c>
      <c r="H1673" s="0" t="s">
        <v>4015</v>
      </c>
      <c r="I1673" s="0" t="s">
        <v>78</v>
      </c>
      <c r="J1673" s="0" t="s">
        <v>74</v>
      </c>
      <c r="K1673" s="0" t="e">
        <f aca="false">VLOOKUP(tblSalaries#this row;where do you work,tblCountriesactual:mapping,2,0)</f>
        <v>#VALUE!</v>
      </c>
      <c r="L1673" s="0" t="s">
        <v>110</v>
      </c>
      <c r="M1673" s="0" t="n">
        <v>6</v>
      </c>
      <c r="N1673" s="48" t="e">
        <f aca="false">VLOOKUP(K1673,tblCountries,3,0)</f>
        <v>#VALUE!</v>
      </c>
      <c r="O1673" s="48" t="e">
        <f aca="false">VLOOKUP(tblSalaries#this row;how many hours of a day you work on excel,tblHours,2,0)</f>
        <v>#VALUE!</v>
      </c>
      <c r="P1673" s="48" t="e">
        <f aca="false">VLOOKUP(tblSalaries#this row;clean country,tblCountries,5,0)</f>
        <v>#VALUE!</v>
      </c>
      <c r="Q1673" s="48" t="e">
        <f aca="false">IF($Q$1,tblSalaries#this row;ppp factor*tblSalaries#this row;salary in usd,tblSalaries#this row;salary in usd)</f>
        <v>#VALUE!</v>
      </c>
    </row>
    <row r="1674" customFormat="false" ht="15" hidden="false" customHeight="true" outlineLevel="0" collapsed="false">
      <c r="B1674" s="0" t="s">
        <v>4016</v>
      </c>
      <c r="C1674" s="54" t="n">
        <v>41066.3116666667</v>
      </c>
      <c r="D1674" s="55" t="n">
        <v>10000</v>
      </c>
      <c r="E1674" s="0" t="n">
        <v>10000</v>
      </c>
      <c r="F1674" s="0" t="s">
        <v>71</v>
      </c>
      <c r="G1674" s="0" t="e">
        <f aca="false">tblSalaries#this row;clean salary (in local currency)*VLOOKUP(tblSalaries#this row;currency,tblXrate,2,0)</f>
        <v>#VALUE!</v>
      </c>
      <c r="H1674" s="0" t="s">
        <v>4017</v>
      </c>
      <c r="I1674" s="0" t="s">
        <v>78</v>
      </c>
      <c r="J1674" s="0" t="s">
        <v>74</v>
      </c>
      <c r="K1674" s="0" t="e">
        <f aca="false">VLOOKUP(tblSalaries#this row;where do you work,tblCountriesactual:mapping,2,0)</f>
        <v>#VALUE!</v>
      </c>
      <c r="L1674" s="0" t="s">
        <v>110</v>
      </c>
      <c r="M1674" s="0" t="n">
        <v>2</v>
      </c>
      <c r="N1674" s="48" t="e">
        <f aca="false">VLOOKUP(K1674,tblCountries,3,0)</f>
        <v>#VALUE!</v>
      </c>
      <c r="O1674" s="48" t="e">
        <f aca="false">VLOOKUP(tblSalaries#this row;how many hours of a day you work on excel,tblHours,2,0)</f>
        <v>#VALUE!</v>
      </c>
      <c r="P1674" s="48" t="e">
        <f aca="false">VLOOKUP(tblSalaries#this row;clean country,tblCountries,5,0)</f>
        <v>#VALUE!</v>
      </c>
      <c r="Q1674" s="48" t="e">
        <f aca="false">IF($Q$1,tblSalaries#this row;ppp factor*tblSalaries#this row;salary in usd,tblSalaries#this row;salary in usd)</f>
        <v>#VALUE!</v>
      </c>
    </row>
    <row r="1675" customFormat="false" ht="15" hidden="false" customHeight="true" outlineLevel="0" collapsed="false">
      <c r="B1675" s="0" t="s">
        <v>4018</v>
      </c>
      <c r="C1675" s="54" t="n">
        <v>41066.3513425926</v>
      </c>
      <c r="D1675" s="55" t="n">
        <v>42000</v>
      </c>
      <c r="E1675" s="0" t="n">
        <v>42000</v>
      </c>
      <c r="F1675" s="0" t="s">
        <v>71</v>
      </c>
      <c r="G1675" s="0" t="e">
        <f aca="false">tblSalaries#this row;clean salary (in local currency)*VLOOKUP(tblSalaries#this row;currency,tblXrate,2,0)</f>
        <v>#VALUE!</v>
      </c>
      <c r="H1675" s="0" t="s">
        <v>3097</v>
      </c>
      <c r="I1675" s="0" t="s">
        <v>69</v>
      </c>
      <c r="J1675" s="0" t="s">
        <v>74</v>
      </c>
      <c r="K1675" s="0" t="e">
        <f aca="false">VLOOKUP(tblSalaries#this row;where do you work,tblCountriesactual:mapping,2,0)</f>
        <v>#VALUE!</v>
      </c>
      <c r="L1675" s="0" t="s">
        <v>110</v>
      </c>
      <c r="M1675" s="0" t="n">
        <v>1</v>
      </c>
      <c r="N1675" s="48" t="e">
        <f aca="false">VLOOKUP(K1675,tblCountries,3,0)</f>
        <v>#VALUE!</v>
      </c>
      <c r="O1675" s="48" t="e">
        <f aca="false">VLOOKUP(tblSalaries#this row;how many hours of a day you work on excel,tblHours,2,0)</f>
        <v>#VALUE!</v>
      </c>
      <c r="P1675" s="48" t="e">
        <f aca="false">VLOOKUP(tblSalaries#this row;clean country,tblCountries,5,0)</f>
        <v>#VALUE!</v>
      </c>
      <c r="Q1675" s="48" t="e">
        <f aca="false">IF($Q$1,tblSalaries#this row;ppp factor*tblSalaries#this row;salary in usd,tblSalaries#this row;salary in usd)</f>
        <v>#VALUE!</v>
      </c>
    </row>
    <row r="1676" customFormat="false" ht="15" hidden="false" customHeight="true" outlineLevel="0" collapsed="false">
      <c r="B1676" s="0" t="s">
        <v>4019</v>
      </c>
      <c r="C1676" s="54" t="n">
        <v>41066.3970717593</v>
      </c>
      <c r="D1676" s="55" t="n">
        <v>80000</v>
      </c>
      <c r="E1676" s="0" t="n">
        <v>80000</v>
      </c>
      <c r="F1676" s="0" t="s">
        <v>84</v>
      </c>
      <c r="G1676" s="0" t="e">
        <f aca="false">tblSalaries#this row;clean salary (in local currency)*VLOOKUP(tblSalaries#this row;currency,tblXrate,2,0)</f>
        <v>#VALUE!</v>
      </c>
      <c r="H1676" s="0" t="s">
        <v>4020</v>
      </c>
      <c r="I1676" s="0" t="s">
        <v>143</v>
      </c>
      <c r="J1676" s="0" t="s">
        <v>104</v>
      </c>
      <c r="K1676" s="0" t="e">
        <f aca="false">VLOOKUP(tblSalaries#this row;where do you work,tblCountriesactual:mapping,2,0)</f>
        <v>#VALUE!</v>
      </c>
      <c r="L1676" s="0" t="s">
        <v>110</v>
      </c>
      <c r="M1676" s="0" t="n">
        <v>5</v>
      </c>
      <c r="N1676" s="48" t="e">
        <f aca="false">VLOOKUP(K1676,tblCountries,3,0)</f>
        <v>#VALUE!</v>
      </c>
      <c r="O1676" s="48" t="e">
        <f aca="false">VLOOKUP(tblSalaries#this row;how many hours of a day you work on excel,tblHours,2,0)</f>
        <v>#VALUE!</v>
      </c>
      <c r="P1676" s="48" t="e">
        <f aca="false">VLOOKUP(tblSalaries#this row;clean country,tblCountries,5,0)</f>
        <v>#VALUE!</v>
      </c>
      <c r="Q1676" s="48" t="e">
        <f aca="false">IF($Q$1,tblSalaries#this row;ppp factor*tblSalaries#this row;salary in usd,tblSalaries#this row;salary in usd)</f>
        <v>#VALUE!</v>
      </c>
    </row>
    <row r="1677" customFormat="false" ht="15" hidden="false" customHeight="true" outlineLevel="0" collapsed="false">
      <c r="B1677" s="0" t="s">
        <v>4021</v>
      </c>
      <c r="C1677" s="54" t="n">
        <v>41066.4730092593</v>
      </c>
      <c r="D1677" s="55" t="n">
        <v>36000</v>
      </c>
      <c r="E1677" s="0" t="n">
        <v>36000</v>
      </c>
      <c r="F1677" s="0" t="s">
        <v>125</v>
      </c>
      <c r="G1677" s="0" t="e">
        <f aca="false">tblSalaries#this row;clean salary (in local currency)*VLOOKUP(tblSalaries#this row;currency,tblXrate,2,0)</f>
        <v>#VALUE!</v>
      </c>
      <c r="H1677" s="0" t="s">
        <v>4022</v>
      </c>
      <c r="I1677" s="0" t="s">
        <v>78</v>
      </c>
      <c r="J1677" s="0" t="s">
        <v>113</v>
      </c>
      <c r="K1677" s="0" t="e">
        <f aca="false">VLOOKUP(tblSalaries#this row;where do you work,tblCountriesactual:mapping,2,0)</f>
        <v>#VALUE!</v>
      </c>
      <c r="L1677" s="0" t="s">
        <v>118</v>
      </c>
      <c r="M1677" s="0" t="n">
        <v>2</v>
      </c>
      <c r="N1677" s="48" t="e">
        <f aca="false">VLOOKUP(K1677,tblCountries,3,0)</f>
        <v>#VALUE!</v>
      </c>
      <c r="O1677" s="48" t="e">
        <f aca="false">VLOOKUP(tblSalaries#this row;how many hours of a day you work on excel,tblHours,2,0)</f>
        <v>#VALUE!</v>
      </c>
      <c r="P1677" s="48" t="e">
        <f aca="false">VLOOKUP(tblSalaries#this row;clean country,tblCountries,5,0)</f>
        <v>#VALUE!</v>
      </c>
      <c r="Q1677" s="48" t="e">
        <f aca="false">IF($Q$1,tblSalaries#this row;ppp factor*tblSalaries#this row;salary in usd,tblSalaries#this row;salary in usd)</f>
        <v>#VALUE!</v>
      </c>
    </row>
    <row r="1678" customFormat="false" ht="15" hidden="false" customHeight="true" outlineLevel="0" collapsed="false">
      <c r="B1678" s="0" t="s">
        <v>4023</v>
      </c>
      <c r="C1678" s="54" t="n">
        <v>41066.6692013889</v>
      </c>
      <c r="D1678" s="55" t="n">
        <v>500000</v>
      </c>
      <c r="E1678" s="0" t="n">
        <v>500000</v>
      </c>
      <c r="F1678" s="0" t="s">
        <v>101</v>
      </c>
      <c r="G1678" s="0" t="e">
        <f aca="false">tblSalaries#this row;clean salary (in local currency)*VLOOKUP(tblSalaries#this row;currency,tblXrate,2,0)</f>
        <v>#VALUE!</v>
      </c>
      <c r="H1678" s="0" t="s">
        <v>1035</v>
      </c>
      <c r="I1678" s="0" t="s">
        <v>78</v>
      </c>
      <c r="J1678" s="0" t="s">
        <v>85</v>
      </c>
      <c r="K1678" s="0" t="e">
        <f aca="false">VLOOKUP(tblSalaries#this row;where do you work,tblCountriesactual:mapping,2,0)</f>
        <v>#VALUE!</v>
      </c>
      <c r="L1678" s="0" t="s">
        <v>110</v>
      </c>
      <c r="M1678" s="0" t="n">
        <v>4</v>
      </c>
      <c r="N1678" s="48" t="e">
        <f aca="false">VLOOKUP(K1678,tblCountries,3,0)</f>
        <v>#VALUE!</v>
      </c>
      <c r="O1678" s="48" t="e">
        <f aca="false">VLOOKUP(tblSalaries#this row;how many hours of a day you work on excel,tblHours,2,0)</f>
        <v>#VALUE!</v>
      </c>
      <c r="P1678" s="48" t="e">
        <f aca="false">VLOOKUP(tblSalaries#this row;clean country,tblCountries,5,0)</f>
        <v>#VALUE!</v>
      </c>
      <c r="Q1678" s="48" t="e">
        <f aca="false">IF($Q$1,tblSalaries#this row;ppp factor*tblSalaries#this row;salary in usd,tblSalaries#this row;salary in usd)</f>
        <v>#VALUE!</v>
      </c>
    </row>
    <row r="1679" customFormat="false" ht="15" hidden="false" customHeight="true" outlineLevel="0" collapsed="false">
      <c r="B1679" s="0" t="s">
        <v>4024</v>
      </c>
      <c r="C1679" s="54" t="n">
        <v>41066.7372800926</v>
      </c>
      <c r="D1679" s="55" t="n">
        <v>600000</v>
      </c>
      <c r="E1679" s="0" t="n">
        <v>600000</v>
      </c>
      <c r="F1679" s="0" t="s">
        <v>101</v>
      </c>
      <c r="G1679" s="0" t="e">
        <f aca="false">tblSalaries#this row;clean salary (in local currency)*VLOOKUP(tblSalaries#this row;currency,tblXrate,2,0)</f>
        <v>#VALUE!</v>
      </c>
      <c r="H1679" s="0" t="s">
        <v>4025</v>
      </c>
      <c r="I1679" s="0" t="s">
        <v>78</v>
      </c>
      <c r="J1679" s="0" t="s">
        <v>85</v>
      </c>
      <c r="K1679" s="0" t="e">
        <f aca="false">VLOOKUP(tblSalaries#this row;where do you work,tblCountriesactual:mapping,2,0)</f>
        <v>#VALUE!</v>
      </c>
      <c r="L1679" s="0" t="s">
        <v>118</v>
      </c>
      <c r="M1679" s="0" t="n">
        <v>5</v>
      </c>
      <c r="N1679" s="48" t="e">
        <f aca="false">VLOOKUP(K1679,tblCountries,3,0)</f>
        <v>#VALUE!</v>
      </c>
      <c r="O1679" s="48" t="e">
        <f aca="false">VLOOKUP(tblSalaries#this row;how many hours of a day you work on excel,tblHours,2,0)</f>
        <v>#VALUE!</v>
      </c>
      <c r="P1679" s="48" t="e">
        <f aca="false">VLOOKUP(tblSalaries#this row;clean country,tblCountries,5,0)</f>
        <v>#VALUE!</v>
      </c>
      <c r="Q1679" s="48" t="e">
        <f aca="false">IF($Q$1,tblSalaries#this row;ppp factor*tblSalaries#this row;salary in usd,tblSalaries#this row;salary in usd)</f>
        <v>#VALUE!</v>
      </c>
    </row>
    <row r="1680" customFormat="false" ht="15" hidden="false" customHeight="true" outlineLevel="0" collapsed="false">
      <c r="B1680" s="0" t="s">
        <v>4026</v>
      </c>
      <c r="C1680" s="54" t="n">
        <v>41066.7861458333</v>
      </c>
      <c r="D1680" s="55" t="n">
        <v>700</v>
      </c>
      <c r="E1680" s="0" t="n">
        <v>8400</v>
      </c>
      <c r="F1680" s="0" t="s">
        <v>71</v>
      </c>
      <c r="G1680" s="0" t="e">
        <f aca="false">tblSalaries#this row;clean salary (in local currency)*VLOOKUP(tblSalaries#this row;currency,tblXrate,2,0)</f>
        <v>#VALUE!</v>
      </c>
      <c r="H1680" s="0" t="s">
        <v>4027</v>
      </c>
      <c r="I1680" s="0" t="s">
        <v>78</v>
      </c>
      <c r="J1680" s="0" t="s">
        <v>2412</v>
      </c>
      <c r="K1680" s="0" t="e">
        <f aca="false">VLOOKUP(tblSalaries#this row;where do you work,tblCountriesactual:mapping,2,0)</f>
        <v>#VALUE!</v>
      </c>
      <c r="L1680" s="0" t="s">
        <v>110</v>
      </c>
      <c r="M1680" s="0" t="n">
        <v>14</v>
      </c>
      <c r="N1680" s="48" t="e">
        <f aca="false">VLOOKUP(K1680,tblCountries,3,0)</f>
        <v>#VALUE!</v>
      </c>
      <c r="O1680" s="48" t="e">
        <f aca="false">VLOOKUP(tblSalaries#this row;how many hours of a day you work on excel,tblHours,2,0)</f>
        <v>#VALUE!</v>
      </c>
      <c r="P1680" s="48" t="e">
        <f aca="false">VLOOKUP(tblSalaries#this row;clean country,tblCountries,5,0)</f>
        <v>#VALUE!</v>
      </c>
      <c r="Q1680" s="48" t="e">
        <f aca="false">IF($Q$1,tblSalaries#this row;ppp factor*tblSalaries#this row;salary in usd,tblSalaries#this row;salary in usd)</f>
        <v>#VALUE!</v>
      </c>
    </row>
    <row r="1681" customFormat="false" ht="15" hidden="false" customHeight="true" outlineLevel="0" collapsed="false">
      <c r="B1681" s="0" t="s">
        <v>4028</v>
      </c>
      <c r="C1681" s="54" t="n">
        <v>41066.8188194444</v>
      </c>
      <c r="D1681" s="55" t="n">
        <v>550000</v>
      </c>
      <c r="E1681" s="0" t="n">
        <v>550000</v>
      </c>
      <c r="F1681" s="0" t="s">
        <v>101</v>
      </c>
      <c r="G1681" s="0" t="e">
        <f aca="false">tblSalaries#this row;clean salary (in local currency)*VLOOKUP(tblSalaries#this row;currency,tblXrate,2,0)</f>
        <v>#VALUE!</v>
      </c>
      <c r="H1681" s="0" t="s">
        <v>4029</v>
      </c>
      <c r="I1681" s="0" t="s">
        <v>124</v>
      </c>
      <c r="J1681" s="0" t="s">
        <v>85</v>
      </c>
      <c r="K1681" s="0" t="e">
        <f aca="false">VLOOKUP(tblSalaries#this row;where do you work,tblCountriesactual:mapping,2,0)</f>
        <v>#VALUE!</v>
      </c>
      <c r="L1681" s="0" t="s">
        <v>110</v>
      </c>
      <c r="M1681" s="0" t="n">
        <v>13</v>
      </c>
      <c r="N1681" s="48" t="e">
        <f aca="false">VLOOKUP(K1681,tblCountries,3,0)</f>
        <v>#VALUE!</v>
      </c>
      <c r="O1681" s="48" t="e">
        <f aca="false">VLOOKUP(tblSalaries#this row;how many hours of a day you work on excel,tblHours,2,0)</f>
        <v>#VALUE!</v>
      </c>
      <c r="P1681" s="48" t="e">
        <f aca="false">VLOOKUP(tblSalaries#this row;clean country,tblCountries,5,0)</f>
        <v>#VALUE!</v>
      </c>
      <c r="Q1681" s="48" t="e">
        <f aca="false">IF($Q$1,tblSalaries#this row;ppp factor*tblSalaries#this row;salary in usd,tblSalaries#this row;salary in usd)</f>
        <v>#VALUE!</v>
      </c>
    </row>
    <row r="1682" customFormat="false" ht="15" hidden="false" customHeight="true" outlineLevel="0" collapsed="false">
      <c r="B1682" s="0" t="s">
        <v>4030</v>
      </c>
      <c r="C1682" s="54" t="n">
        <v>41066.8297337963</v>
      </c>
      <c r="D1682" s="55" t="n">
        <v>1200</v>
      </c>
      <c r="E1682" s="0" t="n">
        <v>14400</v>
      </c>
      <c r="F1682" s="0" t="s">
        <v>71</v>
      </c>
      <c r="G1682" s="0" t="e">
        <f aca="false">tblSalaries#this row;clean salary (in local currency)*VLOOKUP(tblSalaries#this row;currency,tblXrate,2,0)</f>
        <v>#VALUE!</v>
      </c>
      <c r="H1682" s="0" t="s">
        <v>116</v>
      </c>
      <c r="I1682" s="0" t="s">
        <v>116</v>
      </c>
      <c r="J1682" s="0" t="s">
        <v>85</v>
      </c>
      <c r="K1682" s="0" t="e">
        <f aca="false">VLOOKUP(tblSalaries#this row;where do you work,tblCountriesactual:mapping,2,0)</f>
        <v>#VALUE!</v>
      </c>
      <c r="L1682" s="0" t="s">
        <v>90</v>
      </c>
      <c r="M1682" s="0" t="n">
        <v>8</v>
      </c>
      <c r="N1682" s="48" t="e">
        <f aca="false">VLOOKUP(K1682,tblCountries,3,0)</f>
        <v>#VALUE!</v>
      </c>
      <c r="O1682" s="48" t="e">
        <f aca="false">VLOOKUP(tblSalaries#this row;how many hours of a day you work on excel,tblHours,2,0)</f>
        <v>#VALUE!</v>
      </c>
      <c r="P1682" s="48" t="e">
        <f aca="false">VLOOKUP(tblSalaries#this row;clean country,tblCountries,5,0)</f>
        <v>#VALUE!</v>
      </c>
      <c r="Q1682" s="48" t="e">
        <f aca="false">IF($Q$1,tblSalaries#this row;ppp factor*tblSalaries#this row;salary in usd,tblSalaries#this row;salary in usd)</f>
        <v>#VALUE!</v>
      </c>
    </row>
    <row r="1683" customFormat="false" ht="15" hidden="false" customHeight="true" outlineLevel="0" collapsed="false">
      <c r="B1683" s="0" t="s">
        <v>4031</v>
      </c>
      <c r="C1683" s="54" t="n">
        <v>41066.8386921296</v>
      </c>
      <c r="D1683" s="55" t="s">
        <v>4032</v>
      </c>
      <c r="E1683" s="0" t="n">
        <v>150000</v>
      </c>
      <c r="F1683" s="0" t="s">
        <v>101</v>
      </c>
      <c r="G1683" s="0" t="e">
        <f aca="false">tblSalaries#this row;clean salary (in local currency)*VLOOKUP(tblSalaries#this row;currency,tblXrate,2,0)</f>
        <v>#VALUE!</v>
      </c>
      <c r="H1683" s="0" t="s">
        <v>1911</v>
      </c>
      <c r="I1683" s="0" t="s">
        <v>136</v>
      </c>
      <c r="J1683" s="0" t="s">
        <v>85</v>
      </c>
      <c r="K1683" s="0" t="e">
        <f aca="false">VLOOKUP(tblSalaries#this row;where do you work,tblCountriesactual:mapping,2,0)</f>
        <v>#VALUE!</v>
      </c>
      <c r="L1683" s="0" t="s">
        <v>118</v>
      </c>
      <c r="M1683" s="0" t="n">
        <v>3</v>
      </c>
      <c r="N1683" s="48" t="e">
        <f aca="false">VLOOKUP(K1683,tblCountries,3,0)</f>
        <v>#VALUE!</v>
      </c>
      <c r="O1683" s="48" t="e">
        <f aca="false">VLOOKUP(tblSalaries#this row;how many hours of a day you work on excel,tblHours,2,0)</f>
        <v>#VALUE!</v>
      </c>
      <c r="P1683" s="48" t="e">
        <f aca="false">VLOOKUP(tblSalaries#this row;clean country,tblCountries,5,0)</f>
        <v>#VALUE!</v>
      </c>
      <c r="Q1683" s="48" t="e">
        <f aca="false">IF($Q$1,tblSalaries#this row;ppp factor*tblSalaries#this row;salary in usd,tblSalaries#this row;salary in usd)</f>
        <v>#VALUE!</v>
      </c>
    </row>
    <row r="1684" customFormat="false" ht="15" hidden="false" customHeight="true" outlineLevel="0" collapsed="false">
      <c r="B1684" s="0" t="s">
        <v>4033</v>
      </c>
      <c r="C1684" s="54" t="n">
        <v>41066.8622106482</v>
      </c>
      <c r="D1684" s="55" t="n">
        <v>22000</v>
      </c>
      <c r="E1684" s="0" t="n">
        <v>22000</v>
      </c>
      <c r="F1684" s="0" t="s">
        <v>71</v>
      </c>
      <c r="G1684" s="0" t="e">
        <f aca="false">tblSalaries#this row;clean salary (in local currency)*VLOOKUP(tblSalaries#this row;currency,tblXrate,2,0)</f>
        <v>#VALUE!</v>
      </c>
      <c r="H1684" s="0" t="s">
        <v>4034</v>
      </c>
      <c r="I1684" s="0" t="s">
        <v>124</v>
      </c>
      <c r="J1684" s="0" t="s">
        <v>85</v>
      </c>
      <c r="K1684" s="0" t="e">
        <f aca="false">VLOOKUP(tblSalaries#this row;where do you work,tblCountriesactual:mapping,2,0)</f>
        <v>#VALUE!</v>
      </c>
      <c r="L1684" s="0" t="s">
        <v>118</v>
      </c>
      <c r="M1684" s="0" t="n">
        <v>6</v>
      </c>
      <c r="N1684" s="48" t="e">
        <f aca="false">VLOOKUP(K1684,tblCountries,3,0)</f>
        <v>#VALUE!</v>
      </c>
      <c r="O1684" s="48" t="e">
        <f aca="false">VLOOKUP(tblSalaries#this row;how many hours of a day you work on excel,tblHours,2,0)</f>
        <v>#VALUE!</v>
      </c>
      <c r="P1684" s="48" t="e">
        <f aca="false">VLOOKUP(tblSalaries#this row;clean country,tblCountries,5,0)</f>
        <v>#VALUE!</v>
      </c>
      <c r="Q1684" s="48" t="e">
        <f aca="false">IF($Q$1,tblSalaries#this row;ppp factor*tblSalaries#this row;salary in usd,tblSalaries#this row;salary in usd)</f>
        <v>#VALUE!</v>
      </c>
    </row>
    <row r="1685" customFormat="false" ht="15" hidden="false" customHeight="true" outlineLevel="0" collapsed="false">
      <c r="B1685" s="0" t="s">
        <v>4035</v>
      </c>
      <c r="C1685" s="54" t="n">
        <v>41066.8880902778</v>
      </c>
      <c r="D1685" s="55" t="n">
        <v>100000</v>
      </c>
      <c r="E1685" s="0" t="n">
        <v>100000</v>
      </c>
      <c r="F1685" s="0" t="s">
        <v>71</v>
      </c>
      <c r="G1685" s="0" t="e">
        <f aca="false">tblSalaries#this row;clean salary (in local currency)*VLOOKUP(tblSalaries#this row;currency,tblXrate,2,0)</f>
        <v>#VALUE!</v>
      </c>
      <c r="H1685" s="0" t="s">
        <v>4036</v>
      </c>
      <c r="I1685" s="0" t="s">
        <v>78</v>
      </c>
      <c r="J1685" s="0" t="s">
        <v>194</v>
      </c>
      <c r="K1685" s="0" t="e">
        <f aca="false">VLOOKUP(tblSalaries#this row;where do you work,tblCountriesactual:mapping,2,0)</f>
        <v>#VALUE!</v>
      </c>
      <c r="L1685" s="0" t="s">
        <v>118</v>
      </c>
      <c r="M1685" s="0" t="n">
        <v>6</v>
      </c>
      <c r="N1685" s="48" t="e">
        <f aca="false">VLOOKUP(K1685,tblCountries,3,0)</f>
        <v>#VALUE!</v>
      </c>
      <c r="O1685" s="48" t="e">
        <f aca="false">VLOOKUP(tblSalaries#this row;how many hours of a day you work on excel,tblHours,2,0)</f>
        <v>#VALUE!</v>
      </c>
      <c r="P1685" s="48" t="e">
        <f aca="false">VLOOKUP(tblSalaries#this row;clean country,tblCountries,5,0)</f>
        <v>#VALUE!</v>
      </c>
      <c r="Q1685" s="48" t="e">
        <f aca="false">IF($Q$1,tblSalaries#this row;ppp factor*tblSalaries#this row;salary in usd,tblSalaries#this row;salary in usd)</f>
        <v>#VALUE!</v>
      </c>
    </row>
    <row r="1686" customFormat="false" ht="15" hidden="false" customHeight="true" outlineLevel="0" collapsed="false">
      <c r="B1686" s="0" t="s">
        <v>4037</v>
      </c>
      <c r="C1686" s="54" t="n">
        <v>41066.8893287037</v>
      </c>
      <c r="D1686" s="55" t="n">
        <v>40000</v>
      </c>
      <c r="E1686" s="0" t="n">
        <v>40000</v>
      </c>
      <c r="F1686" s="0" t="s">
        <v>111</v>
      </c>
      <c r="G1686" s="0" t="e">
        <f aca="false">tblSalaries#this row;clean salary (in local currency)*VLOOKUP(tblSalaries#this row;currency,tblXrate,2,0)</f>
        <v>#VALUE!</v>
      </c>
      <c r="H1686" s="0" t="s">
        <v>961</v>
      </c>
      <c r="I1686" s="0" t="s">
        <v>124</v>
      </c>
      <c r="J1686" s="0" t="s">
        <v>94</v>
      </c>
      <c r="K1686" s="0" t="e">
        <f aca="false">VLOOKUP(tblSalaries#this row;where do you work,tblCountriesactual:mapping,2,0)</f>
        <v>#VALUE!</v>
      </c>
      <c r="L1686" s="0" t="s">
        <v>110</v>
      </c>
      <c r="M1686" s="0" t="n">
        <v>15</v>
      </c>
      <c r="N1686" s="48" t="e">
        <f aca="false">VLOOKUP(K1686,tblCountries,3,0)</f>
        <v>#VALUE!</v>
      </c>
      <c r="O1686" s="48" t="e">
        <f aca="false">VLOOKUP(tblSalaries#this row;how many hours of a day you work on excel,tblHours,2,0)</f>
        <v>#VALUE!</v>
      </c>
      <c r="P1686" s="48" t="e">
        <f aca="false">VLOOKUP(tblSalaries#this row;clean country,tblCountries,5,0)</f>
        <v>#VALUE!</v>
      </c>
      <c r="Q1686" s="48" t="e">
        <f aca="false">IF($Q$1,tblSalaries#this row;ppp factor*tblSalaries#this row;salary in usd,tblSalaries#this row;salary in usd)</f>
        <v>#VALUE!</v>
      </c>
    </row>
    <row r="1687" customFormat="false" ht="15" hidden="false" customHeight="true" outlineLevel="0" collapsed="false">
      <c r="B1687" s="0" t="s">
        <v>4038</v>
      </c>
      <c r="C1687" s="54" t="n">
        <v>41066.9267013889</v>
      </c>
      <c r="D1687" s="55" t="s">
        <v>4039</v>
      </c>
      <c r="E1687" s="0" t="n">
        <v>36000</v>
      </c>
      <c r="F1687" s="0" t="s">
        <v>111</v>
      </c>
      <c r="G1687" s="0" t="e">
        <f aca="false">tblSalaries#this row;clean salary (in local currency)*VLOOKUP(tblSalaries#this row;currency,tblXrate,2,0)</f>
        <v>#VALUE!</v>
      </c>
      <c r="H1687" s="0" t="s">
        <v>4040</v>
      </c>
      <c r="I1687" s="0" t="s">
        <v>124</v>
      </c>
      <c r="J1687" s="0" t="s">
        <v>94</v>
      </c>
      <c r="K1687" s="0" t="e">
        <f aca="false">VLOOKUP(tblSalaries#this row;where do you work,tblCountriesactual:mapping,2,0)</f>
        <v>#VALUE!</v>
      </c>
      <c r="L1687" s="0" t="s">
        <v>90</v>
      </c>
      <c r="M1687" s="0" t="n">
        <v>25</v>
      </c>
      <c r="N1687" s="48" t="e">
        <f aca="false">VLOOKUP(K1687,tblCountries,3,0)</f>
        <v>#VALUE!</v>
      </c>
      <c r="O1687" s="48" t="e">
        <f aca="false">VLOOKUP(tblSalaries#this row;how many hours of a day you work on excel,tblHours,2,0)</f>
        <v>#VALUE!</v>
      </c>
      <c r="P1687" s="48" t="e">
        <f aca="false">VLOOKUP(tblSalaries#this row;clean country,tblCountries,5,0)</f>
        <v>#VALUE!</v>
      </c>
      <c r="Q1687" s="48" t="e">
        <f aca="false">IF($Q$1,tblSalaries#this row;ppp factor*tblSalaries#this row;salary in usd,tblSalaries#this row;salary in usd)</f>
        <v>#VALUE!</v>
      </c>
    </row>
    <row r="1688" customFormat="false" ht="15" hidden="false" customHeight="true" outlineLevel="0" collapsed="false">
      <c r="B1688" s="0" t="s">
        <v>4041</v>
      </c>
      <c r="C1688" s="54" t="n">
        <v>41066.9460185185</v>
      </c>
      <c r="D1688" s="55" t="n">
        <v>25000</v>
      </c>
      <c r="E1688" s="0" t="n">
        <v>25000</v>
      </c>
      <c r="F1688" s="0" t="s">
        <v>71</v>
      </c>
      <c r="G1688" s="0" t="e">
        <f aca="false">tblSalaries#this row;clean salary (in local currency)*VLOOKUP(tblSalaries#this row;currency,tblXrate,2,0)</f>
        <v>#VALUE!</v>
      </c>
      <c r="H1688" s="0" t="s">
        <v>4042</v>
      </c>
      <c r="I1688" s="0" t="s">
        <v>78</v>
      </c>
      <c r="J1688" s="0" t="s">
        <v>85</v>
      </c>
      <c r="K1688" s="0" t="e">
        <f aca="false">VLOOKUP(tblSalaries#this row;where do you work,tblCountriesactual:mapping,2,0)</f>
        <v>#VALUE!</v>
      </c>
      <c r="L1688" s="0" t="s">
        <v>118</v>
      </c>
      <c r="M1688" s="0" t="n">
        <v>8</v>
      </c>
      <c r="N1688" s="48" t="e">
        <f aca="false">VLOOKUP(K1688,tblCountries,3,0)</f>
        <v>#VALUE!</v>
      </c>
      <c r="O1688" s="48" t="e">
        <f aca="false">VLOOKUP(tblSalaries#this row;how many hours of a day you work on excel,tblHours,2,0)</f>
        <v>#VALUE!</v>
      </c>
      <c r="P1688" s="48" t="e">
        <f aca="false">VLOOKUP(tblSalaries#this row;clean country,tblCountries,5,0)</f>
        <v>#VALUE!</v>
      </c>
      <c r="Q1688" s="48" t="e">
        <f aca="false">IF($Q$1,tblSalaries#this row;ppp factor*tblSalaries#this row;salary in usd,tblSalaries#this row;salary in usd)</f>
        <v>#VALUE!</v>
      </c>
    </row>
    <row r="1689" customFormat="false" ht="15" hidden="false" customHeight="true" outlineLevel="0" collapsed="false">
      <c r="B1689" s="0" t="s">
        <v>4043</v>
      </c>
      <c r="C1689" s="54" t="n">
        <v>41067.0225</v>
      </c>
      <c r="D1689" s="55" t="s">
        <v>4044</v>
      </c>
      <c r="E1689" s="0" t="n">
        <v>500000</v>
      </c>
      <c r="F1689" s="0" t="s">
        <v>101</v>
      </c>
      <c r="G1689" s="0" t="e">
        <f aca="false">tblSalaries#this row;clean salary (in local currency)*VLOOKUP(tblSalaries#this row;currency,tblXrate,2,0)</f>
        <v>#VALUE!</v>
      </c>
      <c r="H1689" s="0" t="s">
        <v>966</v>
      </c>
      <c r="I1689" s="0" t="s">
        <v>78</v>
      </c>
      <c r="J1689" s="0" t="s">
        <v>85</v>
      </c>
      <c r="K1689" s="0" t="e">
        <f aca="false">VLOOKUP(tblSalaries#this row;where do you work,tblCountriesactual:mapping,2,0)</f>
        <v>#VALUE!</v>
      </c>
      <c r="L1689" s="0" t="s">
        <v>110</v>
      </c>
      <c r="M1689" s="0" t="n">
        <v>2</v>
      </c>
      <c r="N1689" s="48" t="e">
        <f aca="false">VLOOKUP(K1689,tblCountries,3,0)</f>
        <v>#VALUE!</v>
      </c>
      <c r="O1689" s="48" t="e">
        <f aca="false">VLOOKUP(tblSalaries#this row;how many hours of a day you work on excel,tblHours,2,0)</f>
        <v>#VALUE!</v>
      </c>
      <c r="P1689" s="48" t="e">
        <f aca="false">VLOOKUP(tblSalaries#this row;clean country,tblCountries,5,0)</f>
        <v>#VALUE!</v>
      </c>
      <c r="Q1689" s="48" t="e">
        <f aca="false">IF($Q$1,tblSalaries#this row;ppp factor*tblSalaries#this row;salary in usd,tblSalaries#this row;salary in usd)</f>
        <v>#VALUE!</v>
      </c>
    </row>
    <row r="1690" customFormat="false" ht="15" hidden="false" customHeight="true" outlineLevel="0" collapsed="false">
      <c r="B1690" s="0" t="s">
        <v>4045</v>
      </c>
      <c r="C1690" s="54" t="n">
        <v>41067.265474537</v>
      </c>
      <c r="D1690" s="55" t="s">
        <v>4046</v>
      </c>
      <c r="E1690" s="0" t="n">
        <v>27000</v>
      </c>
      <c r="F1690" s="0" t="s">
        <v>111</v>
      </c>
      <c r="G1690" s="0" t="e">
        <f aca="false">tblSalaries#this row;clean salary (in local currency)*VLOOKUP(tblSalaries#this row;currency,tblXrate,2,0)</f>
        <v>#VALUE!</v>
      </c>
      <c r="H1690" s="0" t="s">
        <v>4047</v>
      </c>
      <c r="I1690" s="0" t="s">
        <v>78</v>
      </c>
      <c r="J1690" s="0" t="s">
        <v>94</v>
      </c>
      <c r="K1690" s="0" t="e">
        <f aca="false">VLOOKUP(tblSalaries#this row;where do you work,tblCountriesactual:mapping,2,0)</f>
        <v>#VALUE!</v>
      </c>
      <c r="L1690" s="0" t="s">
        <v>110</v>
      </c>
      <c r="M1690" s="0" t="n">
        <v>2</v>
      </c>
      <c r="N1690" s="48" t="e">
        <f aca="false">VLOOKUP(K1690,tblCountries,3,0)</f>
        <v>#VALUE!</v>
      </c>
      <c r="O1690" s="48" t="e">
        <f aca="false">VLOOKUP(tblSalaries#this row;how many hours of a day you work on excel,tblHours,2,0)</f>
        <v>#VALUE!</v>
      </c>
      <c r="P1690" s="48" t="e">
        <f aca="false">VLOOKUP(tblSalaries#this row;clean country,tblCountries,5,0)</f>
        <v>#VALUE!</v>
      </c>
      <c r="Q1690" s="48" t="e">
        <f aca="false">IF($Q$1,tblSalaries#this row;ppp factor*tblSalaries#this row;salary in usd,tblSalaries#this row;salary in usd)</f>
        <v>#VALUE!</v>
      </c>
    </row>
    <row r="1691" customFormat="false" ht="15" hidden="false" customHeight="true" outlineLevel="0" collapsed="false">
      <c r="B1691" s="0" t="s">
        <v>4048</v>
      </c>
      <c r="C1691" s="54" t="n">
        <v>41067.3589236111</v>
      </c>
      <c r="D1691" s="55" t="n">
        <v>134000</v>
      </c>
      <c r="E1691" s="0" t="n">
        <v>134000</v>
      </c>
      <c r="F1691" s="0" t="s">
        <v>125</v>
      </c>
      <c r="G1691" s="0" t="e">
        <f aca="false">tblSalaries#this row;clean salary (in local currency)*VLOOKUP(tblSalaries#this row;currency,tblXrate,2,0)</f>
        <v>#VALUE!</v>
      </c>
      <c r="H1691" s="0" t="s">
        <v>4049</v>
      </c>
      <c r="I1691" s="0" t="s">
        <v>69</v>
      </c>
      <c r="J1691" s="0" t="s">
        <v>113</v>
      </c>
      <c r="K1691" s="0" t="e">
        <f aca="false">VLOOKUP(tblSalaries#this row;where do you work,tblCountriesactual:mapping,2,0)</f>
        <v>#VALUE!</v>
      </c>
      <c r="L1691" s="0" t="s">
        <v>118</v>
      </c>
      <c r="M1691" s="0" t="n">
        <v>20</v>
      </c>
      <c r="N1691" s="48" t="e">
        <f aca="false">VLOOKUP(K1691,tblCountries,3,0)</f>
        <v>#VALUE!</v>
      </c>
      <c r="O1691" s="48" t="e">
        <f aca="false">VLOOKUP(tblSalaries#this row;how many hours of a day you work on excel,tblHours,2,0)</f>
        <v>#VALUE!</v>
      </c>
      <c r="P1691" s="48" t="e">
        <f aca="false">VLOOKUP(tblSalaries#this row;clean country,tblCountries,5,0)</f>
        <v>#VALUE!</v>
      </c>
      <c r="Q1691" s="48" t="e">
        <f aca="false">IF($Q$1,tblSalaries#this row;ppp factor*tblSalaries#this row;salary in usd,tblSalaries#this row;salary in usd)</f>
        <v>#VALUE!</v>
      </c>
    </row>
    <row r="1692" customFormat="false" ht="15" hidden="false" customHeight="true" outlineLevel="0" collapsed="false">
      <c r="B1692" s="0" t="s">
        <v>4050</v>
      </c>
      <c r="C1692" s="54" t="n">
        <v>41067.3928819444</v>
      </c>
      <c r="D1692" s="55" t="n">
        <v>70000</v>
      </c>
      <c r="E1692" s="0" t="n">
        <v>70000</v>
      </c>
      <c r="F1692" s="0" t="s">
        <v>125</v>
      </c>
      <c r="G1692" s="0" t="e">
        <f aca="false">tblSalaries#this row;clean salary (in local currency)*VLOOKUP(tblSalaries#this row;currency,tblXrate,2,0)</f>
        <v>#VALUE!</v>
      </c>
      <c r="H1692" s="0" t="s">
        <v>687</v>
      </c>
      <c r="I1692" s="0" t="s">
        <v>78</v>
      </c>
      <c r="J1692" s="0" t="s">
        <v>113</v>
      </c>
      <c r="K1692" s="0" t="e">
        <f aca="false">VLOOKUP(tblSalaries#this row;where do you work,tblCountriesactual:mapping,2,0)</f>
        <v>#VALUE!</v>
      </c>
      <c r="L1692" s="0" t="s">
        <v>118</v>
      </c>
      <c r="M1692" s="0" t="n">
        <v>2</v>
      </c>
      <c r="N1692" s="48" t="e">
        <f aca="false">VLOOKUP(K1692,tblCountries,3,0)</f>
        <v>#VALUE!</v>
      </c>
      <c r="O1692" s="48" t="e">
        <f aca="false">VLOOKUP(tblSalaries#this row;how many hours of a day you work on excel,tblHours,2,0)</f>
        <v>#VALUE!</v>
      </c>
      <c r="P1692" s="48" t="e">
        <f aca="false">VLOOKUP(tblSalaries#this row;clean country,tblCountries,5,0)</f>
        <v>#VALUE!</v>
      </c>
      <c r="Q1692" s="48" t="e">
        <f aca="false">IF($Q$1,tblSalaries#this row;ppp factor*tblSalaries#this row;salary in usd,tblSalaries#this row;salary in usd)</f>
        <v>#VALUE!</v>
      </c>
    </row>
    <row r="1693" customFormat="false" ht="15" hidden="false" customHeight="true" outlineLevel="0" collapsed="false">
      <c r="B1693" s="0" t="s">
        <v>4051</v>
      </c>
      <c r="C1693" s="54" t="n">
        <v>41067.5879398148</v>
      </c>
      <c r="D1693" s="55" t="s">
        <v>4052</v>
      </c>
      <c r="E1693" s="0" t="n">
        <v>6000</v>
      </c>
      <c r="F1693" s="0" t="s">
        <v>71</v>
      </c>
      <c r="G1693" s="0" t="e">
        <f aca="false">tblSalaries#this row;clean salary (in local currency)*VLOOKUP(tblSalaries#this row;currency,tblXrate,2,0)</f>
        <v>#VALUE!</v>
      </c>
      <c r="H1693" s="0" t="s">
        <v>4053</v>
      </c>
      <c r="I1693" s="0" t="s">
        <v>136</v>
      </c>
      <c r="J1693" s="0" t="s">
        <v>98</v>
      </c>
      <c r="K1693" s="0" t="e">
        <f aca="false">VLOOKUP(tblSalaries#this row;where do you work,tblCountriesactual:mapping,2,0)</f>
        <v>#VALUE!</v>
      </c>
      <c r="L1693" s="0" t="s">
        <v>118</v>
      </c>
      <c r="M1693" s="0" t="n">
        <v>5</v>
      </c>
      <c r="N1693" s="48" t="e">
        <f aca="false">VLOOKUP(K1693,tblCountries,3,0)</f>
        <v>#VALUE!</v>
      </c>
      <c r="O1693" s="48" t="e">
        <f aca="false">VLOOKUP(tblSalaries#this row;how many hours of a day you work on excel,tblHours,2,0)</f>
        <v>#VALUE!</v>
      </c>
      <c r="P1693" s="48" t="e">
        <f aca="false">VLOOKUP(tblSalaries#this row;clean country,tblCountries,5,0)</f>
        <v>#VALUE!</v>
      </c>
      <c r="Q1693" s="48" t="e">
        <f aca="false">IF($Q$1,tblSalaries#this row;ppp factor*tblSalaries#this row;salary in usd,tblSalaries#this row;salary in usd)</f>
        <v>#VALUE!</v>
      </c>
    </row>
    <row r="1694" customFormat="false" ht="15" hidden="false" customHeight="true" outlineLevel="0" collapsed="false">
      <c r="B1694" s="0" t="s">
        <v>4054</v>
      </c>
      <c r="C1694" s="54" t="n">
        <v>41067.6388078704</v>
      </c>
      <c r="D1694" s="55" t="n">
        <v>50000</v>
      </c>
      <c r="E1694" s="0" t="n">
        <v>50000</v>
      </c>
      <c r="F1694" s="0" t="s">
        <v>111</v>
      </c>
      <c r="G1694" s="0" t="e">
        <f aca="false">tblSalaries#this row;clean salary (in local currency)*VLOOKUP(tblSalaries#this row;currency,tblXrate,2,0)</f>
        <v>#VALUE!</v>
      </c>
      <c r="H1694" s="0" t="s">
        <v>953</v>
      </c>
      <c r="I1694" s="0" t="s">
        <v>78</v>
      </c>
      <c r="J1694" s="0" t="s">
        <v>94</v>
      </c>
      <c r="K1694" s="0" t="e">
        <f aca="false">VLOOKUP(tblSalaries#this row;where do you work,tblCountriesactual:mapping,2,0)</f>
        <v>#VALUE!</v>
      </c>
      <c r="L1694" s="0" t="s">
        <v>100</v>
      </c>
      <c r="M1694" s="0" t="n">
        <v>2</v>
      </c>
      <c r="N1694" s="48" t="e">
        <f aca="false">VLOOKUP(K1694,tblCountries,3,0)</f>
        <v>#VALUE!</v>
      </c>
      <c r="O1694" s="48" t="e">
        <f aca="false">VLOOKUP(tblSalaries#this row;how many hours of a day you work on excel,tblHours,2,0)</f>
        <v>#VALUE!</v>
      </c>
      <c r="P1694" s="48" t="e">
        <f aca="false">VLOOKUP(tblSalaries#this row;clean country,tblCountries,5,0)</f>
        <v>#VALUE!</v>
      </c>
      <c r="Q1694" s="48" t="e">
        <f aca="false">IF($Q$1,tblSalaries#this row;ppp factor*tblSalaries#this row;salary in usd,tblSalaries#this row;salary in usd)</f>
        <v>#VALUE!</v>
      </c>
    </row>
    <row r="1695" customFormat="false" ht="15" hidden="false" customHeight="true" outlineLevel="0" collapsed="false">
      <c r="B1695" s="0" t="s">
        <v>4055</v>
      </c>
      <c r="C1695" s="54" t="n">
        <v>41067.6979282407</v>
      </c>
      <c r="D1695" s="55" t="n">
        <v>421000</v>
      </c>
      <c r="E1695" s="0" t="n">
        <v>421000</v>
      </c>
      <c r="F1695" s="0" t="s">
        <v>101</v>
      </c>
      <c r="G1695" s="0" t="e">
        <f aca="false">tblSalaries#this row;clean salary (in local currency)*VLOOKUP(tblSalaries#this row;currency,tblXrate,2,0)</f>
        <v>#VALUE!</v>
      </c>
      <c r="H1695" s="0" t="s">
        <v>4056</v>
      </c>
      <c r="I1695" s="0" t="s">
        <v>78</v>
      </c>
      <c r="J1695" s="0" t="s">
        <v>85</v>
      </c>
      <c r="K1695" s="0" t="e">
        <f aca="false">VLOOKUP(tblSalaries#this row;where do you work,tblCountriesactual:mapping,2,0)</f>
        <v>#VALUE!</v>
      </c>
      <c r="L1695" s="0" t="s">
        <v>110</v>
      </c>
      <c r="M1695" s="0" t="n">
        <v>4</v>
      </c>
      <c r="N1695" s="48" t="e">
        <f aca="false">VLOOKUP(K1695,tblCountries,3,0)</f>
        <v>#VALUE!</v>
      </c>
      <c r="O1695" s="48" t="e">
        <f aca="false">VLOOKUP(tblSalaries#this row;how many hours of a day you work on excel,tblHours,2,0)</f>
        <v>#VALUE!</v>
      </c>
      <c r="P1695" s="48" t="e">
        <f aca="false">VLOOKUP(tblSalaries#this row;clean country,tblCountries,5,0)</f>
        <v>#VALUE!</v>
      </c>
      <c r="Q1695" s="48" t="e">
        <f aca="false">IF($Q$1,tblSalaries#this row;ppp factor*tblSalaries#this row;salary in usd,tblSalaries#this row;salary in usd)</f>
        <v>#VALUE!</v>
      </c>
    </row>
    <row r="1696" customFormat="false" ht="15" hidden="false" customHeight="true" outlineLevel="0" collapsed="false">
      <c r="B1696" s="0" t="s">
        <v>4057</v>
      </c>
      <c r="C1696" s="54" t="n">
        <v>41067.7040972222</v>
      </c>
      <c r="D1696" s="55" t="n">
        <v>10000</v>
      </c>
      <c r="E1696" s="0" t="n">
        <v>10000</v>
      </c>
      <c r="F1696" s="0" t="s">
        <v>71</v>
      </c>
      <c r="G1696" s="0" t="e">
        <f aca="false">tblSalaries#this row;clean salary (in local currency)*VLOOKUP(tblSalaries#this row;currency,tblXrate,2,0)</f>
        <v>#VALUE!</v>
      </c>
      <c r="H1696" s="0" t="s">
        <v>4058</v>
      </c>
      <c r="I1696" s="0" t="s">
        <v>124</v>
      </c>
      <c r="J1696" s="0" t="s">
        <v>85</v>
      </c>
      <c r="K1696" s="0" t="e">
        <f aca="false">VLOOKUP(tblSalaries#this row;where do you work,tblCountriesactual:mapping,2,0)</f>
        <v>#VALUE!</v>
      </c>
      <c r="L1696" s="0" t="s">
        <v>110</v>
      </c>
      <c r="M1696" s="0" t="n">
        <v>11</v>
      </c>
      <c r="N1696" s="48" t="e">
        <f aca="false">VLOOKUP(K1696,tblCountries,3,0)</f>
        <v>#VALUE!</v>
      </c>
      <c r="O1696" s="48" t="e">
        <f aca="false">VLOOKUP(tblSalaries#this row;how many hours of a day you work on excel,tblHours,2,0)</f>
        <v>#VALUE!</v>
      </c>
      <c r="P1696" s="48" t="e">
        <f aca="false">VLOOKUP(tblSalaries#this row;clean country,tblCountries,5,0)</f>
        <v>#VALUE!</v>
      </c>
      <c r="Q1696" s="48" t="e">
        <f aca="false">IF($Q$1,tblSalaries#this row;ppp factor*tblSalaries#this row;salary in usd,tblSalaries#this row;salary in usd)</f>
        <v>#VALUE!</v>
      </c>
    </row>
    <row r="1697" customFormat="false" ht="15" hidden="false" customHeight="true" outlineLevel="0" collapsed="false">
      <c r="B1697" s="0" t="s">
        <v>4059</v>
      </c>
      <c r="C1697" s="54" t="n">
        <v>41067.7147916667</v>
      </c>
      <c r="D1697" s="55" t="n">
        <v>360000</v>
      </c>
      <c r="E1697" s="0" t="n">
        <v>360000</v>
      </c>
      <c r="F1697" s="0" t="s">
        <v>101</v>
      </c>
      <c r="G1697" s="0" t="e">
        <f aca="false">tblSalaries#this row;clean salary (in local currency)*VLOOKUP(tblSalaries#this row;currency,tblXrate,2,0)</f>
        <v>#VALUE!</v>
      </c>
      <c r="H1697" s="0" t="s">
        <v>4060</v>
      </c>
      <c r="I1697" s="0" t="s">
        <v>87</v>
      </c>
      <c r="J1697" s="0" t="s">
        <v>85</v>
      </c>
      <c r="K1697" s="0" t="e">
        <f aca="false">VLOOKUP(tblSalaries#this row;where do you work,tblCountriesactual:mapping,2,0)</f>
        <v>#VALUE!</v>
      </c>
      <c r="L1697" s="0" t="s">
        <v>90</v>
      </c>
      <c r="M1697" s="0" t="n">
        <v>2</v>
      </c>
      <c r="N1697" s="48" t="e">
        <f aca="false">VLOOKUP(K1697,tblCountries,3,0)</f>
        <v>#VALUE!</v>
      </c>
      <c r="O1697" s="48" t="e">
        <f aca="false">VLOOKUP(tblSalaries#this row;how many hours of a day you work on excel,tblHours,2,0)</f>
        <v>#VALUE!</v>
      </c>
      <c r="P1697" s="48" t="e">
        <f aca="false">VLOOKUP(tblSalaries#this row;clean country,tblCountries,5,0)</f>
        <v>#VALUE!</v>
      </c>
      <c r="Q1697" s="48" t="e">
        <f aca="false">IF($Q$1,tblSalaries#this row;ppp factor*tblSalaries#this row;salary in usd,tblSalaries#this row;salary in usd)</f>
        <v>#VALUE!</v>
      </c>
    </row>
    <row r="1698" customFormat="false" ht="15" hidden="false" customHeight="true" outlineLevel="0" collapsed="false">
      <c r="B1698" s="0" t="s">
        <v>4061</v>
      </c>
      <c r="C1698" s="54" t="n">
        <v>41067.7178472222</v>
      </c>
      <c r="D1698" s="55" t="n">
        <v>40000</v>
      </c>
      <c r="E1698" s="0" t="n">
        <v>40000</v>
      </c>
      <c r="F1698" s="0" t="s">
        <v>111</v>
      </c>
      <c r="G1698" s="0" t="e">
        <f aca="false">tblSalaries#this row;clean salary (in local currency)*VLOOKUP(tblSalaries#this row;currency,tblXrate,2,0)</f>
        <v>#VALUE!</v>
      </c>
      <c r="H1698" s="0" t="s">
        <v>78</v>
      </c>
      <c r="I1698" s="0" t="s">
        <v>78</v>
      </c>
      <c r="J1698" s="0" t="s">
        <v>94</v>
      </c>
      <c r="K1698" s="0" t="e">
        <f aca="false">VLOOKUP(tblSalaries#this row;where do you work,tblCountriesactual:mapping,2,0)</f>
        <v>#VALUE!</v>
      </c>
      <c r="L1698" s="0" t="s">
        <v>110</v>
      </c>
      <c r="M1698" s="0" t="n">
        <v>5</v>
      </c>
      <c r="N1698" s="48" t="e">
        <f aca="false">VLOOKUP(K1698,tblCountries,3,0)</f>
        <v>#VALUE!</v>
      </c>
      <c r="O1698" s="48" t="e">
        <f aca="false">VLOOKUP(tblSalaries#this row;how many hours of a day you work on excel,tblHours,2,0)</f>
        <v>#VALUE!</v>
      </c>
      <c r="P1698" s="48" t="e">
        <f aca="false">VLOOKUP(tblSalaries#this row;clean country,tblCountries,5,0)</f>
        <v>#VALUE!</v>
      </c>
      <c r="Q1698" s="48" t="e">
        <f aca="false">IF($Q$1,tblSalaries#this row;ppp factor*tblSalaries#this row;salary in usd,tblSalaries#this row;salary in usd)</f>
        <v>#VALUE!</v>
      </c>
    </row>
    <row r="1699" customFormat="false" ht="15" hidden="false" customHeight="true" outlineLevel="0" collapsed="false">
      <c r="B1699" s="0" t="s">
        <v>4062</v>
      </c>
      <c r="C1699" s="54" t="n">
        <v>41067.8407523148</v>
      </c>
      <c r="D1699" s="55" t="n">
        <v>60000</v>
      </c>
      <c r="E1699" s="0" t="n">
        <v>60000</v>
      </c>
      <c r="F1699" s="0" t="s">
        <v>84</v>
      </c>
      <c r="G1699" s="0" t="e">
        <f aca="false">tblSalaries#this row;clean salary (in local currency)*VLOOKUP(tblSalaries#this row;currency,tblXrate,2,0)</f>
        <v>#VALUE!</v>
      </c>
      <c r="H1699" s="0" t="s">
        <v>712</v>
      </c>
      <c r="I1699" s="0" t="s">
        <v>78</v>
      </c>
      <c r="J1699" s="0" t="s">
        <v>104</v>
      </c>
      <c r="K1699" s="0" t="e">
        <f aca="false">VLOOKUP(tblSalaries#this row;where do you work,tblCountriesactual:mapping,2,0)</f>
        <v>#VALUE!</v>
      </c>
      <c r="L1699" s="0" t="s">
        <v>100</v>
      </c>
      <c r="M1699" s="0" t="n">
        <v>3</v>
      </c>
      <c r="N1699" s="48" t="e">
        <f aca="false">VLOOKUP(K1699,tblCountries,3,0)</f>
        <v>#VALUE!</v>
      </c>
      <c r="O1699" s="48" t="e">
        <f aca="false">VLOOKUP(tblSalaries#this row;how many hours of a day you work on excel,tblHours,2,0)</f>
        <v>#VALUE!</v>
      </c>
      <c r="P1699" s="48" t="e">
        <f aca="false">VLOOKUP(tblSalaries#this row;clean country,tblCountries,5,0)</f>
        <v>#VALUE!</v>
      </c>
      <c r="Q1699" s="48" t="e">
        <f aca="false">IF($Q$1,tblSalaries#this row;ppp factor*tblSalaries#this row;salary in usd,tblSalaries#this row;salary in usd)</f>
        <v>#VALUE!</v>
      </c>
    </row>
    <row r="1700" customFormat="false" ht="15" hidden="false" customHeight="true" outlineLevel="0" collapsed="false">
      <c r="B1700" s="0" t="s">
        <v>4063</v>
      </c>
      <c r="C1700" s="54" t="n">
        <v>41067.866712963</v>
      </c>
      <c r="D1700" s="55" t="s">
        <v>4064</v>
      </c>
      <c r="E1700" s="0" t="n">
        <v>73000</v>
      </c>
      <c r="F1700" s="0" t="s">
        <v>111</v>
      </c>
      <c r="G1700" s="0" t="e">
        <f aca="false">tblSalaries#this row;clean salary (in local currency)*VLOOKUP(tblSalaries#this row;currency,tblXrate,2,0)</f>
        <v>#VALUE!</v>
      </c>
      <c r="H1700" s="0" t="s">
        <v>921</v>
      </c>
      <c r="I1700" s="0" t="s">
        <v>97</v>
      </c>
      <c r="J1700" s="0" t="s">
        <v>94</v>
      </c>
      <c r="K1700" s="0" t="e">
        <f aca="false">VLOOKUP(tblSalaries#this row;where do you work,tblCountriesactual:mapping,2,0)</f>
        <v>#VALUE!</v>
      </c>
      <c r="L1700" s="0" t="s">
        <v>110</v>
      </c>
      <c r="M1700" s="0" t="n">
        <v>8</v>
      </c>
      <c r="N1700" s="48" t="e">
        <f aca="false">VLOOKUP(K1700,tblCountries,3,0)</f>
        <v>#VALUE!</v>
      </c>
      <c r="O1700" s="48" t="e">
        <f aca="false">VLOOKUP(tblSalaries#this row;how many hours of a day you work on excel,tblHours,2,0)</f>
        <v>#VALUE!</v>
      </c>
      <c r="P1700" s="48" t="e">
        <f aca="false">VLOOKUP(tblSalaries#this row;clean country,tblCountries,5,0)</f>
        <v>#VALUE!</v>
      </c>
      <c r="Q1700" s="48" t="e">
        <f aca="false">IF($Q$1,tblSalaries#this row;ppp factor*tblSalaries#this row;salary in usd,tblSalaries#this row;salary in usd)</f>
        <v>#VALUE!</v>
      </c>
    </row>
    <row r="1701" customFormat="false" ht="15" hidden="false" customHeight="true" outlineLevel="0" collapsed="false">
      <c r="B1701" s="0" t="s">
        <v>4065</v>
      </c>
      <c r="C1701" s="54" t="n">
        <v>41067.9815162037</v>
      </c>
      <c r="D1701" s="55" t="n">
        <v>45000</v>
      </c>
      <c r="E1701" s="0" t="n">
        <v>45000</v>
      </c>
      <c r="F1701" s="0" t="s">
        <v>71</v>
      </c>
      <c r="G1701" s="0" t="e">
        <f aca="false">tblSalaries#this row;clean salary (in local currency)*VLOOKUP(tblSalaries#this row;currency,tblXrate,2,0)</f>
        <v>#VALUE!</v>
      </c>
      <c r="H1701" s="0" t="s">
        <v>4066</v>
      </c>
      <c r="I1701" s="0" t="s">
        <v>78</v>
      </c>
      <c r="J1701" s="0" t="s">
        <v>74</v>
      </c>
      <c r="K1701" s="0" t="e">
        <f aca="false">VLOOKUP(tblSalaries#this row;where do you work,tblCountriesactual:mapping,2,0)</f>
        <v>#VALUE!</v>
      </c>
      <c r="L1701" s="0" t="s">
        <v>118</v>
      </c>
      <c r="M1701" s="0" t="n">
        <v>2</v>
      </c>
      <c r="N1701" s="48" t="e">
        <f aca="false">VLOOKUP(K1701,tblCountries,3,0)</f>
        <v>#VALUE!</v>
      </c>
      <c r="O1701" s="48" t="e">
        <f aca="false">VLOOKUP(tblSalaries#this row;how many hours of a day you work on excel,tblHours,2,0)</f>
        <v>#VALUE!</v>
      </c>
      <c r="P1701" s="48" t="e">
        <f aca="false">VLOOKUP(tblSalaries#this row;clean country,tblCountries,5,0)</f>
        <v>#VALUE!</v>
      </c>
      <c r="Q1701" s="48" t="e">
        <f aca="false">IF($Q$1,tblSalaries#this row;ppp factor*tblSalaries#this row;salary in usd,tblSalaries#this row;salary in usd)</f>
        <v>#VALUE!</v>
      </c>
    </row>
    <row r="1702" customFormat="false" ht="15" hidden="false" customHeight="true" outlineLevel="0" collapsed="false">
      <c r="B1702" s="0" t="s">
        <v>4067</v>
      </c>
      <c r="C1702" s="54" t="n">
        <v>41067.9920023148</v>
      </c>
      <c r="D1702" s="55" t="n">
        <v>36000</v>
      </c>
      <c r="E1702" s="0" t="n">
        <v>36000</v>
      </c>
      <c r="F1702" s="0" t="s">
        <v>71</v>
      </c>
      <c r="G1702" s="0" t="e">
        <f aca="false">tblSalaries#this row;clean salary (in local currency)*VLOOKUP(tblSalaries#this row;currency,tblXrate,2,0)</f>
        <v>#VALUE!</v>
      </c>
      <c r="H1702" s="0" t="s">
        <v>1630</v>
      </c>
      <c r="I1702" s="0" t="s">
        <v>78</v>
      </c>
      <c r="J1702" s="0" t="s">
        <v>74</v>
      </c>
      <c r="K1702" s="0" t="e">
        <f aca="false">VLOOKUP(tblSalaries#this row;where do you work,tblCountriesactual:mapping,2,0)</f>
        <v>#VALUE!</v>
      </c>
      <c r="L1702" s="0" t="s">
        <v>110</v>
      </c>
      <c r="M1702" s="0" t="n">
        <v>4</v>
      </c>
      <c r="N1702" s="48" t="e">
        <f aca="false">VLOOKUP(K1702,tblCountries,3,0)</f>
        <v>#VALUE!</v>
      </c>
      <c r="O1702" s="48" t="e">
        <f aca="false">VLOOKUP(tblSalaries#this row;how many hours of a day you work on excel,tblHours,2,0)</f>
        <v>#VALUE!</v>
      </c>
      <c r="P1702" s="48" t="e">
        <f aca="false">VLOOKUP(tblSalaries#this row;clean country,tblCountries,5,0)</f>
        <v>#VALUE!</v>
      </c>
      <c r="Q1702" s="48" t="e">
        <f aca="false">IF($Q$1,tblSalaries#this row;ppp factor*tblSalaries#this row;salary in usd,tblSalaries#this row;salary in usd)</f>
        <v>#VALUE!</v>
      </c>
    </row>
    <row r="1703" customFormat="false" ht="15" hidden="false" customHeight="true" outlineLevel="0" collapsed="false">
      <c r="B1703" s="0" t="s">
        <v>4068</v>
      </c>
      <c r="C1703" s="54" t="n">
        <v>41068.0012615741</v>
      </c>
      <c r="D1703" s="55" t="n">
        <v>68000</v>
      </c>
      <c r="E1703" s="0" t="n">
        <v>68000</v>
      </c>
      <c r="F1703" s="0" t="s">
        <v>71</v>
      </c>
      <c r="G1703" s="0" t="e">
        <f aca="false">tblSalaries#this row;clean salary (in local currency)*VLOOKUP(tblSalaries#this row;currency,tblXrate,2,0)</f>
        <v>#VALUE!</v>
      </c>
      <c r="H1703" s="0" t="s">
        <v>4069</v>
      </c>
      <c r="I1703" s="0" t="s">
        <v>78</v>
      </c>
      <c r="J1703" s="0" t="s">
        <v>74</v>
      </c>
      <c r="K1703" s="0" t="e">
        <f aca="false">VLOOKUP(tblSalaries#this row;where do you work,tblCountriesactual:mapping,2,0)</f>
        <v>#VALUE!</v>
      </c>
      <c r="L1703" s="0" t="s">
        <v>110</v>
      </c>
      <c r="M1703" s="0" t="n">
        <v>2.5</v>
      </c>
      <c r="N1703" s="48" t="e">
        <f aca="false">VLOOKUP(K1703,tblCountries,3,0)</f>
        <v>#VALUE!</v>
      </c>
      <c r="O1703" s="48" t="e">
        <f aca="false">VLOOKUP(tblSalaries#this row;how many hours of a day you work on excel,tblHours,2,0)</f>
        <v>#VALUE!</v>
      </c>
      <c r="P1703" s="48" t="e">
        <f aca="false">VLOOKUP(tblSalaries#this row;clean country,tblCountries,5,0)</f>
        <v>#VALUE!</v>
      </c>
      <c r="Q1703" s="48" t="e">
        <f aca="false">IF($Q$1,tblSalaries#this row;ppp factor*tblSalaries#this row;salary in usd,tblSalaries#this row;salary in usd)</f>
        <v>#VALUE!</v>
      </c>
    </row>
    <row r="1704" customFormat="false" ht="15" hidden="false" customHeight="true" outlineLevel="0" collapsed="false">
      <c r="B1704" s="0" t="s">
        <v>4070</v>
      </c>
      <c r="C1704" s="54" t="n">
        <v>41068.014849537</v>
      </c>
      <c r="D1704" s="55" t="n">
        <v>75000</v>
      </c>
      <c r="E1704" s="0" t="n">
        <v>75000</v>
      </c>
      <c r="F1704" s="0" t="s">
        <v>71</v>
      </c>
      <c r="G1704" s="0" t="e">
        <f aca="false">tblSalaries#this row;clean salary (in local currency)*VLOOKUP(tblSalaries#this row;currency,tblXrate,2,0)</f>
        <v>#VALUE!</v>
      </c>
      <c r="H1704" s="0" t="s">
        <v>1376</v>
      </c>
      <c r="I1704" s="0" t="s">
        <v>78</v>
      </c>
      <c r="J1704" s="0" t="s">
        <v>74</v>
      </c>
      <c r="K1704" s="0" t="e">
        <f aca="false">VLOOKUP(tblSalaries#this row;where do you work,tblCountriesactual:mapping,2,0)</f>
        <v>#VALUE!</v>
      </c>
      <c r="L1704" s="0" t="s">
        <v>118</v>
      </c>
      <c r="M1704" s="0" t="n">
        <v>5</v>
      </c>
      <c r="N1704" s="48" t="e">
        <f aca="false">VLOOKUP(K1704,tblCountries,3,0)</f>
        <v>#VALUE!</v>
      </c>
      <c r="O1704" s="48" t="e">
        <f aca="false">VLOOKUP(tblSalaries#this row;how many hours of a day you work on excel,tblHours,2,0)</f>
        <v>#VALUE!</v>
      </c>
      <c r="P1704" s="48" t="e">
        <f aca="false">VLOOKUP(tblSalaries#this row;clean country,tblCountries,5,0)</f>
        <v>#VALUE!</v>
      </c>
      <c r="Q1704" s="48" t="e">
        <f aca="false">IF($Q$1,tblSalaries#this row;ppp factor*tblSalaries#this row;salary in usd,tblSalaries#this row;salary in usd)</f>
        <v>#VALUE!</v>
      </c>
    </row>
    <row r="1705" customFormat="false" ht="15" hidden="false" customHeight="true" outlineLevel="0" collapsed="false">
      <c r="B1705" s="0" t="s">
        <v>4071</v>
      </c>
      <c r="C1705" s="54" t="n">
        <v>41068.1022337963</v>
      </c>
      <c r="D1705" s="55" t="n">
        <v>88000</v>
      </c>
      <c r="E1705" s="0" t="n">
        <v>88000</v>
      </c>
      <c r="F1705" s="0" t="s">
        <v>71</v>
      </c>
      <c r="G1705" s="0" t="e">
        <f aca="false">tblSalaries#this row;clean salary (in local currency)*VLOOKUP(tblSalaries#this row;currency,tblXrate,2,0)</f>
        <v>#VALUE!</v>
      </c>
      <c r="H1705" s="0" t="s">
        <v>4072</v>
      </c>
      <c r="I1705" s="0" t="s">
        <v>78</v>
      </c>
      <c r="J1705" s="0" t="s">
        <v>74</v>
      </c>
      <c r="K1705" s="0" t="e">
        <f aca="false">VLOOKUP(tblSalaries#this row;where do you work,tblCountriesactual:mapping,2,0)</f>
        <v>#VALUE!</v>
      </c>
      <c r="L1705" s="0" t="s">
        <v>118</v>
      </c>
      <c r="M1705" s="0" t="n">
        <v>10</v>
      </c>
      <c r="N1705" s="48" t="e">
        <f aca="false">VLOOKUP(K1705,tblCountries,3,0)</f>
        <v>#VALUE!</v>
      </c>
      <c r="O1705" s="48" t="e">
        <f aca="false">VLOOKUP(tblSalaries#this row;how many hours of a day you work on excel,tblHours,2,0)</f>
        <v>#VALUE!</v>
      </c>
      <c r="P1705" s="48" t="e">
        <f aca="false">VLOOKUP(tblSalaries#this row;clean country,tblCountries,5,0)</f>
        <v>#VALUE!</v>
      </c>
      <c r="Q1705" s="48" t="e">
        <f aca="false">IF($Q$1,tblSalaries#this row;ppp factor*tblSalaries#this row;salary in usd,tblSalaries#this row;salary in usd)</f>
        <v>#VALUE!</v>
      </c>
    </row>
    <row r="1706" customFormat="false" ht="15" hidden="false" customHeight="true" outlineLevel="0" collapsed="false">
      <c r="B1706" s="0" t="s">
        <v>4073</v>
      </c>
      <c r="C1706" s="54" t="n">
        <v>41068.1032986111</v>
      </c>
      <c r="D1706" s="55" t="s">
        <v>4074</v>
      </c>
      <c r="E1706" s="0" t="n">
        <v>258000</v>
      </c>
      <c r="F1706" s="0" t="s">
        <v>101</v>
      </c>
      <c r="G1706" s="0" t="e">
        <f aca="false">tblSalaries#this row;clean salary (in local currency)*VLOOKUP(tblSalaries#this row;currency,tblXrate,2,0)</f>
        <v>#VALUE!</v>
      </c>
      <c r="H1706" s="0" t="s">
        <v>4075</v>
      </c>
      <c r="I1706" s="0" t="s">
        <v>78</v>
      </c>
      <c r="J1706" s="0" t="s">
        <v>85</v>
      </c>
      <c r="K1706" s="0" t="e">
        <f aca="false">VLOOKUP(tblSalaries#this row;where do you work,tblCountriesactual:mapping,2,0)</f>
        <v>#VALUE!</v>
      </c>
      <c r="L1706" s="0" t="s">
        <v>110</v>
      </c>
      <c r="M1706" s="0" t="n">
        <v>4</v>
      </c>
      <c r="N1706" s="48" t="e">
        <f aca="false">VLOOKUP(K1706,tblCountries,3,0)</f>
        <v>#VALUE!</v>
      </c>
      <c r="O1706" s="48" t="e">
        <f aca="false">VLOOKUP(tblSalaries#this row;how many hours of a day you work on excel,tblHours,2,0)</f>
        <v>#VALUE!</v>
      </c>
      <c r="P1706" s="48" t="e">
        <f aca="false">VLOOKUP(tblSalaries#this row;clean country,tblCountries,5,0)</f>
        <v>#VALUE!</v>
      </c>
      <c r="Q1706" s="48" t="e">
        <f aca="false">IF($Q$1,tblSalaries#this row;ppp factor*tblSalaries#this row;salary in usd,tblSalaries#this row;salary in usd)</f>
        <v>#VALUE!</v>
      </c>
    </row>
    <row r="1707" customFormat="false" ht="15" hidden="false" customHeight="true" outlineLevel="0" collapsed="false">
      <c r="B1707" s="0" t="s">
        <v>4076</v>
      </c>
      <c r="C1707" s="54" t="n">
        <v>41068.1412037037</v>
      </c>
      <c r="D1707" s="55" t="n">
        <v>69000</v>
      </c>
      <c r="E1707" s="0" t="n">
        <v>69000</v>
      </c>
      <c r="F1707" s="0" t="s">
        <v>71</v>
      </c>
      <c r="G1707" s="0" t="e">
        <f aca="false">tblSalaries#this row;clean salary (in local currency)*VLOOKUP(tblSalaries#this row;currency,tblXrate,2,0)</f>
        <v>#VALUE!</v>
      </c>
      <c r="H1707" s="0" t="s">
        <v>4077</v>
      </c>
      <c r="I1707" s="0" t="s">
        <v>78</v>
      </c>
      <c r="J1707" s="0" t="s">
        <v>74</v>
      </c>
      <c r="K1707" s="0" t="e">
        <f aca="false">VLOOKUP(tblSalaries#this row;where do you work,tblCountriesactual:mapping,2,0)</f>
        <v>#VALUE!</v>
      </c>
      <c r="L1707" s="0" t="s">
        <v>118</v>
      </c>
      <c r="M1707" s="0" t="n">
        <v>15</v>
      </c>
      <c r="N1707" s="48" t="e">
        <f aca="false">VLOOKUP(K1707,tblCountries,3,0)</f>
        <v>#VALUE!</v>
      </c>
      <c r="O1707" s="48" t="e">
        <f aca="false">VLOOKUP(tblSalaries#this row;how many hours of a day you work on excel,tblHours,2,0)</f>
        <v>#VALUE!</v>
      </c>
      <c r="P1707" s="48" t="e">
        <f aca="false">VLOOKUP(tblSalaries#this row;clean country,tblCountries,5,0)</f>
        <v>#VALUE!</v>
      </c>
      <c r="Q1707" s="48" t="e">
        <f aca="false">IF($Q$1,tblSalaries#this row;ppp factor*tblSalaries#this row;salary in usd,tblSalaries#this row;salary in usd)</f>
        <v>#VALUE!</v>
      </c>
    </row>
    <row r="1708" customFormat="false" ht="15" hidden="false" customHeight="true" outlineLevel="0" collapsed="false">
      <c r="B1708" s="0" t="s">
        <v>4078</v>
      </c>
      <c r="C1708" s="54" t="n">
        <v>41068.1492013889</v>
      </c>
      <c r="D1708" s="55" t="n">
        <v>30000</v>
      </c>
      <c r="E1708" s="0" t="n">
        <v>30000</v>
      </c>
      <c r="F1708" s="0" t="s">
        <v>71</v>
      </c>
      <c r="G1708" s="0" t="e">
        <f aca="false">tblSalaries#this row;clean salary (in local currency)*VLOOKUP(tblSalaries#this row;currency,tblXrate,2,0)</f>
        <v>#VALUE!</v>
      </c>
      <c r="H1708" s="0" t="s">
        <v>2898</v>
      </c>
      <c r="I1708" s="0" t="s">
        <v>124</v>
      </c>
      <c r="J1708" s="0" t="s">
        <v>74</v>
      </c>
      <c r="K1708" s="0" t="e">
        <f aca="false">VLOOKUP(tblSalaries#this row;where do you work,tblCountriesactual:mapping,2,0)</f>
        <v>#VALUE!</v>
      </c>
      <c r="L1708" s="0" t="s">
        <v>110</v>
      </c>
      <c r="M1708" s="0" t="n">
        <v>1</v>
      </c>
      <c r="N1708" s="48" t="e">
        <f aca="false">VLOOKUP(K1708,tblCountries,3,0)</f>
        <v>#VALUE!</v>
      </c>
      <c r="O1708" s="48" t="e">
        <f aca="false">VLOOKUP(tblSalaries#this row;how many hours of a day you work on excel,tblHours,2,0)</f>
        <v>#VALUE!</v>
      </c>
      <c r="P1708" s="48" t="e">
        <f aca="false">VLOOKUP(tblSalaries#this row;clean country,tblCountries,5,0)</f>
        <v>#VALUE!</v>
      </c>
      <c r="Q1708" s="48" t="e">
        <f aca="false">IF($Q$1,tblSalaries#this row;ppp factor*tblSalaries#this row;salary in usd,tblSalaries#this row;salary in usd)</f>
        <v>#VALUE!</v>
      </c>
    </row>
    <row r="1709" customFormat="false" ht="15" hidden="false" customHeight="true" outlineLevel="0" collapsed="false">
      <c r="B1709" s="0" t="s">
        <v>4079</v>
      </c>
      <c r="C1709" s="54" t="n">
        <v>41068.2026041667</v>
      </c>
      <c r="D1709" s="55" t="n">
        <v>80000</v>
      </c>
      <c r="E1709" s="0" t="n">
        <v>80000</v>
      </c>
      <c r="F1709" s="0" t="s">
        <v>71</v>
      </c>
      <c r="G1709" s="0" t="e">
        <f aca="false">tblSalaries#this row;clean salary (in local currency)*VLOOKUP(tblSalaries#this row;currency,tblXrate,2,0)</f>
        <v>#VALUE!</v>
      </c>
      <c r="H1709" s="0" t="s">
        <v>4080</v>
      </c>
      <c r="I1709" s="0" t="s">
        <v>124</v>
      </c>
      <c r="J1709" s="0" t="s">
        <v>74</v>
      </c>
      <c r="K1709" s="0" t="e">
        <f aca="false">VLOOKUP(tblSalaries#this row;where do you work,tblCountriesactual:mapping,2,0)</f>
        <v>#VALUE!</v>
      </c>
      <c r="L1709" s="0" t="s">
        <v>110</v>
      </c>
      <c r="M1709" s="0" t="n">
        <v>7</v>
      </c>
      <c r="N1709" s="48" t="e">
        <f aca="false">VLOOKUP(K1709,tblCountries,3,0)</f>
        <v>#VALUE!</v>
      </c>
      <c r="O1709" s="48" t="e">
        <f aca="false">VLOOKUP(tblSalaries#this row;how many hours of a day you work on excel,tblHours,2,0)</f>
        <v>#VALUE!</v>
      </c>
      <c r="P1709" s="48" t="e">
        <f aca="false">VLOOKUP(tblSalaries#this row;clean country,tblCountries,5,0)</f>
        <v>#VALUE!</v>
      </c>
      <c r="Q1709" s="48" t="e">
        <f aca="false">IF($Q$1,tblSalaries#this row;ppp factor*tblSalaries#this row;salary in usd,tblSalaries#this row;salary in usd)</f>
        <v>#VALUE!</v>
      </c>
    </row>
    <row r="1710" customFormat="false" ht="15" hidden="false" customHeight="true" outlineLevel="0" collapsed="false">
      <c r="B1710" s="0" t="s">
        <v>4081</v>
      </c>
      <c r="C1710" s="54" t="n">
        <v>41068.279537037</v>
      </c>
      <c r="D1710" s="55" t="n">
        <v>75000</v>
      </c>
      <c r="E1710" s="0" t="n">
        <v>75000</v>
      </c>
      <c r="F1710" s="0" t="s">
        <v>71</v>
      </c>
      <c r="G1710" s="0" t="e">
        <f aca="false">tblSalaries#this row;clean salary (in local currency)*VLOOKUP(tblSalaries#this row;currency,tblXrate,2,0)</f>
        <v>#VALUE!</v>
      </c>
      <c r="H1710" s="0" t="s">
        <v>2362</v>
      </c>
      <c r="I1710" s="0" t="s">
        <v>69</v>
      </c>
      <c r="J1710" s="0" t="s">
        <v>74</v>
      </c>
      <c r="K1710" s="0" t="e">
        <f aca="false">VLOOKUP(tblSalaries#this row;where do you work,tblCountriesactual:mapping,2,0)</f>
        <v>#VALUE!</v>
      </c>
      <c r="L1710" s="0" t="s">
        <v>118</v>
      </c>
      <c r="M1710" s="0" t="n">
        <v>1</v>
      </c>
      <c r="N1710" s="48" t="e">
        <f aca="false">VLOOKUP(K1710,tblCountries,3,0)</f>
        <v>#VALUE!</v>
      </c>
      <c r="O1710" s="48" t="e">
        <f aca="false">VLOOKUP(tblSalaries#this row;how many hours of a day you work on excel,tblHours,2,0)</f>
        <v>#VALUE!</v>
      </c>
      <c r="P1710" s="48" t="e">
        <f aca="false">VLOOKUP(tblSalaries#this row;clean country,tblCountries,5,0)</f>
        <v>#VALUE!</v>
      </c>
      <c r="Q1710" s="48" t="e">
        <f aca="false">IF($Q$1,tblSalaries#this row;ppp factor*tblSalaries#this row;salary in usd,tblSalaries#this row;salary in usd)</f>
        <v>#VALUE!</v>
      </c>
    </row>
    <row r="1711" customFormat="false" ht="15" hidden="false" customHeight="true" outlineLevel="0" collapsed="false">
      <c r="B1711" s="0" t="s">
        <v>4082</v>
      </c>
      <c r="C1711" s="54" t="n">
        <v>41068.344375</v>
      </c>
      <c r="D1711" s="55" t="n">
        <v>31200</v>
      </c>
      <c r="E1711" s="0" t="n">
        <v>31200</v>
      </c>
      <c r="F1711" s="0" t="s">
        <v>71</v>
      </c>
      <c r="G1711" s="0" t="e">
        <f aca="false">tblSalaries#this row;clean salary (in local currency)*VLOOKUP(tblSalaries#this row;currency,tblXrate,2,0)</f>
        <v>#VALUE!</v>
      </c>
      <c r="H1711" s="0" t="s">
        <v>2577</v>
      </c>
      <c r="I1711" s="0" t="s">
        <v>78</v>
      </c>
      <c r="J1711" s="0" t="s">
        <v>149</v>
      </c>
      <c r="K1711" s="0" t="e">
        <f aca="false">VLOOKUP(tblSalaries#this row;where do you work,tblCountriesactual:mapping,2,0)</f>
        <v>#VALUE!</v>
      </c>
      <c r="L1711" s="0" t="s">
        <v>110</v>
      </c>
      <c r="M1711" s="0" t="n">
        <v>4</v>
      </c>
      <c r="N1711" s="48" t="e">
        <f aca="false">VLOOKUP(K1711,tblCountries,3,0)</f>
        <v>#VALUE!</v>
      </c>
      <c r="O1711" s="48" t="e">
        <f aca="false">VLOOKUP(tblSalaries#this row;how many hours of a day you work on excel,tblHours,2,0)</f>
        <v>#VALUE!</v>
      </c>
      <c r="P1711" s="48" t="e">
        <f aca="false">VLOOKUP(tblSalaries#this row;clean country,tblCountries,5,0)</f>
        <v>#VALUE!</v>
      </c>
      <c r="Q1711" s="48" t="e">
        <f aca="false">IF($Q$1,tblSalaries#this row;ppp factor*tblSalaries#this row;salary in usd,tblSalaries#this row;salary in usd)</f>
        <v>#VALUE!</v>
      </c>
    </row>
    <row r="1712" customFormat="false" ht="15" hidden="false" customHeight="true" outlineLevel="0" collapsed="false">
      <c r="B1712" s="0" t="s">
        <v>4083</v>
      </c>
      <c r="C1712" s="54" t="n">
        <v>41068.4076273148</v>
      </c>
      <c r="D1712" s="55" t="n">
        <v>85000</v>
      </c>
      <c r="E1712" s="0" t="n">
        <v>85000</v>
      </c>
      <c r="F1712" s="0" t="s">
        <v>71</v>
      </c>
      <c r="G1712" s="0" t="e">
        <f aca="false">tblSalaries#this row;clean salary (in local currency)*VLOOKUP(tblSalaries#this row;currency,tblXrate,2,0)</f>
        <v>#VALUE!</v>
      </c>
      <c r="H1712" s="0" t="s">
        <v>938</v>
      </c>
      <c r="I1712" s="0" t="s">
        <v>69</v>
      </c>
      <c r="J1712" s="0" t="s">
        <v>74</v>
      </c>
      <c r="K1712" s="0" t="e">
        <f aca="false">VLOOKUP(tblSalaries#this row;where do you work,tblCountriesactual:mapping,2,0)</f>
        <v>#VALUE!</v>
      </c>
      <c r="L1712" s="0" t="s">
        <v>110</v>
      </c>
      <c r="M1712" s="0" t="n">
        <v>20</v>
      </c>
      <c r="N1712" s="48" t="e">
        <f aca="false">VLOOKUP(K1712,tblCountries,3,0)</f>
        <v>#VALUE!</v>
      </c>
      <c r="O1712" s="48" t="e">
        <f aca="false">VLOOKUP(tblSalaries#this row;how many hours of a day you work on excel,tblHours,2,0)</f>
        <v>#VALUE!</v>
      </c>
      <c r="P1712" s="48" t="e">
        <f aca="false">VLOOKUP(tblSalaries#this row;clean country,tblCountries,5,0)</f>
        <v>#VALUE!</v>
      </c>
      <c r="Q1712" s="48" t="e">
        <f aca="false">IF($Q$1,tblSalaries#this row;ppp factor*tblSalaries#this row;salary in usd,tblSalaries#this row;salary in usd)</f>
        <v>#VALUE!</v>
      </c>
    </row>
    <row r="1713" customFormat="false" ht="15" hidden="false" customHeight="true" outlineLevel="0" collapsed="false">
      <c r="B1713" s="0" t="s">
        <v>4084</v>
      </c>
      <c r="C1713" s="54" t="n">
        <v>41068.5685763889</v>
      </c>
      <c r="D1713" s="55" t="s">
        <v>4085</v>
      </c>
      <c r="E1713" s="0" t="n">
        <v>950000</v>
      </c>
      <c r="F1713" s="0" t="s">
        <v>101</v>
      </c>
      <c r="G1713" s="0" t="e">
        <f aca="false">tblSalaries#this row;clean salary (in local currency)*VLOOKUP(tblSalaries#this row;currency,tblXrate,2,0)</f>
        <v>#VALUE!</v>
      </c>
      <c r="H1713" s="0" t="s">
        <v>4086</v>
      </c>
      <c r="I1713" s="0" t="s">
        <v>124</v>
      </c>
      <c r="J1713" s="0" t="s">
        <v>85</v>
      </c>
      <c r="K1713" s="0" t="e">
        <f aca="false">VLOOKUP(tblSalaries#this row;where do you work,tblCountriesactual:mapping,2,0)</f>
        <v>#VALUE!</v>
      </c>
      <c r="L1713" s="0" t="s">
        <v>100</v>
      </c>
      <c r="M1713" s="0" t="n">
        <v>9</v>
      </c>
      <c r="N1713" s="48" t="e">
        <f aca="false">VLOOKUP(K1713,tblCountries,3,0)</f>
        <v>#VALUE!</v>
      </c>
      <c r="O1713" s="48" t="e">
        <f aca="false">VLOOKUP(tblSalaries#this row;how many hours of a day you work on excel,tblHours,2,0)</f>
        <v>#VALUE!</v>
      </c>
      <c r="P1713" s="48" t="e">
        <f aca="false">VLOOKUP(tblSalaries#this row;clean country,tblCountries,5,0)</f>
        <v>#VALUE!</v>
      </c>
      <c r="Q1713" s="48" t="e">
        <f aca="false">IF($Q$1,tblSalaries#this row;ppp factor*tblSalaries#this row;salary in usd,tblSalaries#this row;salary in usd)</f>
        <v>#VALUE!</v>
      </c>
    </row>
    <row r="1714" customFormat="false" ht="15" hidden="false" customHeight="true" outlineLevel="0" collapsed="false">
      <c r="B1714" s="0" t="s">
        <v>4087</v>
      </c>
      <c r="C1714" s="54" t="n">
        <v>41068.5803703704</v>
      </c>
      <c r="D1714" s="55" t="s">
        <v>4088</v>
      </c>
      <c r="E1714" s="0" t="n">
        <v>180000</v>
      </c>
      <c r="F1714" s="0" t="s">
        <v>101</v>
      </c>
      <c r="G1714" s="0" t="e">
        <f aca="false">tblSalaries#this row;clean salary (in local currency)*VLOOKUP(tblSalaries#this row;currency,tblXrate,2,0)</f>
        <v>#VALUE!</v>
      </c>
      <c r="H1714" s="0" t="s">
        <v>1586</v>
      </c>
      <c r="I1714" s="0" t="s">
        <v>136</v>
      </c>
      <c r="J1714" s="0" t="s">
        <v>85</v>
      </c>
      <c r="K1714" s="0" t="e">
        <f aca="false">VLOOKUP(tblSalaries#this row;where do you work,tblCountriesactual:mapping,2,0)</f>
        <v>#VALUE!</v>
      </c>
      <c r="L1714" s="0" t="s">
        <v>110</v>
      </c>
      <c r="M1714" s="0" t="n">
        <v>2</v>
      </c>
      <c r="N1714" s="48" t="e">
        <f aca="false">VLOOKUP(K1714,tblCountries,3,0)</f>
        <v>#VALUE!</v>
      </c>
      <c r="O1714" s="48" t="e">
        <f aca="false">VLOOKUP(tblSalaries#this row;how many hours of a day you work on excel,tblHours,2,0)</f>
        <v>#VALUE!</v>
      </c>
      <c r="P1714" s="48" t="e">
        <f aca="false">VLOOKUP(tblSalaries#this row;clean country,tblCountries,5,0)</f>
        <v>#VALUE!</v>
      </c>
      <c r="Q1714" s="48" t="e">
        <f aca="false">IF($Q$1,tblSalaries#this row;ppp factor*tblSalaries#this row;salary in usd,tblSalaries#this row;salary in usd)</f>
        <v>#VALUE!</v>
      </c>
    </row>
    <row r="1715" customFormat="false" ht="15" hidden="false" customHeight="true" outlineLevel="0" collapsed="false">
      <c r="B1715" s="0" t="s">
        <v>4089</v>
      </c>
      <c r="C1715" s="54" t="n">
        <v>41068.6132523148</v>
      </c>
      <c r="D1715" s="55" t="n">
        <v>60000</v>
      </c>
      <c r="E1715" s="0" t="n">
        <v>60000</v>
      </c>
      <c r="F1715" s="0" t="s">
        <v>71</v>
      </c>
      <c r="G1715" s="0" t="e">
        <f aca="false">tblSalaries#this row;clean salary (in local currency)*VLOOKUP(tblSalaries#this row;currency,tblXrate,2,0)</f>
        <v>#VALUE!</v>
      </c>
      <c r="H1715" s="0" t="s">
        <v>4090</v>
      </c>
      <c r="I1715" s="0" t="s">
        <v>124</v>
      </c>
      <c r="J1715" s="0" t="s">
        <v>74</v>
      </c>
      <c r="K1715" s="0" t="e">
        <f aca="false">VLOOKUP(tblSalaries#this row;where do you work,tblCountriesactual:mapping,2,0)</f>
        <v>#VALUE!</v>
      </c>
      <c r="L1715" s="0" t="s">
        <v>118</v>
      </c>
      <c r="M1715" s="0" t="n">
        <v>2</v>
      </c>
      <c r="N1715" s="48" t="e">
        <f aca="false">VLOOKUP(K1715,tblCountries,3,0)</f>
        <v>#VALUE!</v>
      </c>
      <c r="O1715" s="48" t="e">
        <f aca="false">VLOOKUP(tblSalaries#this row;how many hours of a day you work on excel,tblHours,2,0)</f>
        <v>#VALUE!</v>
      </c>
      <c r="P1715" s="48" t="e">
        <f aca="false">VLOOKUP(tblSalaries#this row;clean country,tblCountries,5,0)</f>
        <v>#VALUE!</v>
      </c>
      <c r="Q1715" s="48" t="e">
        <f aca="false">IF($Q$1,tblSalaries#this row;ppp factor*tblSalaries#this row;salary in usd,tblSalaries#this row;salary in usd)</f>
        <v>#VALUE!</v>
      </c>
    </row>
    <row r="1716" customFormat="false" ht="15" hidden="false" customHeight="true" outlineLevel="0" collapsed="false">
      <c r="B1716" s="0" t="s">
        <v>4091</v>
      </c>
      <c r="C1716" s="54" t="n">
        <v>41068.6136574074</v>
      </c>
      <c r="D1716" s="55" t="n">
        <v>60000</v>
      </c>
      <c r="E1716" s="0" t="n">
        <v>60000</v>
      </c>
      <c r="F1716" s="0" t="s">
        <v>71</v>
      </c>
      <c r="G1716" s="0" t="e">
        <f aca="false">tblSalaries#this row;clean salary (in local currency)*VLOOKUP(tblSalaries#this row;currency,tblXrate,2,0)</f>
        <v>#VALUE!</v>
      </c>
      <c r="H1716" s="0" t="s">
        <v>4090</v>
      </c>
      <c r="I1716" s="0" t="s">
        <v>124</v>
      </c>
      <c r="J1716" s="0" t="s">
        <v>74</v>
      </c>
      <c r="K1716" s="0" t="e">
        <f aca="false">VLOOKUP(tblSalaries#this row;where do you work,tblCountriesactual:mapping,2,0)</f>
        <v>#VALUE!</v>
      </c>
      <c r="L1716" s="0" t="s">
        <v>118</v>
      </c>
      <c r="M1716" s="0" t="n">
        <v>2</v>
      </c>
      <c r="N1716" s="48" t="e">
        <f aca="false">VLOOKUP(K1716,tblCountries,3,0)</f>
        <v>#VALUE!</v>
      </c>
      <c r="O1716" s="48" t="e">
        <f aca="false">VLOOKUP(tblSalaries#this row;how many hours of a day you work on excel,tblHours,2,0)</f>
        <v>#VALUE!</v>
      </c>
      <c r="P1716" s="48" t="e">
        <f aca="false">VLOOKUP(tblSalaries#this row;clean country,tblCountries,5,0)</f>
        <v>#VALUE!</v>
      </c>
      <c r="Q1716" s="48" t="e">
        <f aca="false">IF($Q$1,tblSalaries#this row;ppp factor*tblSalaries#this row;salary in usd,tblSalaries#this row;salary in usd)</f>
        <v>#VALUE!</v>
      </c>
    </row>
    <row r="1717" customFormat="false" ht="15" hidden="false" customHeight="true" outlineLevel="0" collapsed="false">
      <c r="B1717" s="0" t="s">
        <v>4092</v>
      </c>
      <c r="C1717" s="54" t="n">
        <v>41068.6550462963</v>
      </c>
      <c r="D1717" s="55" t="s">
        <v>4093</v>
      </c>
      <c r="E1717" s="0" t="n">
        <v>800000</v>
      </c>
      <c r="F1717" s="0" t="s">
        <v>101</v>
      </c>
      <c r="G1717" s="0" t="e">
        <f aca="false">tblSalaries#this row;clean salary (in local currency)*VLOOKUP(tblSalaries#this row;currency,tblXrate,2,0)</f>
        <v>#VALUE!</v>
      </c>
      <c r="H1717" s="0" t="s">
        <v>1977</v>
      </c>
      <c r="I1717" s="0" t="s">
        <v>124</v>
      </c>
      <c r="J1717" s="0" t="s">
        <v>85</v>
      </c>
      <c r="K1717" s="0" t="e">
        <f aca="false">VLOOKUP(tblSalaries#this row;where do you work,tblCountriesactual:mapping,2,0)</f>
        <v>#VALUE!</v>
      </c>
      <c r="L1717" s="0" t="s">
        <v>100</v>
      </c>
      <c r="M1717" s="0" t="n">
        <v>0</v>
      </c>
      <c r="N1717" s="48" t="e">
        <f aca="false">VLOOKUP(K1717,tblCountries,3,0)</f>
        <v>#VALUE!</v>
      </c>
      <c r="O1717" s="48" t="e">
        <f aca="false">VLOOKUP(tblSalaries#this row;how many hours of a day you work on excel,tblHours,2,0)</f>
        <v>#VALUE!</v>
      </c>
      <c r="P1717" s="48" t="e">
        <f aca="false">VLOOKUP(tblSalaries#this row;clean country,tblCountries,5,0)</f>
        <v>#VALUE!</v>
      </c>
      <c r="Q1717" s="48" t="e">
        <f aca="false">IF($Q$1,tblSalaries#this row;ppp factor*tblSalaries#this row;salary in usd,tblSalaries#this row;salary in usd)</f>
        <v>#VALUE!</v>
      </c>
    </row>
    <row r="1718" customFormat="false" ht="15" hidden="false" customHeight="true" outlineLevel="0" collapsed="false">
      <c r="B1718" s="0" t="s">
        <v>4094</v>
      </c>
      <c r="C1718" s="54" t="n">
        <v>41068.656412037</v>
      </c>
      <c r="D1718" s="55" t="n">
        <v>800000</v>
      </c>
      <c r="E1718" s="0" t="n">
        <v>800000</v>
      </c>
      <c r="F1718" s="0" t="s">
        <v>101</v>
      </c>
      <c r="G1718" s="0" t="e">
        <f aca="false">tblSalaries#this row;clean salary (in local currency)*VLOOKUP(tblSalaries#this row;currency,tblXrate,2,0)</f>
        <v>#VALUE!</v>
      </c>
      <c r="H1718" s="0" t="s">
        <v>1977</v>
      </c>
      <c r="I1718" s="0" t="s">
        <v>124</v>
      </c>
      <c r="J1718" s="0" t="s">
        <v>85</v>
      </c>
      <c r="K1718" s="0" t="e">
        <f aca="false">VLOOKUP(tblSalaries#this row;where do you work,tblCountriesactual:mapping,2,0)</f>
        <v>#VALUE!</v>
      </c>
      <c r="L1718" s="0" t="s">
        <v>100</v>
      </c>
      <c r="M1718" s="0" t="n">
        <v>0</v>
      </c>
      <c r="N1718" s="48" t="e">
        <f aca="false">VLOOKUP(K1718,tblCountries,3,0)</f>
        <v>#VALUE!</v>
      </c>
      <c r="O1718" s="48" t="e">
        <f aca="false">VLOOKUP(tblSalaries#this row;how many hours of a day you work on excel,tblHours,2,0)</f>
        <v>#VALUE!</v>
      </c>
      <c r="P1718" s="48" t="e">
        <f aca="false">VLOOKUP(tblSalaries#this row;clean country,tblCountries,5,0)</f>
        <v>#VALUE!</v>
      </c>
      <c r="Q1718" s="48" t="e">
        <f aca="false">IF($Q$1,tblSalaries#this row;ppp factor*tblSalaries#this row;salary in usd,tblSalaries#this row;salary in usd)</f>
        <v>#VALUE!</v>
      </c>
    </row>
    <row r="1719" customFormat="false" ht="15" hidden="false" customHeight="true" outlineLevel="0" collapsed="false">
      <c r="B1719" s="0" t="s">
        <v>4095</v>
      </c>
      <c r="C1719" s="54" t="n">
        <v>41068.7834722222</v>
      </c>
      <c r="D1719" s="55" t="n">
        <v>28995</v>
      </c>
      <c r="E1719" s="0" t="n">
        <v>28995</v>
      </c>
      <c r="F1719" s="0" t="s">
        <v>71</v>
      </c>
      <c r="G1719" s="0" t="e">
        <f aca="false">tblSalaries#this row;clean salary (in local currency)*VLOOKUP(tblSalaries#this row;currency,tblXrate,2,0)</f>
        <v>#VALUE!</v>
      </c>
      <c r="H1719" s="0" t="s">
        <v>1947</v>
      </c>
      <c r="I1719" s="0" t="s">
        <v>124</v>
      </c>
      <c r="J1719" s="0" t="s">
        <v>85</v>
      </c>
      <c r="K1719" s="0" t="e">
        <f aca="false">VLOOKUP(tblSalaries#this row;where do you work,tblCountriesactual:mapping,2,0)</f>
        <v>#VALUE!</v>
      </c>
      <c r="L1719" s="0" t="s">
        <v>110</v>
      </c>
      <c r="M1719" s="0" t="n">
        <v>6</v>
      </c>
      <c r="N1719" s="48" t="e">
        <f aca="false">VLOOKUP(K1719,tblCountries,3,0)</f>
        <v>#VALUE!</v>
      </c>
      <c r="O1719" s="48" t="e">
        <f aca="false">VLOOKUP(tblSalaries#this row;how many hours of a day you work on excel,tblHours,2,0)</f>
        <v>#VALUE!</v>
      </c>
      <c r="P1719" s="48" t="e">
        <f aca="false">VLOOKUP(tblSalaries#this row;clean country,tblCountries,5,0)</f>
        <v>#VALUE!</v>
      </c>
      <c r="Q1719" s="48" t="e">
        <f aca="false">IF($Q$1,tblSalaries#this row;ppp factor*tblSalaries#this row;salary in usd,tblSalaries#this row;salary in usd)</f>
        <v>#VALUE!</v>
      </c>
    </row>
    <row r="1720" customFormat="false" ht="15" hidden="false" customHeight="true" outlineLevel="0" collapsed="false">
      <c r="B1720" s="0" t="s">
        <v>4096</v>
      </c>
      <c r="C1720" s="54" t="n">
        <v>41068.7861805556</v>
      </c>
      <c r="D1720" s="55" t="n">
        <v>1230000</v>
      </c>
      <c r="E1720" s="0" t="n">
        <v>1230000</v>
      </c>
      <c r="F1720" s="0" t="s">
        <v>101</v>
      </c>
      <c r="G1720" s="0" t="e">
        <f aca="false">tblSalaries#this row;clean salary (in local currency)*VLOOKUP(tblSalaries#this row;currency,tblXrate,2,0)</f>
        <v>#VALUE!</v>
      </c>
      <c r="H1720" s="0" t="s">
        <v>4097</v>
      </c>
      <c r="I1720" s="0" t="s">
        <v>78</v>
      </c>
      <c r="J1720" s="0" t="s">
        <v>85</v>
      </c>
      <c r="K1720" s="0" t="e">
        <f aca="false">VLOOKUP(tblSalaries#this row;where do you work,tblCountriesactual:mapping,2,0)</f>
        <v>#VALUE!</v>
      </c>
      <c r="L1720" s="0" t="s">
        <v>118</v>
      </c>
      <c r="M1720" s="0" t="n">
        <v>3</v>
      </c>
      <c r="N1720" s="48" t="e">
        <f aca="false">VLOOKUP(K1720,tblCountries,3,0)</f>
        <v>#VALUE!</v>
      </c>
      <c r="O1720" s="48" t="e">
        <f aca="false">VLOOKUP(tblSalaries#this row;how many hours of a day you work on excel,tblHours,2,0)</f>
        <v>#VALUE!</v>
      </c>
      <c r="P1720" s="48" t="e">
        <f aca="false">VLOOKUP(tblSalaries#this row;clean country,tblCountries,5,0)</f>
        <v>#VALUE!</v>
      </c>
      <c r="Q1720" s="48" t="e">
        <f aca="false">IF($Q$1,tblSalaries#this row;ppp factor*tblSalaries#this row;salary in usd,tblSalaries#this row;salary in usd)</f>
        <v>#VALUE!</v>
      </c>
    </row>
    <row r="1721" customFormat="false" ht="15" hidden="false" customHeight="true" outlineLevel="0" collapsed="false">
      <c r="B1721" s="0" t="s">
        <v>4098</v>
      </c>
      <c r="C1721" s="54" t="n">
        <v>41068.7866203704</v>
      </c>
      <c r="D1721" s="55" t="n">
        <v>1130000</v>
      </c>
      <c r="E1721" s="0" t="n">
        <v>1130000</v>
      </c>
      <c r="F1721" s="0" t="s">
        <v>101</v>
      </c>
      <c r="G1721" s="0" t="e">
        <f aca="false">tblSalaries#this row;clean salary (in local currency)*VLOOKUP(tblSalaries#this row;currency,tblXrate,2,0)</f>
        <v>#VALUE!</v>
      </c>
      <c r="H1721" s="0" t="s">
        <v>4097</v>
      </c>
      <c r="I1721" s="0" t="s">
        <v>78</v>
      </c>
      <c r="J1721" s="0" t="s">
        <v>85</v>
      </c>
      <c r="K1721" s="0" t="e">
        <f aca="false">VLOOKUP(tblSalaries#this row;where do you work,tblCountriesactual:mapping,2,0)</f>
        <v>#VALUE!</v>
      </c>
      <c r="L1721" s="0" t="s">
        <v>118</v>
      </c>
      <c r="M1721" s="0" t="n">
        <v>3</v>
      </c>
      <c r="N1721" s="48" t="e">
        <f aca="false">VLOOKUP(K1721,tblCountries,3,0)</f>
        <v>#VALUE!</v>
      </c>
      <c r="O1721" s="48" t="e">
        <f aca="false">VLOOKUP(tblSalaries#this row;how many hours of a day you work on excel,tblHours,2,0)</f>
        <v>#VALUE!</v>
      </c>
      <c r="P1721" s="48" t="e">
        <f aca="false">VLOOKUP(tblSalaries#this row;clean country,tblCountries,5,0)</f>
        <v>#VALUE!</v>
      </c>
      <c r="Q1721" s="48" t="e">
        <f aca="false">IF($Q$1,tblSalaries#this row;ppp factor*tblSalaries#this row;salary in usd,tblSalaries#this row;salary in usd)</f>
        <v>#VALUE!</v>
      </c>
    </row>
    <row r="1722" customFormat="false" ht="15" hidden="false" customHeight="true" outlineLevel="0" collapsed="false">
      <c r="B1722" s="0" t="s">
        <v>4099</v>
      </c>
      <c r="C1722" s="54" t="n">
        <v>41068.8666435185</v>
      </c>
      <c r="D1722" s="55" t="n">
        <v>45000</v>
      </c>
      <c r="E1722" s="0" t="n">
        <v>45000</v>
      </c>
      <c r="F1722" s="0" t="s">
        <v>111</v>
      </c>
      <c r="G1722" s="0" t="e">
        <f aca="false">tblSalaries#this row;clean salary (in local currency)*VLOOKUP(tblSalaries#this row;currency,tblXrate,2,0)</f>
        <v>#VALUE!</v>
      </c>
      <c r="H1722" s="0" t="s">
        <v>4100</v>
      </c>
      <c r="I1722" s="0" t="s">
        <v>78</v>
      </c>
      <c r="J1722" s="0" t="s">
        <v>94</v>
      </c>
      <c r="K1722" s="0" t="e">
        <f aca="false">VLOOKUP(tblSalaries#this row;where do you work,tblCountriesactual:mapping,2,0)</f>
        <v>#VALUE!</v>
      </c>
      <c r="L1722" s="0" t="s">
        <v>118</v>
      </c>
      <c r="M1722" s="0" t="n">
        <v>20</v>
      </c>
      <c r="N1722" s="48" t="e">
        <f aca="false">VLOOKUP(K1722,tblCountries,3,0)</f>
        <v>#VALUE!</v>
      </c>
      <c r="O1722" s="48" t="e">
        <f aca="false">VLOOKUP(tblSalaries#this row;how many hours of a day you work on excel,tblHours,2,0)</f>
        <v>#VALUE!</v>
      </c>
      <c r="P1722" s="48" t="e">
        <f aca="false">VLOOKUP(tblSalaries#this row;clean country,tblCountries,5,0)</f>
        <v>#VALUE!</v>
      </c>
      <c r="Q1722" s="48" t="e">
        <f aca="false">IF($Q$1,tblSalaries#this row;ppp factor*tblSalaries#this row;salary in usd,tblSalaries#this row;salary in usd)</f>
        <v>#VALUE!</v>
      </c>
    </row>
    <row r="1723" customFormat="false" ht="15" hidden="false" customHeight="true" outlineLevel="0" collapsed="false">
      <c r="B1723" s="0" t="s">
        <v>4101</v>
      </c>
      <c r="C1723" s="54" t="n">
        <v>41068.8752893519</v>
      </c>
      <c r="D1723" s="55" t="n">
        <v>67000</v>
      </c>
      <c r="E1723" s="0" t="n">
        <v>67000</v>
      </c>
      <c r="F1723" s="0" t="s">
        <v>71</v>
      </c>
      <c r="G1723" s="0" t="e">
        <f aca="false">tblSalaries#this row;clean salary (in local currency)*VLOOKUP(tblSalaries#this row;currency,tblXrate,2,0)</f>
        <v>#VALUE!</v>
      </c>
      <c r="H1723" s="0" t="s">
        <v>124</v>
      </c>
      <c r="I1723" s="0" t="s">
        <v>124</v>
      </c>
      <c r="J1723" s="0" t="s">
        <v>74</v>
      </c>
      <c r="K1723" s="0" t="e">
        <f aca="false">VLOOKUP(tblSalaries#this row;where do you work,tblCountriesactual:mapping,2,0)</f>
        <v>#VALUE!</v>
      </c>
      <c r="L1723" s="0" t="s">
        <v>110</v>
      </c>
      <c r="M1723" s="0" t="n">
        <v>16</v>
      </c>
      <c r="N1723" s="48" t="e">
        <f aca="false">VLOOKUP(K1723,tblCountries,3,0)</f>
        <v>#VALUE!</v>
      </c>
      <c r="O1723" s="48" t="e">
        <f aca="false">VLOOKUP(tblSalaries#this row;how many hours of a day you work on excel,tblHours,2,0)</f>
        <v>#VALUE!</v>
      </c>
      <c r="P1723" s="48" t="e">
        <f aca="false">VLOOKUP(tblSalaries#this row;clean country,tblCountries,5,0)</f>
        <v>#VALUE!</v>
      </c>
      <c r="Q1723" s="48" t="e">
        <f aca="false">IF($Q$1,tblSalaries#this row;ppp factor*tblSalaries#this row;salary in usd,tblSalaries#this row;salary in usd)</f>
        <v>#VALUE!</v>
      </c>
    </row>
    <row r="1724" customFormat="false" ht="15" hidden="false" customHeight="true" outlineLevel="0" collapsed="false">
      <c r="B1724" s="0" t="s">
        <v>4102</v>
      </c>
      <c r="C1724" s="54" t="n">
        <v>41068.8769444444</v>
      </c>
      <c r="D1724" s="55" t="n">
        <v>30000</v>
      </c>
      <c r="E1724" s="0" t="n">
        <v>30000</v>
      </c>
      <c r="F1724" s="0" t="s">
        <v>71</v>
      </c>
      <c r="G1724" s="0" t="e">
        <f aca="false">tblSalaries#this row;clean salary (in local currency)*VLOOKUP(tblSalaries#this row;currency,tblXrate,2,0)</f>
        <v>#VALUE!</v>
      </c>
      <c r="H1724" s="0" t="s">
        <v>4103</v>
      </c>
      <c r="I1724" s="0" t="s">
        <v>78</v>
      </c>
      <c r="J1724" s="0" t="s">
        <v>74</v>
      </c>
      <c r="K1724" s="0" t="e">
        <f aca="false">VLOOKUP(tblSalaries#this row;where do you work,tblCountriesactual:mapping,2,0)</f>
        <v>#VALUE!</v>
      </c>
      <c r="L1724" s="0" t="s">
        <v>100</v>
      </c>
      <c r="M1724" s="0" t="n">
        <v>4</v>
      </c>
      <c r="N1724" s="48" t="e">
        <f aca="false">VLOOKUP(K1724,tblCountries,3,0)</f>
        <v>#VALUE!</v>
      </c>
      <c r="O1724" s="48" t="e">
        <f aca="false">VLOOKUP(tblSalaries#this row;how many hours of a day you work on excel,tblHours,2,0)</f>
        <v>#VALUE!</v>
      </c>
      <c r="P1724" s="48" t="e">
        <f aca="false">VLOOKUP(tblSalaries#this row;clean country,tblCountries,5,0)</f>
        <v>#VALUE!</v>
      </c>
      <c r="Q1724" s="48" t="e">
        <f aca="false">IF($Q$1,tblSalaries#this row;ppp factor*tblSalaries#this row;salary in usd,tblSalaries#this row;salary in usd)</f>
        <v>#VALUE!</v>
      </c>
    </row>
    <row r="1725" customFormat="false" ht="15" hidden="false" customHeight="true" outlineLevel="0" collapsed="false">
      <c r="B1725" s="0" t="s">
        <v>4104</v>
      </c>
      <c r="C1725" s="54" t="n">
        <v>41068.9504513889</v>
      </c>
      <c r="D1725" s="55" t="s">
        <v>4105</v>
      </c>
      <c r="E1725" s="0" t="n">
        <v>140000</v>
      </c>
      <c r="F1725" s="0" t="s">
        <v>309</v>
      </c>
      <c r="G1725" s="0" t="e">
        <f aca="false">tblSalaries#this row;clean salary (in local currency)*VLOOKUP(tblSalaries#this row;currency,tblXrate,2,0)</f>
        <v>#VALUE!</v>
      </c>
      <c r="H1725" s="0" t="s">
        <v>4106</v>
      </c>
      <c r="I1725" s="0" t="s">
        <v>124</v>
      </c>
      <c r="J1725" s="0" t="s">
        <v>287</v>
      </c>
      <c r="K1725" s="0" t="e">
        <f aca="false">VLOOKUP(tblSalaries#this row;where do you work,tblCountriesactual:mapping,2,0)</f>
        <v>#VALUE!</v>
      </c>
      <c r="L1725" s="0" t="s">
        <v>100</v>
      </c>
      <c r="M1725" s="0" t="n">
        <v>6</v>
      </c>
      <c r="N1725" s="48" t="e">
        <f aca="false">VLOOKUP(K1725,tblCountries,3,0)</f>
        <v>#VALUE!</v>
      </c>
      <c r="O1725" s="48" t="e">
        <f aca="false">VLOOKUP(tblSalaries#this row;how many hours of a day you work on excel,tblHours,2,0)</f>
        <v>#VALUE!</v>
      </c>
      <c r="P1725" s="48" t="e">
        <f aca="false">VLOOKUP(tblSalaries#this row;clean country,tblCountries,5,0)</f>
        <v>#VALUE!</v>
      </c>
      <c r="Q1725" s="48" t="e">
        <f aca="false">IF($Q$1,tblSalaries#this row;ppp factor*tblSalaries#this row;salary in usd,tblSalaries#this row;salary in usd)</f>
        <v>#VALUE!</v>
      </c>
    </row>
    <row r="1726" customFormat="false" ht="15" hidden="false" customHeight="true" outlineLevel="0" collapsed="false">
      <c r="B1726" s="0" t="s">
        <v>4107</v>
      </c>
      <c r="C1726" s="54" t="n">
        <v>41068.9726388889</v>
      </c>
      <c r="D1726" s="55" t="n">
        <v>71500</v>
      </c>
      <c r="E1726" s="0" t="n">
        <v>71500</v>
      </c>
      <c r="F1726" s="0" t="s">
        <v>71</v>
      </c>
      <c r="G1726" s="0" t="e">
        <f aca="false">tblSalaries#this row;clean salary (in local currency)*VLOOKUP(tblSalaries#this row;currency,tblXrate,2,0)</f>
        <v>#VALUE!</v>
      </c>
      <c r="H1726" s="0" t="s">
        <v>4108</v>
      </c>
      <c r="I1726" s="0" t="s">
        <v>124</v>
      </c>
      <c r="J1726" s="0" t="s">
        <v>74</v>
      </c>
      <c r="K1726" s="0" t="e">
        <f aca="false">VLOOKUP(tblSalaries#this row;where do you work,tblCountriesactual:mapping,2,0)</f>
        <v>#VALUE!</v>
      </c>
      <c r="L1726" s="0" t="s">
        <v>118</v>
      </c>
      <c r="M1726" s="0" t="n">
        <v>11</v>
      </c>
      <c r="N1726" s="48" t="e">
        <f aca="false">VLOOKUP(K1726,tblCountries,3,0)</f>
        <v>#VALUE!</v>
      </c>
      <c r="O1726" s="48" t="e">
        <f aca="false">VLOOKUP(tblSalaries#this row;how many hours of a day you work on excel,tblHours,2,0)</f>
        <v>#VALUE!</v>
      </c>
      <c r="P1726" s="48" t="e">
        <f aca="false">VLOOKUP(tblSalaries#this row;clean country,tblCountries,5,0)</f>
        <v>#VALUE!</v>
      </c>
      <c r="Q1726" s="48" t="e">
        <f aca="false">IF($Q$1,tblSalaries#this row;ppp factor*tblSalaries#this row;salary in usd,tblSalaries#this row;salary in usd)</f>
        <v>#VALUE!</v>
      </c>
    </row>
    <row r="1727" customFormat="false" ht="15" hidden="false" customHeight="true" outlineLevel="0" collapsed="false">
      <c r="B1727" s="0" t="s">
        <v>4109</v>
      </c>
      <c r="C1727" s="54" t="n">
        <v>41068.9904050926</v>
      </c>
      <c r="D1727" s="55" t="n">
        <v>67000</v>
      </c>
      <c r="E1727" s="0" t="n">
        <v>67000</v>
      </c>
      <c r="F1727" s="0" t="s">
        <v>71</v>
      </c>
      <c r="G1727" s="0" t="e">
        <f aca="false">tblSalaries#this row;clean salary (in local currency)*VLOOKUP(tblSalaries#this row;currency,tblXrate,2,0)</f>
        <v>#VALUE!</v>
      </c>
      <c r="H1727" s="0" t="s">
        <v>124</v>
      </c>
      <c r="I1727" s="0" t="s">
        <v>124</v>
      </c>
      <c r="J1727" s="0" t="s">
        <v>74</v>
      </c>
      <c r="K1727" s="0" t="e">
        <f aca="false">VLOOKUP(tblSalaries#this row;where do you work,tblCountriesactual:mapping,2,0)</f>
        <v>#VALUE!</v>
      </c>
      <c r="L1727" s="0" t="s">
        <v>81</v>
      </c>
      <c r="M1727" s="0" t="n">
        <v>6</v>
      </c>
      <c r="N1727" s="48" t="e">
        <f aca="false">VLOOKUP(K1727,tblCountries,3,0)</f>
        <v>#VALUE!</v>
      </c>
      <c r="O1727" s="48" t="e">
        <f aca="false">VLOOKUP(tblSalaries#this row;how many hours of a day you work on excel,tblHours,2,0)</f>
        <v>#VALUE!</v>
      </c>
      <c r="P1727" s="48" t="e">
        <f aca="false">VLOOKUP(tblSalaries#this row;clean country,tblCountries,5,0)</f>
        <v>#VALUE!</v>
      </c>
      <c r="Q1727" s="48" t="e">
        <f aca="false">IF($Q$1,tblSalaries#this row;ppp factor*tblSalaries#this row;salary in usd,tblSalaries#this row;salary in usd)</f>
        <v>#VALUE!</v>
      </c>
    </row>
    <row r="1728" customFormat="false" ht="15" hidden="false" customHeight="true" outlineLevel="0" collapsed="false">
      <c r="B1728" s="0" t="s">
        <v>4110</v>
      </c>
      <c r="C1728" s="54" t="n">
        <v>41069.0341087963</v>
      </c>
      <c r="D1728" s="55" t="n">
        <v>40000</v>
      </c>
      <c r="E1728" s="0" t="n">
        <v>40000</v>
      </c>
      <c r="F1728" s="0" t="s">
        <v>71</v>
      </c>
      <c r="G1728" s="0" t="e">
        <f aca="false">tblSalaries#this row;clean salary (in local currency)*VLOOKUP(tblSalaries#this row;currency,tblXrate,2,0)</f>
        <v>#VALUE!</v>
      </c>
      <c r="H1728" s="0" t="s">
        <v>957</v>
      </c>
      <c r="I1728" s="0" t="s">
        <v>78</v>
      </c>
      <c r="J1728" s="0" t="s">
        <v>74</v>
      </c>
      <c r="K1728" s="0" t="e">
        <f aca="false">VLOOKUP(tblSalaries#this row;where do you work,tblCountriesactual:mapping,2,0)</f>
        <v>#VALUE!</v>
      </c>
      <c r="L1728" s="0" t="s">
        <v>110</v>
      </c>
      <c r="M1728" s="0" t="n">
        <v>5</v>
      </c>
      <c r="N1728" s="48" t="e">
        <f aca="false">VLOOKUP(K1728,tblCountries,3,0)</f>
        <v>#VALUE!</v>
      </c>
      <c r="O1728" s="48" t="e">
        <f aca="false">VLOOKUP(tblSalaries#this row;how many hours of a day you work on excel,tblHours,2,0)</f>
        <v>#VALUE!</v>
      </c>
      <c r="P1728" s="48" t="e">
        <f aca="false">VLOOKUP(tblSalaries#this row;clean country,tblCountries,5,0)</f>
        <v>#VALUE!</v>
      </c>
      <c r="Q1728" s="48" t="e">
        <f aca="false">IF($Q$1,tblSalaries#this row;ppp factor*tblSalaries#this row;salary in usd,tblSalaries#this row;salary in usd)</f>
        <v>#VALUE!</v>
      </c>
    </row>
    <row r="1729" customFormat="false" ht="15" hidden="false" customHeight="true" outlineLevel="0" collapsed="false">
      <c r="B1729" s="0" t="s">
        <v>4111</v>
      </c>
      <c r="C1729" s="54" t="n">
        <v>41069.0525925926</v>
      </c>
      <c r="D1729" s="55" t="n">
        <v>65000</v>
      </c>
      <c r="E1729" s="0" t="n">
        <v>65000</v>
      </c>
      <c r="F1729" s="0" t="s">
        <v>71</v>
      </c>
      <c r="G1729" s="0" t="e">
        <f aca="false">tblSalaries#this row;clean salary (in local currency)*VLOOKUP(tblSalaries#this row;currency,tblXrate,2,0)</f>
        <v>#VALUE!</v>
      </c>
      <c r="H1729" s="0" t="s">
        <v>4112</v>
      </c>
      <c r="I1729" s="0" t="s">
        <v>124</v>
      </c>
      <c r="J1729" s="0" t="s">
        <v>74</v>
      </c>
      <c r="K1729" s="0" t="e">
        <f aca="false">VLOOKUP(tblSalaries#this row;where do you work,tblCountriesactual:mapping,2,0)</f>
        <v>#VALUE!</v>
      </c>
      <c r="L1729" s="0" t="s">
        <v>110</v>
      </c>
      <c r="M1729" s="0" t="n">
        <v>2</v>
      </c>
      <c r="N1729" s="48" t="e">
        <f aca="false">VLOOKUP(K1729,tblCountries,3,0)</f>
        <v>#VALUE!</v>
      </c>
      <c r="O1729" s="48" t="e">
        <f aca="false">VLOOKUP(tblSalaries#this row;how many hours of a day you work on excel,tblHours,2,0)</f>
        <v>#VALUE!</v>
      </c>
      <c r="P1729" s="48" t="e">
        <f aca="false">VLOOKUP(tblSalaries#this row;clean country,tblCountries,5,0)</f>
        <v>#VALUE!</v>
      </c>
      <c r="Q1729" s="48" t="e">
        <f aca="false">IF($Q$1,tblSalaries#this row;ppp factor*tblSalaries#this row;salary in usd,tblSalaries#this row;salary in usd)</f>
        <v>#VALUE!</v>
      </c>
    </row>
    <row r="1730" customFormat="false" ht="15" hidden="false" customHeight="true" outlineLevel="0" collapsed="false">
      <c r="B1730" s="0" t="s">
        <v>4113</v>
      </c>
      <c r="C1730" s="54" t="n">
        <v>41069.0746527778</v>
      </c>
      <c r="D1730" s="55" t="n">
        <v>72000</v>
      </c>
      <c r="E1730" s="0" t="n">
        <v>72000</v>
      </c>
      <c r="F1730" s="0" t="s">
        <v>71</v>
      </c>
      <c r="G1730" s="0" t="e">
        <f aca="false">tblSalaries#this row;clean salary (in local currency)*VLOOKUP(tblSalaries#this row;currency,tblXrate,2,0)</f>
        <v>#VALUE!</v>
      </c>
      <c r="H1730" s="0" t="s">
        <v>87</v>
      </c>
      <c r="I1730" s="0" t="s">
        <v>87</v>
      </c>
      <c r="J1730" s="0" t="s">
        <v>74</v>
      </c>
      <c r="K1730" s="0" t="e">
        <f aca="false">VLOOKUP(tblSalaries#this row;where do you work,tblCountriesactual:mapping,2,0)</f>
        <v>#VALUE!</v>
      </c>
      <c r="L1730" s="0" t="s">
        <v>100</v>
      </c>
      <c r="M1730" s="0" t="n">
        <v>13</v>
      </c>
      <c r="N1730" s="48" t="e">
        <f aca="false">VLOOKUP(K1730,tblCountries,3,0)</f>
        <v>#VALUE!</v>
      </c>
      <c r="O1730" s="48" t="e">
        <f aca="false">VLOOKUP(tblSalaries#this row;how many hours of a day you work on excel,tblHours,2,0)</f>
        <v>#VALUE!</v>
      </c>
      <c r="P1730" s="48" t="e">
        <f aca="false">VLOOKUP(tblSalaries#this row;clean country,tblCountries,5,0)</f>
        <v>#VALUE!</v>
      </c>
      <c r="Q1730" s="48" t="e">
        <f aca="false">IF($Q$1,tblSalaries#this row;ppp factor*tblSalaries#this row;salary in usd,tblSalaries#this row;salary in usd)</f>
        <v>#VALUE!</v>
      </c>
    </row>
    <row r="1731" customFormat="false" ht="15" hidden="false" customHeight="true" outlineLevel="0" collapsed="false">
      <c r="B1731" s="0" t="s">
        <v>4114</v>
      </c>
      <c r="C1731" s="54" t="n">
        <v>41069.1390625</v>
      </c>
      <c r="D1731" s="55" t="n">
        <v>52500</v>
      </c>
      <c r="E1731" s="0" t="n">
        <v>52500</v>
      </c>
      <c r="F1731" s="0" t="s">
        <v>71</v>
      </c>
      <c r="G1731" s="0" t="e">
        <f aca="false">tblSalaries#this row;clean salary (in local currency)*VLOOKUP(tblSalaries#this row;currency,tblXrate,2,0)</f>
        <v>#VALUE!</v>
      </c>
      <c r="H1731" s="0" t="s">
        <v>4115</v>
      </c>
      <c r="I1731" s="0" t="s">
        <v>124</v>
      </c>
      <c r="J1731" s="0" t="s">
        <v>74</v>
      </c>
      <c r="K1731" s="0" t="e">
        <f aca="false">VLOOKUP(tblSalaries#this row;where do you work,tblCountriesactual:mapping,2,0)</f>
        <v>#VALUE!</v>
      </c>
      <c r="L1731" s="0" t="s">
        <v>118</v>
      </c>
      <c r="M1731" s="0" t="n">
        <v>3</v>
      </c>
      <c r="N1731" s="48" t="e">
        <f aca="false">VLOOKUP(K1731,tblCountries,3,0)</f>
        <v>#VALUE!</v>
      </c>
      <c r="O1731" s="48" t="e">
        <f aca="false">VLOOKUP(tblSalaries#this row;how many hours of a day you work on excel,tblHours,2,0)</f>
        <v>#VALUE!</v>
      </c>
      <c r="P1731" s="48" t="e">
        <f aca="false">VLOOKUP(tblSalaries#this row;clean country,tblCountries,5,0)</f>
        <v>#VALUE!</v>
      </c>
      <c r="Q1731" s="48" t="e">
        <f aca="false">IF($Q$1,tblSalaries#this row;ppp factor*tblSalaries#this row;salary in usd,tblSalaries#this row;salary in usd)</f>
        <v>#VALUE!</v>
      </c>
    </row>
    <row r="1732" customFormat="false" ht="15" hidden="false" customHeight="true" outlineLevel="0" collapsed="false">
      <c r="B1732" s="0" t="s">
        <v>4116</v>
      </c>
      <c r="C1732" s="54" t="n">
        <v>41069.5009143519</v>
      </c>
      <c r="D1732" s="55" t="n">
        <v>444</v>
      </c>
      <c r="E1732" s="0" t="n">
        <v>5320</v>
      </c>
      <c r="F1732" s="0" t="s">
        <v>71</v>
      </c>
      <c r="G1732" s="0" t="e">
        <f aca="false">tblSalaries#this row;clean salary (in local currency)*VLOOKUP(tblSalaries#this row;currency,tblXrate,2,0)</f>
        <v>#VALUE!</v>
      </c>
      <c r="H1732" s="0" t="s">
        <v>4117</v>
      </c>
      <c r="I1732" s="0" t="s">
        <v>124</v>
      </c>
      <c r="J1732" s="0" t="s">
        <v>85</v>
      </c>
      <c r="K1732" s="0" t="e">
        <f aca="false">VLOOKUP(tblSalaries#this row;where do you work,tblCountriesactual:mapping,2,0)</f>
        <v>#VALUE!</v>
      </c>
      <c r="L1732" s="0" t="s">
        <v>100</v>
      </c>
      <c r="M1732" s="0" t="n">
        <v>5</v>
      </c>
      <c r="N1732" s="48" t="e">
        <f aca="false">VLOOKUP(K1732,tblCountries,3,0)</f>
        <v>#VALUE!</v>
      </c>
      <c r="O1732" s="48" t="e">
        <f aca="false">VLOOKUP(tblSalaries#this row;how many hours of a day you work on excel,tblHours,2,0)</f>
        <v>#VALUE!</v>
      </c>
      <c r="P1732" s="48" t="e">
        <f aca="false">VLOOKUP(tblSalaries#this row;clean country,tblCountries,5,0)</f>
        <v>#VALUE!</v>
      </c>
      <c r="Q1732" s="48" t="e">
        <f aca="false">IF($Q$1,tblSalaries#this row;ppp factor*tblSalaries#this row;salary in usd,tblSalaries#this row;salary in usd)</f>
        <v>#VALUE!</v>
      </c>
    </row>
    <row r="1733" customFormat="false" ht="15" hidden="false" customHeight="true" outlineLevel="0" collapsed="false">
      <c r="B1733" s="0" t="s">
        <v>4118</v>
      </c>
      <c r="C1733" s="54" t="n">
        <v>41069.8597569444</v>
      </c>
      <c r="D1733" s="55" t="n">
        <v>1500</v>
      </c>
      <c r="E1733" s="0" t="n">
        <v>18000</v>
      </c>
      <c r="F1733" s="0" t="s">
        <v>71</v>
      </c>
      <c r="G1733" s="0" t="e">
        <f aca="false">tblSalaries#this row;clean salary (in local currency)*VLOOKUP(tblSalaries#this row;currency,tblXrate,2,0)</f>
        <v>#VALUE!</v>
      </c>
      <c r="H1733" s="0" t="s">
        <v>2299</v>
      </c>
      <c r="I1733" s="0" t="s">
        <v>69</v>
      </c>
      <c r="J1733" s="0" t="s">
        <v>2098</v>
      </c>
      <c r="K1733" s="0" t="e">
        <f aca="false">VLOOKUP(tblSalaries#this row;where do you work,tblCountriesactual:mapping,2,0)</f>
        <v>#VALUE!</v>
      </c>
      <c r="L1733" s="0" t="s">
        <v>118</v>
      </c>
      <c r="M1733" s="0" t="n">
        <v>3</v>
      </c>
      <c r="N1733" s="48" t="e">
        <f aca="false">VLOOKUP(K1733,tblCountries,3,0)</f>
        <v>#VALUE!</v>
      </c>
      <c r="O1733" s="48" t="e">
        <f aca="false">VLOOKUP(tblSalaries#this row;how many hours of a day you work on excel,tblHours,2,0)</f>
        <v>#VALUE!</v>
      </c>
      <c r="P1733" s="48" t="e">
        <f aca="false">VLOOKUP(tblSalaries#this row;clean country,tblCountries,5,0)</f>
        <v>#VALUE!</v>
      </c>
      <c r="Q1733" s="48" t="e">
        <f aca="false">IF($Q$1,tblSalaries#this row;ppp factor*tblSalaries#this row;salary in usd,tblSalaries#this row;salary in usd)</f>
        <v>#VALUE!</v>
      </c>
    </row>
    <row r="1734" customFormat="false" ht="15" hidden="false" customHeight="true" outlineLevel="0" collapsed="false">
      <c r="B1734" s="0" t="s">
        <v>4119</v>
      </c>
      <c r="C1734" s="54" t="n">
        <v>41070.0350231481</v>
      </c>
      <c r="D1734" s="55" t="s">
        <v>4120</v>
      </c>
      <c r="E1734" s="0" t="n">
        <v>140000</v>
      </c>
      <c r="F1734" s="0" t="s">
        <v>101</v>
      </c>
      <c r="G1734" s="0" t="e">
        <f aca="false">tblSalaries#this row;clean salary (in local currency)*VLOOKUP(tblSalaries#this row;currency,tblXrate,2,0)</f>
        <v>#VALUE!</v>
      </c>
      <c r="H1734" s="0" t="s">
        <v>4121</v>
      </c>
      <c r="I1734" s="0" t="s">
        <v>130</v>
      </c>
      <c r="J1734" s="0" t="s">
        <v>85</v>
      </c>
      <c r="K1734" s="0" t="e">
        <f aca="false">VLOOKUP(tblSalaries#this row;where do you work,tblCountriesactual:mapping,2,0)</f>
        <v>#VALUE!</v>
      </c>
      <c r="L1734" s="0" t="s">
        <v>110</v>
      </c>
      <c r="M1734" s="0" t="n">
        <v>5</v>
      </c>
      <c r="N1734" s="48" t="e">
        <f aca="false">VLOOKUP(K1734,tblCountries,3,0)</f>
        <v>#VALUE!</v>
      </c>
      <c r="O1734" s="48" t="e">
        <f aca="false">VLOOKUP(tblSalaries#this row;how many hours of a day you work on excel,tblHours,2,0)</f>
        <v>#VALUE!</v>
      </c>
      <c r="P1734" s="48" t="e">
        <f aca="false">VLOOKUP(tblSalaries#this row;clean country,tblCountries,5,0)</f>
        <v>#VALUE!</v>
      </c>
      <c r="Q1734" s="48" t="e">
        <f aca="false">IF($Q$1,tblSalaries#this row;ppp factor*tblSalaries#this row;salary in usd,tblSalaries#this row;salary in usd)</f>
        <v>#VALUE!</v>
      </c>
    </row>
    <row r="1735" customFormat="false" ht="15" hidden="false" customHeight="true" outlineLevel="0" collapsed="false">
      <c r="B1735" s="0" t="s">
        <v>4122</v>
      </c>
      <c r="C1735" s="54" t="n">
        <v>41070.0755092593</v>
      </c>
      <c r="D1735" s="55" t="n">
        <v>1400</v>
      </c>
      <c r="E1735" s="0" t="n">
        <v>16800</v>
      </c>
      <c r="F1735" s="0" t="s">
        <v>82</v>
      </c>
      <c r="G1735" s="0" t="e">
        <f aca="false">tblSalaries#this row;clean salary (in local currency)*VLOOKUP(tblSalaries#this row;currency,tblXrate,2,0)</f>
        <v>#VALUE!</v>
      </c>
      <c r="H1735" s="0" t="s">
        <v>4123</v>
      </c>
      <c r="I1735" s="0" t="s">
        <v>69</v>
      </c>
      <c r="J1735" s="0" t="s">
        <v>2379</v>
      </c>
      <c r="K1735" s="0" t="e">
        <f aca="false">VLOOKUP(tblSalaries#this row;where do you work,tblCountriesactual:mapping,2,0)</f>
        <v>#VALUE!</v>
      </c>
      <c r="L1735" s="0" t="s">
        <v>110</v>
      </c>
      <c r="M1735" s="0" t="n">
        <v>15</v>
      </c>
      <c r="N1735" s="48" t="e">
        <f aca="false">VLOOKUP(K1735,tblCountries,3,0)</f>
        <v>#VALUE!</v>
      </c>
      <c r="O1735" s="48" t="e">
        <f aca="false">VLOOKUP(tblSalaries#this row;how many hours of a day you work on excel,tblHours,2,0)</f>
        <v>#VALUE!</v>
      </c>
      <c r="P1735" s="48" t="e">
        <f aca="false">VLOOKUP(tblSalaries#this row;clean country,tblCountries,5,0)</f>
        <v>#VALUE!</v>
      </c>
      <c r="Q1735" s="48" t="e">
        <f aca="false">IF($Q$1,tblSalaries#this row;ppp factor*tblSalaries#this row;salary in usd,tblSalaries#this row;salary in usd)</f>
        <v>#VALUE!</v>
      </c>
    </row>
    <row r="1736" customFormat="false" ht="15" hidden="false" customHeight="true" outlineLevel="0" collapsed="false">
      <c r="B1736" s="0" t="s">
        <v>4124</v>
      </c>
      <c r="C1736" s="54" t="n">
        <v>41070.0972800926</v>
      </c>
      <c r="D1736" s="55" t="n">
        <v>85000</v>
      </c>
      <c r="E1736" s="0" t="n">
        <v>85000</v>
      </c>
      <c r="F1736" s="0" t="s">
        <v>71</v>
      </c>
      <c r="G1736" s="0" t="e">
        <f aca="false">tblSalaries#this row;clean salary (in local currency)*VLOOKUP(tblSalaries#this row;currency,tblXrate,2,0)</f>
        <v>#VALUE!</v>
      </c>
      <c r="H1736" s="0" t="s">
        <v>4125</v>
      </c>
      <c r="I1736" s="0" t="s">
        <v>124</v>
      </c>
      <c r="J1736" s="0" t="s">
        <v>74</v>
      </c>
      <c r="K1736" s="0" t="e">
        <f aca="false">VLOOKUP(tblSalaries#this row;where do you work,tblCountriesactual:mapping,2,0)</f>
        <v>#VALUE!</v>
      </c>
      <c r="L1736" s="0" t="s">
        <v>100</v>
      </c>
      <c r="M1736" s="0" t="n">
        <v>15</v>
      </c>
      <c r="N1736" s="48" t="e">
        <f aca="false">VLOOKUP(K1736,tblCountries,3,0)</f>
        <v>#VALUE!</v>
      </c>
      <c r="O1736" s="48" t="e">
        <f aca="false">VLOOKUP(tblSalaries#this row;how many hours of a day you work on excel,tblHours,2,0)</f>
        <v>#VALUE!</v>
      </c>
      <c r="P1736" s="48" t="e">
        <f aca="false">VLOOKUP(tblSalaries#this row;clean country,tblCountries,5,0)</f>
        <v>#VALUE!</v>
      </c>
      <c r="Q1736" s="48" t="e">
        <f aca="false">IF($Q$1,tblSalaries#this row;ppp factor*tblSalaries#this row;salary in usd,tblSalaries#this row;salary in usd)</f>
        <v>#VALUE!</v>
      </c>
    </row>
    <row r="1737" customFormat="false" ht="15" hidden="false" customHeight="true" outlineLevel="0" collapsed="false">
      <c r="B1737" s="0" t="s">
        <v>4126</v>
      </c>
      <c r="C1737" s="54" t="n">
        <v>41070.1041319445</v>
      </c>
      <c r="D1737" s="55" t="n">
        <v>80000</v>
      </c>
      <c r="E1737" s="0" t="n">
        <v>80000</v>
      </c>
      <c r="F1737" s="0" t="s">
        <v>71</v>
      </c>
      <c r="G1737" s="0" t="e">
        <f aca="false">tblSalaries#this row;clean salary (in local currency)*VLOOKUP(tblSalaries#this row;currency,tblXrate,2,0)</f>
        <v>#VALUE!</v>
      </c>
      <c r="H1737" s="0" t="s">
        <v>116</v>
      </c>
      <c r="I1737" s="0" t="s">
        <v>116</v>
      </c>
      <c r="J1737" s="0" t="s">
        <v>149</v>
      </c>
      <c r="K1737" s="0" t="e">
        <f aca="false">VLOOKUP(tblSalaries#this row;where do you work,tblCountriesactual:mapping,2,0)</f>
        <v>#VALUE!</v>
      </c>
      <c r="L1737" s="0" t="s">
        <v>90</v>
      </c>
      <c r="M1737" s="0" t="n">
        <v>9</v>
      </c>
      <c r="N1737" s="48" t="e">
        <f aca="false">VLOOKUP(K1737,tblCountries,3,0)</f>
        <v>#VALUE!</v>
      </c>
      <c r="O1737" s="48" t="e">
        <f aca="false">VLOOKUP(tblSalaries#this row;how many hours of a day you work on excel,tblHours,2,0)</f>
        <v>#VALUE!</v>
      </c>
      <c r="P1737" s="48" t="e">
        <f aca="false">VLOOKUP(tblSalaries#this row;clean country,tblCountries,5,0)</f>
        <v>#VALUE!</v>
      </c>
      <c r="Q1737" s="48" t="e">
        <f aca="false">IF($Q$1,tblSalaries#this row;ppp factor*tblSalaries#this row;salary in usd,tblSalaries#this row;salary in usd)</f>
        <v>#VALUE!</v>
      </c>
    </row>
    <row r="1738" customFormat="false" ht="15" hidden="false" customHeight="true" outlineLevel="0" collapsed="false">
      <c r="B1738" s="0" t="s">
        <v>4127</v>
      </c>
      <c r="C1738" s="54" t="n">
        <v>41070.1778356482</v>
      </c>
      <c r="D1738" s="55" t="n">
        <v>500000</v>
      </c>
      <c r="E1738" s="0" t="n">
        <v>500000</v>
      </c>
      <c r="F1738" s="0" t="s">
        <v>101</v>
      </c>
      <c r="G1738" s="0" t="e">
        <f aca="false">tblSalaries#this row;clean salary (in local currency)*VLOOKUP(tblSalaries#this row;currency,tblXrate,2,0)</f>
        <v>#VALUE!</v>
      </c>
      <c r="H1738" s="0" t="s">
        <v>4128</v>
      </c>
      <c r="I1738" s="0" t="s">
        <v>78</v>
      </c>
      <c r="J1738" s="0" t="s">
        <v>85</v>
      </c>
      <c r="K1738" s="0" t="e">
        <f aca="false">VLOOKUP(tblSalaries#this row;where do you work,tblCountriesactual:mapping,2,0)</f>
        <v>#VALUE!</v>
      </c>
      <c r="L1738" s="0" t="s">
        <v>118</v>
      </c>
      <c r="M1738" s="0" t="n">
        <v>0</v>
      </c>
      <c r="N1738" s="48" t="e">
        <f aca="false">VLOOKUP(K1738,tblCountries,3,0)</f>
        <v>#VALUE!</v>
      </c>
      <c r="O1738" s="48" t="e">
        <f aca="false">VLOOKUP(tblSalaries#this row;how many hours of a day you work on excel,tblHours,2,0)</f>
        <v>#VALUE!</v>
      </c>
      <c r="P1738" s="48" t="e">
        <f aca="false">VLOOKUP(tblSalaries#this row;clean country,tblCountries,5,0)</f>
        <v>#VALUE!</v>
      </c>
      <c r="Q1738" s="48" t="e">
        <f aca="false">IF($Q$1,tblSalaries#this row;ppp factor*tblSalaries#this row;salary in usd,tblSalaries#this row;salary in usd)</f>
        <v>#VALUE!</v>
      </c>
    </row>
    <row r="1739" customFormat="false" ht="15" hidden="false" customHeight="true" outlineLevel="0" collapsed="false">
      <c r="B1739" s="0" t="s">
        <v>4129</v>
      </c>
      <c r="C1739" s="54" t="n">
        <v>41070.5220833333</v>
      </c>
      <c r="D1739" s="55" t="n">
        <v>125000</v>
      </c>
      <c r="E1739" s="0" t="n">
        <v>125000</v>
      </c>
      <c r="F1739" s="0" t="s">
        <v>71</v>
      </c>
      <c r="G1739" s="0" t="e">
        <f aca="false">tblSalaries#this row;clean salary (in local currency)*VLOOKUP(tblSalaries#this row;currency,tblXrate,2,0)</f>
        <v>#VALUE!</v>
      </c>
      <c r="H1739" s="0" t="s">
        <v>961</v>
      </c>
      <c r="I1739" s="0" t="s">
        <v>124</v>
      </c>
      <c r="J1739" s="0" t="s">
        <v>74</v>
      </c>
      <c r="K1739" s="0" t="e">
        <f aca="false">VLOOKUP(tblSalaries#this row;where do you work,tblCountriesactual:mapping,2,0)</f>
        <v>#VALUE!</v>
      </c>
      <c r="L1739" s="0" t="s">
        <v>118</v>
      </c>
      <c r="M1739" s="0" t="n">
        <v>10</v>
      </c>
      <c r="N1739" s="48" t="e">
        <f aca="false">VLOOKUP(K1739,tblCountries,3,0)</f>
        <v>#VALUE!</v>
      </c>
      <c r="O1739" s="48" t="e">
        <f aca="false">VLOOKUP(tblSalaries#this row;how many hours of a day you work on excel,tblHours,2,0)</f>
        <v>#VALUE!</v>
      </c>
      <c r="P1739" s="48" t="e">
        <f aca="false">VLOOKUP(tblSalaries#this row;clean country,tblCountries,5,0)</f>
        <v>#VALUE!</v>
      </c>
      <c r="Q1739" s="48" t="e">
        <f aca="false">IF($Q$1,tblSalaries#this row;ppp factor*tblSalaries#this row;salary in usd,tblSalaries#this row;salary in usd)</f>
        <v>#VALUE!</v>
      </c>
    </row>
    <row r="1740" customFormat="false" ht="15" hidden="false" customHeight="true" outlineLevel="0" collapsed="false">
      <c r="B1740" s="0" t="s">
        <v>4130</v>
      </c>
      <c r="C1740" s="54" t="n">
        <v>41070.6240625</v>
      </c>
      <c r="D1740" s="55" t="n">
        <v>1300000</v>
      </c>
      <c r="E1740" s="0" t="n">
        <v>1300000</v>
      </c>
      <c r="F1740" s="0" t="s">
        <v>101</v>
      </c>
      <c r="G1740" s="0" t="e">
        <f aca="false">tblSalaries#this row;clean salary (in local currency)*VLOOKUP(tblSalaries#this row;currency,tblXrate,2,0)</f>
        <v>#VALUE!</v>
      </c>
      <c r="H1740" s="0" t="s">
        <v>124</v>
      </c>
      <c r="I1740" s="0" t="s">
        <v>124</v>
      </c>
      <c r="J1740" s="0" t="s">
        <v>85</v>
      </c>
      <c r="K1740" s="0" t="e">
        <f aca="false">VLOOKUP(tblSalaries#this row;where do you work,tblCountriesactual:mapping,2,0)</f>
        <v>#VALUE!</v>
      </c>
      <c r="L1740" s="0" t="s">
        <v>118</v>
      </c>
      <c r="M1740" s="0" t="n">
        <v>9</v>
      </c>
      <c r="N1740" s="48" t="e">
        <f aca="false">VLOOKUP(K1740,tblCountries,3,0)</f>
        <v>#VALUE!</v>
      </c>
      <c r="O1740" s="48" t="e">
        <f aca="false">VLOOKUP(tblSalaries#this row;how many hours of a day you work on excel,tblHours,2,0)</f>
        <v>#VALUE!</v>
      </c>
      <c r="P1740" s="48" t="e">
        <f aca="false">VLOOKUP(tblSalaries#this row;clean country,tblCountries,5,0)</f>
        <v>#VALUE!</v>
      </c>
      <c r="Q1740" s="48" t="e">
        <f aca="false">IF($Q$1,tblSalaries#this row;ppp factor*tblSalaries#this row;salary in usd,tblSalaries#this row;salary in usd)</f>
        <v>#VALUE!</v>
      </c>
    </row>
    <row r="1741" customFormat="false" ht="15" hidden="false" customHeight="true" outlineLevel="0" collapsed="false">
      <c r="B1741" s="0" t="s">
        <v>4131</v>
      </c>
      <c r="C1741" s="54" t="n">
        <v>41070.638900463</v>
      </c>
      <c r="D1741" s="55" t="n">
        <v>1000</v>
      </c>
      <c r="E1741" s="0" t="n">
        <v>12000</v>
      </c>
      <c r="F1741" s="0" t="s">
        <v>71</v>
      </c>
      <c r="G1741" s="0" t="e">
        <f aca="false">tblSalaries#this row;clean salary (in local currency)*VLOOKUP(tblSalaries#this row;currency,tblXrate,2,0)</f>
        <v>#VALUE!</v>
      </c>
      <c r="H1741" s="0" t="s">
        <v>4132</v>
      </c>
      <c r="I1741" s="0" t="s">
        <v>116</v>
      </c>
      <c r="J1741" s="0" t="s">
        <v>85</v>
      </c>
      <c r="K1741" s="0" t="e">
        <f aca="false">VLOOKUP(tblSalaries#this row;where do you work,tblCountriesactual:mapping,2,0)</f>
        <v>#VALUE!</v>
      </c>
      <c r="L1741" s="0" t="s">
        <v>100</v>
      </c>
      <c r="M1741" s="0" t="n">
        <v>7</v>
      </c>
      <c r="N1741" s="48" t="e">
        <f aca="false">VLOOKUP(K1741,tblCountries,3,0)</f>
        <v>#VALUE!</v>
      </c>
      <c r="O1741" s="48" t="e">
        <f aca="false">VLOOKUP(tblSalaries#this row;how many hours of a day you work on excel,tblHours,2,0)</f>
        <v>#VALUE!</v>
      </c>
      <c r="P1741" s="48" t="e">
        <f aca="false">VLOOKUP(tblSalaries#this row;clean country,tblCountries,5,0)</f>
        <v>#VALUE!</v>
      </c>
      <c r="Q1741" s="48" t="e">
        <f aca="false">IF($Q$1,tblSalaries#this row;ppp factor*tblSalaries#this row;salary in usd,tblSalaries#this row;salary in usd)</f>
        <v>#VALUE!</v>
      </c>
    </row>
    <row r="1742" customFormat="false" ht="15" hidden="false" customHeight="true" outlineLevel="0" collapsed="false">
      <c r="B1742" s="0" t="s">
        <v>4133</v>
      </c>
      <c r="C1742" s="54" t="n">
        <v>41070.6661689815</v>
      </c>
      <c r="D1742" s="55" t="n">
        <v>30000</v>
      </c>
      <c r="E1742" s="0" t="n">
        <v>30000</v>
      </c>
      <c r="F1742" s="0" t="s">
        <v>71</v>
      </c>
      <c r="G1742" s="0" t="e">
        <f aca="false">tblSalaries#this row;clean salary (in local currency)*VLOOKUP(tblSalaries#this row;currency,tblXrate,2,0)</f>
        <v>#VALUE!</v>
      </c>
      <c r="H1742" s="0" t="s">
        <v>4134</v>
      </c>
      <c r="I1742" s="0" t="s">
        <v>78</v>
      </c>
      <c r="J1742" s="0" t="s">
        <v>222</v>
      </c>
      <c r="K1742" s="0" t="e">
        <f aca="false">VLOOKUP(tblSalaries#this row;where do you work,tblCountriesactual:mapping,2,0)</f>
        <v>#VALUE!</v>
      </c>
      <c r="L1742" s="0" t="s">
        <v>90</v>
      </c>
      <c r="M1742" s="0" t="n">
        <v>12</v>
      </c>
      <c r="N1742" s="48" t="e">
        <f aca="false">VLOOKUP(K1742,tblCountries,3,0)</f>
        <v>#VALUE!</v>
      </c>
      <c r="O1742" s="48" t="e">
        <f aca="false">VLOOKUP(tblSalaries#this row;how many hours of a day you work on excel,tblHours,2,0)</f>
        <v>#VALUE!</v>
      </c>
      <c r="P1742" s="48" t="e">
        <f aca="false">VLOOKUP(tblSalaries#this row;clean country,tblCountries,5,0)</f>
        <v>#VALUE!</v>
      </c>
      <c r="Q1742" s="48" t="e">
        <f aca="false">IF($Q$1,tblSalaries#this row;ppp factor*tblSalaries#this row;salary in usd,tblSalaries#this row;salary in usd)</f>
        <v>#VALUE!</v>
      </c>
    </row>
    <row r="1743" customFormat="false" ht="15" hidden="false" customHeight="true" outlineLevel="0" collapsed="false">
      <c r="B1743" s="0" t="s">
        <v>4135</v>
      </c>
      <c r="C1743" s="54" t="n">
        <v>41070.7230092593</v>
      </c>
      <c r="D1743" s="55" t="n">
        <v>72000</v>
      </c>
      <c r="E1743" s="0" t="n">
        <v>72000</v>
      </c>
      <c r="F1743" s="0" t="s">
        <v>82</v>
      </c>
      <c r="G1743" s="0" t="e">
        <f aca="false">tblSalaries#this row;clean salary (in local currency)*VLOOKUP(tblSalaries#this row;currency,tblXrate,2,0)</f>
        <v>#VALUE!</v>
      </c>
      <c r="H1743" s="0" t="s">
        <v>4136</v>
      </c>
      <c r="I1743" s="0" t="s">
        <v>124</v>
      </c>
      <c r="J1743" s="0" t="s">
        <v>4137</v>
      </c>
      <c r="K1743" s="0" t="e">
        <f aca="false">VLOOKUP(tblSalaries#this row;where do you work,tblCountriesactual:mapping,2,0)</f>
        <v>#VALUE!</v>
      </c>
      <c r="L1743" s="0" t="s">
        <v>90</v>
      </c>
      <c r="M1743" s="0" t="n">
        <v>3</v>
      </c>
      <c r="N1743" s="48" t="e">
        <f aca="false">VLOOKUP(K1743,tblCountries,3,0)</f>
        <v>#VALUE!</v>
      </c>
      <c r="O1743" s="48" t="e">
        <f aca="false">VLOOKUP(tblSalaries#this row;how many hours of a day you work on excel,tblHours,2,0)</f>
        <v>#VALUE!</v>
      </c>
      <c r="P1743" s="48" t="e">
        <f aca="false">VLOOKUP(tblSalaries#this row;clean country,tblCountries,5,0)</f>
        <v>#VALUE!</v>
      </c>
      <c r="Q1743" s="48" t="e">
        <f aca="false">IF($Q$1,tblSalaries#this row;ppp factor*tblSalaries#this row;salary in usd,tblSalaries#this row;salary in usd)</f>
        <v>#VALUE!</v>
      </c>
    </row>
    <row r="1744" customFormat="false" ht="15" hidden="false" customHeight="true" outlineLevel="0" collapsed="false">
      <c r="B1744" s="0" t="s">
        <v>4138</v>
      </c>
      <c r="C1744" s="54" t="n">
        <v>41070.8544328704</v>
      </c>
      <c r="D1744" s="55" t="s">
        <v>4139</v>
      </c>
      <c r="E1744" s="0" t="n">
        <v>22300</v>
      </c>
      <c r="F1744" s="0" t="s">
        <v>111</v>
      </c>
      <c r="G1744" s="0" t="e">
        <f aca="false">tblSalaries#this row;clean salary (in local currency)*VLOOKUP(tblSalaries#this row;currency,tblXrate,2,0)</f>
        <v>#VALUE!</v>
      </c>
      <c r="H1744" s="0" t="s">
        <v>4140</v>
      </c>
      <c r="I1744" s="0" t="s">
        <v>78</v>
      </c>
      <c r="J1744" s="0" t="s">
        <v>94</v>
      </c>
      <c r="K1744" s="0" t="e">
        <f aca="false">VLOOKUP(tblSalaries#this row;where do you work,tblCountriesactual:mapping,2,0)</f>
        <v>#VALUE!</v>
      </c>
      <c r="L1744" s="0" t="s">
        <v>118</v>
      </c>
      <c r="M1744" s="0" t="n">
        <v>4</v>
      </c>
      <c r="N1744" s="48" t="e">
        <f aca="false">VLOOKUP(K1744,tblCountries,3,0)</f>
        <v>#VALUE!</v>
      </c>
      <c r="O1744" s="48" t="e">
        <f aca="false">VLOOKUP(tblSalaries#this row;how many hours of a day you work on excel,tblHours,2,0)</f>
        <v>#VALUE!</v>
      </c>
      <c r="P1744" s="48" t="e">
        <f aca="false">VLOOKUP(tblSalaries#this row;clean country,tblCountries,5,0)</f>
        <v>#VALUE!</v>
      </c>
      <c r="Q1744" s="48" t="e">
        <f aca="false">IF($Q$1,tblSalaries#this row;ppp factor*tblSalaries#this row;salary in usd,tblSalaries#this row;salary in usd)</f>
        <v>#VALUE!</v>
      </c>
    </row>
    <row r="1745" customFormat="false" ht="15" hidden="false" customHeight="true" outlineLevel="0" collapsed="false">
      <c r="B1745" s="0" t="s">
        <v>4141</v>
      </c>
      <c r="C1745" s="54" t="n">
        <v>41070.9114583333</v>
      </c>
      <c r="D1745" s="55" t="s">
        <v>4142</v>
      </c>
      <c r="E1745" s="0" t="n">
        <v>31185</v>
      </c>
      <c r="F1745" s="0" t="s">
        <v>111</v>
      </c>
      <c r="G1745" s="0" t="e">
        <f aca="false">tblSalaries#this row;clean salary (in local currency)*VLOOKUP(tblSalaries#this row;currency,tblXrate,2,0)</f>
        <v>#VALUE!</v>
      </c>
      <c r="H1745" s="0" t="s">
        <v>4143</v>
      </c>
      <c r="I1745" s="0" t="s">
        <v>124</v>
      </c>
      <c r="J1745" s="0" t="s">
        <v>94</v>
      </c>
      <c r="K1745" s="0" t="e">
        <f aca="false">VLOOKUP(tblSalaries#this row;where do you work,tblCountriesactual:mapping,2,0)</f>
        <v>#VALUE!</v>
      </c>
      <c r="L1745" s="0" t="s">
        <v>110</v>
      </c>
      <c r="M1745" s="0" t="n">
        <v>7</v>
      </c>
      <c r="N1745" s="48" t="e">
        <f aca="false">VLOOKUP(K1745,tblCountries,3,0)</f>
        <v>#VALUE!</v>
      </c>
      <c r="O1745" s="48" t="e">
        <f aca="false">VLOOKUP(tblSalaries#this row;how many hours of a day you work on excel,tblHours,2,0)</f>
        <v>#VALUE!</v>
      </c>
      <c r="P1745" s="48" t="e">
        <f aca="false">VLOOKUP(tblSalaries#this row;clean country,tblCountries,5,0)</f>
        <v>#VALUE!</v>
      </c>
      <c r="Q1745" s="48" t="e">
        <f aca="false">IF($Q$1,tblSalaries#this row;ppp factor*tblSalaries#this row;salary in usd,tblSalaries#this row;salary in usd)</f>
        <v>#VALUE!</v>
      </c>
    </row>
    <row r="1746" customFormat="false" ht="15" hidden="false" customHeight="true" outlineLevel="0" collapsed="false">
      <c r="B1746" s="0" t="s">
        <v>4144</v>
      </c>
      <c r="C1746" s="54" t="n">
        <v>41071.1330902778</v>
      </c>
      <c r="D1746" s="55" t="n">
        <v>150000</v>
      </c>
      <c r="E1746" s="0" t="n">
        <v>150000</v>
      </c>
      <c r="F1746" s="0" t="s">
        <v>101</v>
      </c>
      <c r="G1746" s="0" t="e">
        <f aca="false">tblSalaries#this row;clean salary (in local currency)*VLOOKUP(tblSalaries#this row;currency,tblXrate,2,0)</f>
        <v>#VALUE!</v>
      </c>
      <c r="H1746" s="0" t="s">
        <v>1486</v>
      </c>
      <c r="I1746" s="0" t="s">
        <v>116</v>
      </c>
      <c r="J1746" s="0" t="s">
        <v>85</v>
      </c>
      <c r="K1746" s="0" t="e">
        <f aca="false">VLOOKUP(tblSalaries#this row;where do you work,tblCountriesactual:mapping,2,0)</f>
        <v>#VALUE!</v>
      </c>
      <c r="L1746" s="0" t="s">
        <v>100</v>
      </c>
      <c r="M1746" s="0" t="n">
        <v>1</v>
      </c>
      <c r="N1746" s="48" t="e">
        <f aca="false">VLOOKUP(K1746,tblCountries,3,0)</f>
        <v>#VALUE!</v>
      </c>
      <c r="O1746" s="48" t="e">
        <f aca="false">VLOOKUP(tblSalaries#this row;how many hours of a day you work on excel,tblHours,2,0)</f>
        <v>#VALUE!</v>
      </c>
      <c r="P1746" s="48" t="e">
        <f aca="false">VLOOKUP(tblSalaries#this row;clean country,tblCountries,5,0)</f>
        <v>#VALUE!</v>
      </c>
      <c r="Q1746" s="48" t="e">
        <f aca="false">IF($Q$1,tblSalaries#this row;ppp factor*tblSalaries#this row;salary in usd,tblSalaries#this row;salary in usd)</f>
        <v>#VALUE!</v>
      </c>
    </row>
    <row r="1747" customFormat="false" ht="15" hidden="false" customHeight="true" outlineLevel="0" collapsed="false">
      <c r="B1747" s="0" t="s">
        <v>4145</v>
      </c>
      <c r="C1747" s="54" t="n">
        <v>41071.2494097222</v>
      </c>
      <c r="D1747" s="55" t="n">
        <v>27000</v>
      </c>
      <c r="E1747" s="0" t="n">
        <v>27000</v>
      </c>
      <c r="F1747" s="0" t="s">
        <v>111</v>
      </c>
      <c r="G1747" s="0" t="e">
        <f aca="false">tblSalaries#this row;clean salary (in local currency)*VLOOKUP(tblSalaries#this row;currency,tblXrate,2,0)</f>
        <v>#VALUE!</v>
      </c>
      <c r="H1747" s="0" t="s">
        <v>4146</v>
      </c>
      <c r="I1747" s="0" t="s">
        <v>124</v>
      </c>
      <c r="J1747" s="0" t="s">
        <v>94</v>
      </c>
      <c r="K1747" s="0" t="e">
        <f aca="false">VLOOKUP(tblSalaries#this row;where do you work,tblCountriesactual:mapping,2,0)</f>
        <v>#VALUE!</v>
      </c>
      <c r="L1747" s="0" t="s">
        <v>110</v>
      </c>
      <c r="M1747" s="0" t="n">
        <v>3</v>
      </c>
      <c r="N1747" s="48" t="e">
        <f aca="false">VLOOKUP(K1747,tblCountries,3,0)</f>
        <v>#VALUE!</v>
      </c>
      <c r="O1747" s="48" t="e">
        <f aca="false">VLOOKUP(tblSalaries#this row;how many hours of a day you work on excel,tblHours,2,0)</f>
        <v>#VALUE!</v>
      </c>
      <c r="P1747" s="48" t="e">
        <f aca="false">VLOOKUP(tblSalaries#this row;clean country,tblCountries,5,0)</f>
        <v>#VALUE!</v>
      </c>
      <c r="Q1747" s="48" t="e">
        <f aca="false">IF($Q$1,tblSalaries#this row;ppp factor*tblSalaries#this row;salary in usd,tblSalaries#this row;salary in usd)</f>
        <v>#VALUE!</v>
      </c>
    </row>
    <row r="1748" customFormat="false" ht="15" hidden="false" customHeight="true" outlineLevel="0" collapsed="false">
      <c r="B1748" s="0" t="s">
        <v>4147</v>
      </c>
      <c r="C1748" s="54" t="n">
        <v>41071.2499421297</v>
      </c>
      <c r="D1748" s="55" t="n">
        <v>27000</v>
      </c>
      <c r="E1748" s="0" t="n">
        <v>27000</v>
      </c>
      <c r="F1748" s="0" t="s">
        <v>111</v>
      </c>
      <c r="G1748" s="0" t="e">
        <f aca="false">tblSalaries#this row;clean salary (in local currency)*VLOOKUP(tblSalaries#this row;currency,tblXrate,2,0)</f>
        <v>#VALUE!</v>
      </c>
      <c r="H1748" s="0" t="s">
        <v>4146</v>
      </c>
      <c r="I1748" s="0" t="s">
        <v>124</v>
      </c>
      <c r="J1748" s="0" t="s">
        <v>94</v>
      </c>
      <c r="K1748" s="0" t="e">
        <f aca="false">VLOOKUP(tblSalaries#this row;where do you work,tblCountriesactual:mapping,2,0)</f>
        <v>#VALUE!</v>
      </c>
      <c r="L1748" s="0" t="s">
        <v>110</v>
      </c>
      <c r="M1748" s="0" t="n">
        <v>3</v>
      </c>
      <c r="N1748" s="48" t="e">
        <f aca="false">VLOOKUP(K1748,tblCountries,3,0)</f>
        <v>#VALUE!</v>
      </c>
      <c r="O1748" s="48" t="e">
        <f aca="false">VLOOKUP(tblSalaries#this row;how many hours of a day you work on excel,tblHours,2,0)</f>
        <v>#VALUE!</v>
      </c>
      <c r="P1748" s="48" t="e">
        <f aca="false">VLOOKUP(tblSalaries#this row;clean country,tblCountries,5,0)</f>
        <v>#VALUE!</v>
      </c>
      <c r="Q1748" s="48" t="e">
        <f aca="false">IF($Q$1,tblSalaries#this row;ppp factor*tblSalaries#this row;salary in usd,tblSalaries#this row;salary in usd)</f>
        <v>#VALUE!</v>
      </c>
    </row>
    <row r="1749" customFormat="false" ht="15" hidden="false" customHeight="true" outlineLevel="0" collapsed="false">
      <c r="B1749" s="0" t="s">
        <v>4148</v>
      </c>
      <c r="C1749" s="54" t="n">
        <v>41071.4199421296</v>
      </c>
      <c r="D1749" s="55" t="n">
        <v>74461</v>
      </c>
      <c r="E1749" s="0" t="n">
        <v>74461</v>
      </c>
      <c r="F1749" s="0" t="s">
        <v>71</v>
      </c>
      <c r="G1749" s="0" t="e">
        <f aca="false">tblSalaries#this row;clean salary (in local currency)*VLOOKUP(tblSalaries#this row;currency,tblXrate,2,0)</f>
        <v>#VALUE!</v>
      </c>
      <c r="H1749" s="0" t="s">
        <v>4149</v>
      </c>
      <c r="I1749" s="0" t="s">
        <v>130</v>
      </c>
      <c r="J1749" s="0" t="s">
        <v>74</v>
      </c>
      <c r="K1749" s="0" t="e">
        <f aca="false">VLOOKUP(tblSalaries#this row;where do you work,tblCountriesactual:mapping,2,0)</f>
        <v>#VALUE!</v>
      </c>
      <c r="L1749" s="0" t="s">
        <v>90</v>
      </c>
      <c r="M1749" s="0" t="n">
        <v>9</v>
      </c>
      <c r="N1749" s="48" t="e">
        <f aca="false">VLOOKUP(K1749,tblCountries,3,0)</f>
        <v>#VALUE!</v>
      </c>
      <c r="O1749" s="48" t="e">
        <f aca="false">VLOOKUP(tblSalaries#this row;how many hours of a day you work on excel,tblHours,2,0)</f>
        <v>#VALUE!</v>
      </c>
      <c r="P1749" s="48" t="e">
        <f aca="false">VLOOKUP(tblSalaries#this row;clean country,tblCountries,5,0)</f>
        <v>#VALUE!</v>
      </c>
      <c r="Q1749" s="48" t="e">
        <f aca="false">IF($Q$1,tblSalaries#this row;ppp factor*tblSalaries#this row;salary in usd,tblSalaries#this row;salary in usd)</f>
        <v>#VALUE!</v>
      </c>
    </row>
    <row r="1750" customFormat="false" ht="15" hidden="false" customHeight="true" outlineLevel="0" collapsed="false">
      <c r="B1750" s="0" t="s">
        <v>4150</v>
      </c>
      <c r="C1750" s="54" t="n">
        <v>41071.7053240741</v>
      </c>
      <c r="D1750" s="55" t="s">
        <v>4151</v>
      </c>
      <c r="E1750" s="0" t="n">
        <v>26500</v>
      </c>
      <c r="F1750" s="0" t="s">
        <v>111</v>
      </c>
      <c r="G1750" s="0" t="e">
        <f aca="false">tblSalaries#this row;clean salary (in local currency)*VLOOKUP(tblSalaries#this row;currency,tblXrate,2,0)</f>
        <v>#VALUE!</v>
      </c>
      <c r="H1750" s="0" t="s">
        <v>4152</v>
      </c>
      <c r="I1750" s="0" t="s">
        <v>124</v>
      </c>
      <c r="J1750" s="0" t="s">
        <v>94</v>
      </c>
      <c r="K1750" s="0" t="e">
        <f aca="false">VLOOKUP(tblSalaries#this row;where do you work,tblCountriesactual:mapping,2,0)</f>
        <v>#VALUE!</v>
      </c>
      <c r="L1750" s="0" t="s">
        <v>110</v>
      </c>
      <c r="M1750" s="0" t="n">
        <v>16</v>
      </c>
      <c r="N1750" s="48" t="e">
        <f aca="false">VLOOKUP(K1750,tblCountries,3,0)</f>
        <v>#VALUE!</v>
      </c>
      <c r="O1750" s="48" t="e">
        <f aca="false">VLOOKUP(tblSalaries#this row;how many hours of a day you work on excel,tblHours,2,0)</f>
        <v>#VALUE!</v>
      </c>
      <c r="P1750" s="48" t="e">
        <f aca="false">VLOOKUP(tblSalaries#this row;clean country,tblCountries,5,0)</f>
        <v>#VALUE!</v>
      </c>
      <c r="Q1750" s="48" t="e">
        <f aca="false">IF($Q$1,tblSalaries#this row;ppp factor*tblSalaries#this row;salary in usd,tblSalaries#this row;salary in usd)</f>
        <v>#VALUE!</v>
      </c>
    </row>
    <row r="1751" customFormat="false" ht="15" hidden="false" customHeight="true" outlineLevel="0" collapsed="false">
      <c r="B1751" s="0" t="s">
        <v>4153</v>
      </c>
      <c r="C1751" s="54" t="n">
        <v>41071.7096990741</v>
      </c>
      <c r="D1751" s="55" t="s">
        <v>1998</v>
      </c>
      <c r="E1751" s="0" t="n">
        <v>480000</v>
      </c>
      <c r="F1751" s="0" t="s">
        <v>101</v>
      </c>
      <c r="G1751" s="0" t="e">
        <f aca="false">tblSalaries#this row;clean salary (in local currency)*VLOOKUP(tblSalaries#this row;currency,tblXrate,2,0)</f>
        <v>#VALUE!</v>
      </c>
      <c r="H1751" s="0" t="s">
        <v>4154</v>
      </c>
      <c r="I1751" s="0" t="s">
        <v>78</v>
      </c>
      <c r="J1751" s="0" t="s">
        <v>85</v>
      </c>
      <c r="K1751" s="0" t="e">
        <f aca="false">VLOOKUP(tblSalaries#this row;where do you work,tblCountriesactual:mapping,2,0)</f>
        <v>#VALUE!</v>
      </c>
      <c r="L1751" s="0" t="s">
        <v>110</v>
      </c>
      <c r="M1751" s="0" t="n">
        <v>1</v>
      </c>
      <c r="N1751" s="48" t="e">
        <f aca="false">VLOOKUP(K1751,tblCountries,3,0)</f>
        <v>#VALUE!</v>
      </c>
      <c r="O1751" s="48" t="e">
        <f aca="false">VLOOKUP(tblSalaries#this row;how many hours of a day you work on excel,tblHours,2,0)</f>
        <v>#VALUE!</v>
      </c>
      <c r="P1751" s="48" t="e">
        <f aca="false">VLOOKUP(tblSalaries#this row;clean country,tblCountries,5,0)</f>
        <v>#VALUE!</v>
      </c>
      <c r="Q1751" s="48" t="e">
        <f aca="false">IF($Q$1,tblSalaries#this row;ppp factor*tblSalaries#this row;salary in usd,tblSalaries#this row;salary in usd)</f>
        <v>#VALUE!</v>
      </c>
    </row>
    <row r="1752" customFormat="false" ht="15" hidden="false" customHeight="true" outlineLevel="0" collapsed="false">
      <c r="B1752" s="0" t="s">
        <v>4155</v>
      </c>
      <c r="C1752" s="54" t="n">
        <v>41071.746087963</v>
      </c>
      <c r="D1752" s="55" t="n">
        <v>200</v>
      </c>
      <c r="E1752" s="0" t="n">
        <v>2400</v>
      </c>
      <c r="F1752" s="0" t="s">
        <v>71</v>
      </c>
      <c r="G1752" s="0" t="e">
        <f aca="false">tblSalaries#this row;clean salary (in local currency)*VLOOKUP(tblSalaries#this row;currency,tblXrate,2,0)</f>
        <v>#VALUE!</v>
      </c>
      <c r="H1752" s="0" t="s">
        <v>4156</v>
      </c>
      <c r="I1752" s="0" t="s">
        <v>78</v>
      </c>
      <c r="J1752" s="0" t="s">
        <v>85</v>
      </c>
      <c r="K1752" s="0" t="e">
        <f aca="false">VLOOKUP(tblSalaries#this row;where do you work,tblCountriesactual:mapping,2,0)</f>
        <v>#VALUE!</v>
      </c>
      <c r="L1752" s="0" t="s">
        <v>100</v>
      </c>
      <c r="M1752" s="0" t="n">
        <v>3</v>
      </c>
      <c r="N1752" s="48" t="e">
        <f aca="false">VLOOKUP(K1752,tblCountries,3,0)</f>
        <v>#VALUE!</v>
      </c>
      <c r="O1752" s="48" t="e">
        <f aca="false">VLOOKUP(tblSalaries#this row;how many hours of a day you work on excel,tblHours,2,0)</f>
        <v>#VALUE!</v>
      </c>
      <c r="P1752" s="48" t="e">
        <f aca="false">VLOOKUP(tblSalaries#this row;clean country,tblCountries,5,0)</f>
        <v>#VALUE!</v>
      </c>
      <c r="Q1752" s="48" t="e">
        <f aca="false">IF($Q$1,tblSalaries#this row;ppp factor*tblSalaries#this row;salary in usd,tblSalaries#this row;salary in usd)</f>
        <v>#VALUE!</v>
      </c>
    </row>
    <row r="1753" customFormat="false" ht="15" hidden="false" customHeight="true" outlineLevel="0" collapsed="false">
      <c r="B1753" s="0" t="s">
        <v>4157</v>
      </c>
      <c r="C1753" s="54" t="n">
        <v>41071.8199884259</v>
      </c>
      <c r="D1753" s="55" t="s">
        <v>2057</v>
      </c>
      <c r="E1753" s="0" t="n">
        <v>3000</v>
      </c>
      <c r="F1753" s="0" t="s">
        <v>71</v>
      </c>
      <c r="G1753" s="0" t="e">
        <f aca="false">tblSalaries#this row;clean salary (in local currency)*VLOOKUP(tblSalaries#this row;currency,tblXrate,2,0)</f>
        <v>#VALUE!</v>
      </c>
      <c r="H1753" s="0" t="s">
        <v>1922</v>
      </c>
      <c r="I1753" s="0" t="s">
        <v>78</v>
      </c>
      <c r="J1753" s="0" t="s">
        <v>151</v>
      </c>
      <c r="K1753" s="0" t="e">
        <f aca="false">VLOOKUP(tblSalaries#this row;where do you work,tblCountriesactual:mapping,2,0)</f>
        <v>#VALUE!</v>
      </c>
      <c r="L1753" s="0" t="s">
        <v>90</v>
      </c>
      <c r="M1753" s="0" t="n">
        <v>12</v>
      </c>
      <c r="N1753" s="48" t="e">
        <f aca="false">VLOOKUP(K1753,tblCountries,3,0)</f>
        <v>#VALUE!</v>
      </c>
      <c r="O1753" s="48" t="e">
        <f aca="false">VLOOKUP(tblSalaries#this row;how many hours of a day you work on excel,tblHours,2,0)</f>
        <v>#VALUE!</v>
      </c>
      <c r="P1753" s="48" t="e">
        <f aca="false">VLOOKUP(tblSalaries#this row;clean country,tblCountries,5,0)</f>
        <v>#VALUE!</v>
      </c>
      <c r="Q1753" s="48" t="e">
        <f aca="false">IF($Q$1,tblSalaries#this row;ppp factor*tblSalaries#this row;salary in usd,tblSalaries#this row;salary in usd)</f>
        <v>#VALUE!</v>
      </c>
    </row>
    <row r="1754" customFormat="false" ht="15" hidden="false" customHeight="true" outlineLevel="0" collapsed="false">
      <c r="B1754" s="0" t="s">
        <v>4158</v>
      </c>
      <c r="C1754" s="54" t="n">
        <v>41071.8309722222</v>
      </c>
      <c r="D1754" s="55" t="n">
        <v>11000</v>
      </c>
      <c r="E1754" s="0" t="n">
        <v>11000</v>
      </c>
      <c r="F1754" s="0" t="s">
        <v>71</v>
      </c>
      <c r="G1754" s="0" t="e">
        <f aca="false">tblSalaries#this row;clean salary (in local currency)*VLOOKUP(tblSalaries#this row;currency,tblXrate,2,0)</f>
        <v>#VALUE!</v>
      </c>
      <c r="H1754" s="0" t="s">
        <v>3334</v>
      </c>
      <c r="I1754" s="0" t="s">
        <v>78</v>
      </c>
      <c r="J1754" s="0" t="s">
        <v>85</v>
      </c>
      <c r="K1754" s="0" t="e">
        <f aca="false">VLOOKUP(tblSalaries#this row;where do you work,tblCountriesactual:mapping,2,0)</f>
        <v>#VALUE!</v>
      </c>
      <c r="L1754" s="0" t="s">
        <v>110</v>
      </c>
      <c r="M1754" s="0" t="n">
        <v>2</v>
      </c>
      <c r="N1754" s="48" t="e">
        <f aca="false">VLOOKUP(K1754,tblCountries,3,0)</f>
        <v>#VALUE!</v>
      </c>
      <c r="O1754" s="48" t="e">
        <f aca="false">VLOOKUP(tblSalaries#this row;how many hours of a day you work on excel,tblHours,2,0)</f>
        <v>#VALUE!</v>
      </c>
      <c r="P1754" s="48" t="e">
        <f aca="false">VLOOKUP(tblSalaries#this row;clean country,tblCountries,5,0)</f>
        <v>#VALUE!</v>
      </c>
      <c r="Q1754" s="48" t="e">
        <f aca="false">IF($Q$1,tblSalaries#this row;ppp factor*tblSalaries#this row;salary in usd,tblSalaries#this row;salary in usd)</f>
        <v>#VALUE!</v>
      </c>
    </row>
    <row r="1755" customFormat="false" ht="15" hidden="false" customHeight="true" outlineLevel="0" collapsed="false">
      <c r="B1755" s="0" t="s">
        <v>4159</v>
      </c>
      <c r="C1755" s="54" t="n">
        <v>41071.8775</v>
      </c>
      <c r="D1755" s="55" t="n">
        <v>40000</v>
      </c>
      <c r="E1755" s="0" t="n">
        <v>40000</v>
      </c>
      <c r="F1755" s="0" t="s">
        <v>71</v>
      </c>
      <c r="G1755" s="0" t="e">
        <f aca="false">tblSalaries#this row;clean salary (in local currency)*VLOOKUP(tblSalaries#this row;currency,tblXrate,2,0)</f>
        <v>#VALUE!</v>
      </c>
      <c r="H1755" s="0" t="s">
        <v>2083</v>
      </c>
      <c r="I1755" s="0" t="s">
        <v>78</v>
      </c>
      <c r="J1755" s="0" t="s">
        <v>74</v>
      </c>
      <c r="K1755" s="0" t="e">
        <f aca="false">VLOOKUP(tblSalaries#this row;where do you work,tblCountriesactual:mapping,2,0)</f>
        <v>#VALUE!</v>
      </c>
      <c r="L1755" s="0" t="s">
        <v>100</v>
      </c>
      <c r="M1755" s="0" t="n">
        <v>2</v>
      </c>
      <c r="N1755" s="48" t="e">
        <f aca="false">VLOOKUP(K1755,tblCountries,3,0)</f>
        <v>#VALUE!</v>
      </c>
      <c r="O1755" s="48" t="e">
        <f aca="false">VLOOKUP(tblSalaries#this row;how many hours of a day you work on excel,tblHours,2,0)</f>
        <v>#VALUE!</v>
      </c>
      <c r="P1755" s="48" t="e">
        <f aca="false">VLOOKUP(tblSalaries#this row;clean country,tblCountries,5,0)</f>
        <v>#VALUE!</v>
      </c>
      <c r="Q1755" s="48" t="e">
        <f aca="false">IF($Q$1,tblSalaries#this row;ppp factor*tblSalaries#this row;salary in usd,tblSalaries#this row;salary in usd)</f>
        <v>#VALUE!</v>
      </c>
    </row>
    <row r="1756" customFormat="false" ht="15" hidden="false" customHeight="true" outlineLevel="0" collapsed="false">
      <c r="B1756" s="0" t="s">
        <v>4160</v>
      </c>
      <c r="C1756" s="54" t="n">
        <v>41071.895474537</v>
      </c>
      <c r="D1756" s="55" t="n">
        <v>300</v>
      </c>
      <c r="E1756" s="0" t="n">
        <v>3600</v>
      </c>
      <c r="F1756" s="0" t="s">
        <v>71</v>
      </c>
      <c r="G1756" s="0" t="e">
        <f aca="false">tblSalaries#this row;clean salary (in local currency)*VLOOKUP(tblSalaries#this row;currency,tblXrate,2,0)</f>
        <v>#VALUE!</v>
      </c>
      <c r="H1756" s="0" t="s">
        <v>78</v>
      </c>
      <c r="I1756" s="0" t="s">
        <v>78</v>
      </c>
      <c r="J1756" s="0" t="s">
        <v>85</v>
      </c>
      <c r="K1756" s="0" t="e">
        <f aca="false">VLOOKUP(tblSalaries#this row;where do you work,tblCountriesactual:mapping,2,0)</f>
        <v>#VALUE!</v>
      </c>
      <c r="L1756" s="0" t="s">
        <v>110</v>
      </c>
      <c r="M1756" s="0" t="n">
        <v>1</v>
      </c>
      <c r="N1756" s="48" t="e">
        <f aca="false">VLOOKUP(K1756,tblCountries,3,0)</f>
        <v>#VALUE!</v>
      </c>
      <c r="O1756" s="48" t="e">
        <f aca="false">VLOOKUP(tblSalaries#this row;how many hours of a day you work on excel,tblHours,2,0)</f>
        <v>#VALUE!</v>
      </c>
      <c r="P1756" s="48" t="e">
        <f aca="false">VLOOKUP(tblSalaries#this row;clean country,tblCountries,5,0)</f>
        <v>#VALUE!</v>
      </c>
      <c r="Q1756" s="48" t="e">
        <f aca="false">IF($Q$1,tblSalaries#this row;ppp factor*tblSalaries#this row;salary in usd,tblSalaries#this row;salary in usd)</f>
        <v>#VALUE!</v>
      </c>
    </row>
    <row r="1757" customFormat="false" ht="15" hidden="false" customHeight="true" outlineLevel="0" collapsed="false">
      <c r="B1757" s="0" t="s">
        <v>4161</v>
      </c>
      <c r="C1757" s="54" t="n">
        <v>41071.9112731482</v>
      </c>
      <c r="D1757" s="55" t="n">
        <v>56600</v>
      </c>
      <c r="E1757" s="0" t="n">
        <v>56600</v>
      </c>
      <c r="F1757" s="0" t="s">
        <v>71</v>
      </c>
      <c r="G1757" s="0" t="e">
        <f aca="false">tblSalaries#this row;clean salary (in local currency)*VLOOKUP(tblSalaries#this row;currency,tblXrate,2,0)</f>
        <v>#VALUE!</v>
      </c>
      <c r="H1757" s="0" t="s">
        <v>4162</v>
      </c>
      <c r="I1757" s="0" t="s">
        <v>124</v>
      </c>
      <c r="J1757" s="0" t="s">
        <v>74</v>
      </c>
      <c r="K1757" s="0" t="e">
        <f aca="false">VLOOKUP(tblSalaries#this row;where do you work,tblCountriesactual:mapping,2,0)</f>
        <v>#VALUE!</v>
      </c>
      <c r="L1757" s="0" t="s">
        <v>110</v>
      </c>
      <c r="M1757" s="0" t="n">
        <v>12</v>
      </c>
      <c r="N1757" s="48" t="e">
        <f aca="false">VLOOKUP(K1757,tblCountries,3,0)</f>
        <v>#VALUE!</v>
      </c>
      <c r="O1757" s="48" t="e">
        <f aca="false">VLOOKUP(tblSalaries#this row;how many hours of a day you work on excel,tblHours,2,0)</f>
        <v>#VALUE!</v>
      </c>
      <c r="P1757" s="48" t="e">
        <f aca="false">VLOOKUP(tblSalaries#this row;clean country,tblCountries,5,0)</f>
        <v>#VALUE!</v>
      </c>
      <c r="Q1757" s="48" t="e">
        <f aca="false">IF($Q$1,tblSalaries#this row;ppp factor*tblSalaries#this row;salary in usd,tblSalaries#this row;salary in usd)</f>
        <v>#VALUE!</v>
      </c>
    </row>
    <row r="1758" customFormat="false" ht="15" hidden="false" customHeight="true" outlineLevel="0" collapsed="false">
      <c r="B1758" s="0" t="s">
        <v>4163</v>
      </c>
      <c r="C1758" s="54" t="n">
        <v>41071.9315393519</v>
      </c>
      <c r="D1758" s="55" t="n">
        <v>33600</v>
      </c>
      <c r="E1758" s="0" t="n">
        <v>33600</v>
      </c>
      <c r="F1758" s="0" t="s">
        <v>71</v>
      </c>
      <c r="G1758" s="0" t="e">
        <f aca="false">tblSalaries#this row;clean salary (in local currency)*VLOOKUP(tblSalaries#this row;currency,tblXrate,2,0)</f>
        <v>#VALUE!</v>
      </c>
      <c r="H1758" s="0" t="s">
        <v>1965</v>
      </c>
      <c r="I1758" s="0" t="s">
        <v>78</v>
      </c>
      <c r="J1758" s="0" t="s">
        <v>161</v>
      </c>
      <c r="K1758" s="0" t="e">
        <f aca="false">VLOOKUP(tblSalaries#this row;where do you work,tblCountriesactual:mapping,2,0)</f>
        <v>#VALUE!</v>
      </c>
      <c r="L1758" s="0" t="s">
        <v>118</v>
      </c>
      <c r="M1758" s="0" t="n">
        <v>2</v>
      </c>
      <c r="N1758" s="48" t="e">
        <f aca="false">VLOOKUP(K1758,tblCountries,3,0)</f>
        <v>#VALUE!</v>
      </c>
      <c r="O1758" s="48" t="e">
        <f aca="false">VLOOKUP(tblSalaries#this row;how many hours of a day you work on excel,tblHours,2,0)</f>
        <v>#VALUE!</v>
      </c>
      <c r="P1758" s="48" t="e">
        <f aca="false">VLOOKUP(tblSalaries#this row;clean country,tblCountries,5,0)</f>
        <v>#VALUE!</v>
      </c>
      <c r="Q1758" s="48" t="e">
        <f aca="false">IF($Q$1,tblSalaries#this row;ppp factor*tblSalaries#this row;salary in usd,tblSalaries#this row;salary in usd)</f>
        <v>#VALUE!</v>
      </c>
    </row>
    <row r="1759" customFormat="false" ht="15" hidden="false" customHeight="true" outlineLevel="0" collapsed="false">
      <c r="B1759" s="0" t="s">
        <v>4164</v>
      </c>
      <c r="C1759" s="54" t="n">
        <v>41071.9319444444</v>
      </c>
      <c r="D1759" s="55" t="n">
        <v>33600</v>
      </c>
      <c r="E1759" s="0" t="n">
        <v>33600</v>
      </c>
      <c r="F1759" s="0" t="s">
        <v>71</v>
      </c>
      <c r="G1759" s="0" t="e">
        <f aca="false">tblSalaries#this row;clean salary (in local currency)*VLOOKUP(tblSalaries#this row;currency,tblXrate,2,0)</f>
        <v>#VALUE!</v>
      </c>
      <c r="H1759" s="0" t="s">
        <v>1965</v>
      </c>
      <c r="I1759" s="0" t="s">
        <v>78</v>
      </c>
      <c r="J1759" s="0" t="s">
        <v>161</v>
      </c>
      <c r="K1759" s="0" t="e">
        <f aca="false">VLOOKUP(tblSalaries#this row;where do you work,tblCountriesactual:mapping,2,0)</f>
        <v>#VALUE!</v>
      </c>
      <c r="L1759" s="0" t="s">
        <v>118</v>
      </c>
      <c r="M1759" s="0" t="n">
        <v>2</v>
      </c>
      <c r="N1759" s="48" t="e">
        <f aca="false">VLOOKUP(K1759,tblCountries,3,0)</f>
        <v>#VALUE!</v>
      </c>
      <c r="O1759" s="48" t="e">
        <f aca="false">VLOOKUP(tblSalaries#this row;how many hours of a day you work on excel,tblHours,2,0)</f>
        <v>#VALUE!</v>
      </c>
      <c r="P1759" s="48" t="e">
        <f aca="false">VLOOKUP(tblSalaries#this row;clean country,tblCountries,5,0)</f>
        <v>#VALUE!</v>
      </c>
      <c r="Q1759" s="48" t="e">
        <f aca="false">IF($Q$1,tblSalaries#this row;ppp factor*tblSalaries#this row;salary in usd,tblSalaries#this row;salary in usd)</f>
        <v>#VALUE!</v>
      </c>
    </row>
    <row r="1760" customFormat="false" ht="15" hidden="false" customHeight="true" outlineLevel="0" collapsed="false">
      <c r="B1760" s="0" t="s">
        <v>4165</v>
      </c>
      <c r="C1760" s="54" t="n">
        <v>41072.0181365741</v>
      </c>
      <c r="D1760" s="55" t="n">
        <v>100000</v>
      </c>
      <c r="E1760" s="0" t="n">
        <v>100000</v>
      </c>
      <c r="F1760" s="0" t="s">
        <v>71</v>
      </c>
      <c r="G1760" s="0" t="e">
        <f aca="false">tblSalaries#this row;clean salary (in local currency)*VLOOKUP(tblSalaries#this row;currency,tblXrate,2,0)</f>
        <v>#VALUE!</v>
      </c>
      <c r="H1760" s="0" t="s">
        <v>1061</v>
      </c>
      <c r="I1760" s="0" t="s">
        <v>78</v>
      </c>
      <c r="J1760" s="0" t="s">
        <v>74</v>
      </c>
      <c r="K1760" s="0" t="e">
        <f aca="false">VLOOKUP(tblSalaries#this row;where do you work,tblCountriesactual:mapping,2,0)</f>
        <v>#VALUE!</v>
      </c>
      <c r="L1760" s="0" t="s">
        <v>118</v>
      </c>
      <c r="M1760" s="0" t="n">
        <v>12</v>
      </c>
      <c r="N1760" s="48" t="e">
        <f aca="false">VLOOKUP(K1760,tblCountries,3,0)</f>
        <v>#VALUE!</v>
      </c>
      <c r="O1760" s="48" t="e">
        <f aca="false">VLOOKUP(tblSalaries#this row;how many hours of a day you work on excel,tblHours,2,0)</f>
        <v>#VALUE!</v>
      </c>
      <c r="P1760" s="48" t="e">
        <f aca="false">VLOOKUP(tblSalaries#this row;clean country,tblCountries,5,0)</f>
        <v>#VALUE!</v>
      </c>
      <c r="Q1760" s="48" t="e">
        <f aca="false">IF($Q$1,tblSalaries#this row;ppp factor*tblSalaries#this row;salary in usd,tblSalaries#this row;salary in usd)</f>
        <v>#VALUE!</v>
      </c>
    </row>
    <row r="1761" customFormat="false" ht="15" hidden="false" customHeight="true" outlineLevel="0" collapsed="false">
      <c r="B1761" s="0" t="s">
        <v>4166</v>
      </c>
      <c r="C1761" s="54" t="n">
        <v>41072.08</v>
      </c>
      <c r="D1761" s="55" t="n">
        <v>40000</v>
      </c>
      <c r="E1761" s="0" t="n">
        <v>40000</v>
      </c>
      <c r="F1761" s="0" t="s">
        <v>125</v>
      </c>
      <c r="G1761" s="0" t="e">
        <f aca="false">tblSalaries#this row;clean salary (in local currency)*VLOOKUP(tblSalaries#this row;currency,tblXrate,2,0)</f>
        <v>#VALUE!</v>
      </c>
      <c r="H1761" s="0" t="s">
        <v>4167</v>
      </c>
      <c r="I1761" s="0" t="s">
        <v>78</v>
      </c>
      <c r="J1761" s="0" t="s">
        <v>113</v>
      </c>
      <c r="K1761" s="0" t="e">
        <f aca="false">VLOOKUP(tblSalaries#this row;where do you work,tblCountriesactual:mapping,2,0)</f>
        <v>#VALUE!</v>
      </c>
      <c r="L1761" s="0" t="s">
        <v>90</v>
      </c>
      <c r="M1761" s="0" t="n">
        <v>1</v>
      </c>
      <c r="N1761" s="48" t="e">
        <f aca="false">VLOOKUP(K1761,tblCountries,3,0)</f>
        <v>#VALUE!</v>
      </c>
      <c r="O1761" s="48" t="e">
        <f aca="false">VLOOKUP(tblSalaries#this row;how many hours of a day you work on excel,tblHours,2,0)</f>
        <v>#VALUE!</v>
      </c>
      <c r="P1761" s="48" t="e">
        <f aca="false">VLOOKUP(tblSalaries#this row;clean country,tblCountries,5,0)</f>
        <v>#VALUE!</v>
      </c>
      <c r="Q1761" s="48" t="e">
        <f aca="false">IF($Q$1,tblSalaries#this row;ppp factor*tblSalaries#this row;salary in usd,tblSalaries#this row;salary in usd)</f>
        <v>#VALUE!</v>
      </c>
    </row>
    <row r="1762" customFormat="false" ht="15" hidden="false" customHeight="true" outlineLevel="0" collapsed="false">
      <c r="B1762" s="0" t="s">
        <v>4168</v>
      </c>
      <c r="C1762" s="54" t="n">
        <v>41072.0819444444</v>
      </c>
      <c r="D1762" s="55" t="n">
        <v>400000</v>
      </c>
      <c r="E1762" s="0" t="n">
        <v>400000</v>
      </c>
      <c r="F1762" s="0" t="s">
        <v>101</v>
      </c>
      <c r="G1762" s="0" t="e">
        <f aca="false">tblSalaries#this row;clean salary (in local currency)*VLOOKUP(tblSalaries#this row;currency,tblXrate,2,0)</f>
        <v>#VALUE!</v>
      </c>
      <c r="H1762" s="0" t="s">
        <v>712</v>
      </c>
      <c r="I1762" s="0" t="s">
        <v>78</v>
      </c>
      <c r="J1762" s="0" t="s">
        <v>85</v>
      </c>
      <c r="K1762" s="0" t="e">
        <f aca="false">VLOOKUP(tblSalaries#this row;where do you work,tblCountriesactual:mapping,2,0)</f>
        <v>#VALUE!</v>
      </c>
      <c r="L1762" s="0" t="s">
        <v>100</v>
      </c>
      <c r="M1762" s="0" t="n">
        <v>3</v>
      </c>
      <c r="N1762" s="48" t="e">
        <f aca="false">VLOOKUP(K1762,tblCountries,3,0)</f>
        <v>#VALUE!</v>
      </c>
      <c r="O1762" s="48" t="e">
        <f aca="false">VLOOKUP(tblSalaries#this row;how many hours of a day you work on excel,tblHours,2,0)</f>
        <v>#VALUE!</v>
      </c>
      <c r="P1762" s="48" t="e">
        <f aca="false">VLOOKUP(tblSalaries#this row;clean country,tblCountries,5,0)</f>
        <v>#VALUE!</v>
      </c>
      <c r="Q1762" s="48" t="e">
        <f aca="false">IF($Q$1,tblSalaries#this row;ppp factor*tblSalaries#this row;salary in usd,tblSalaries#this row;salary in usd)</f>
        <v>#VALUE!</v>
      </c>
    </row>
    <row r="1763" customFormat="false" ht="15" hidden="false" customHeight="true" outlineLevel="0" collapsed="false">
      <c r="B1763" s="0" t="s">
        <v>4169</v>
      </c>
      <c r="C1763" s="54" t="n">
        <v>41072.1133912037</v>
      </c>
      <c r="D1763" s="55" t="s">
        <v>4170</v>
      </c>
      <c r="E1763" s="0" t="n">
        <v>65000</v>
      </c>
      <c r="F1763" s="0" t="s">
        <v>71</v>
      </c>
      <c r="G1763" s="0" t="e">
        <f aca="false">tblSalaries#this row;clean salary (in local currency)*VLOOKUP(tblSalaries#this row;currency,tblXrate,2,0)</f>
        <v>#VALUE!</v>
      </c>
      <c r="H1763" s="0" t="s">
        <v>4171</v>
      </c>
      <c r="I1763" s="0" t="s">
        <v>78</v>
      </c>
      <c r="J1763" s="0" t="s">
        <v>74</v>
      </c>
      <c r="K1763" s="0" t="e">
        <f aca="false">VLOOKUP(tblSalaries#this row;where do you work,tblCountriesactual:mapping,2,0)</f>
        <v>#VALUE!</v>
      </c>
      <c r="L1763" s="0" t="s">
        <v>110</v>
      </c>
      <c r="M1763" s="0" t="n">
        <v>14</v>
      </c>
      <c r="N1763" s="48" t="e">
        <f aca="false">VLOOKUP(K1763,tblCountries,3,0)</f>
        <v>#VALUE!</v>
      </c>
      <c r="O1763" s="48" t="e">
        <f aca="false">VLOOKUP(tblSalaries#this row;how many hours of a day you work on excel,tblHours,2,0)</f>
        <v>#VALUE!</v>
      </c>
      <c r="P1763" s="48" t="e">
        <f aca="false">VLOOKUP(tblSalaries#this row;clean country,tblCountries,5,0)</f>
        <v>#VALUE!</v>
      </c>
      <c r="Q1763" s="48" t="e">
        <f aca="false">IF($Q$1,tblSalaries#this row;ppp factor*tblSalaries#this row;salary in usd,tblSalaries#this row;salary in usd)</f>
        <v>#VALUE!</v>
      </c>
    </row>
    <row r="1764" customFormat="false" ht="15" hidden="false" customHeight="true" outlineLevel="0" collapsed="false">
      <c r="B1764" s="0" t="s">
        <v>4172</v>
      </c>
      <c r="C1764" s="54" t="n">
        <v>41072.1244907407</v>
      </c>
      <c r="D1764" s="55" t="n">
        <v>65000</v>
      </c>
      <c r="E1764" s="0" t="n">
        <v>65000</v>
      </c>
      <c r="F1764" s="0" t="s">
        <v>71</v>
      </c>
      <c r="G1764" s="0" t="e">
        <f aca="false">tblSalaries#this row;clean salary (in local currency)*VLOOKUP(tblSalaries#this row;currency,tblXrate,2,0)</f>
        <v>#VALUE!</v>
      </c>
      <c r="H1764" s="0" t="s">
        <v>877</v>
      </c>
      <c r="I1764" s="0" t="s">
        <v>78</v>
      </c>
      <c r="J1764" s="0" t="s">
        <v>74</v>
      </c>
      <c r="K1764" s="0" t="e">
        <f aca="false">VLOOKUP(tblSalaries#this row;where do you work,tblCountriesactual:mapping,2,0)</f>
        <v>#VALUE!</v>
      </c>
      <c r="L1764" s="0" t="s">
        <v>100</v>
      </c>
      <c r="M1764" s="0" t="n">
        <v>10</v>
      </c>
      <c r="N1764" s="48" t="e">
        <f aca="false">VLOOKUP(K1764,tblCountries,3,0)</f>
        <v>#VALUE!</v>
      </c>
      <c r="O1764" s="48" t="e">
        <f aca="false">VLOOKUP(tblSalaries#this row;how many hours of a day you work on excel,tblHours,2,0)</f>
        <v>#VALUE!</v>
      </c>
      <c r="P1764" s="48" t="e">
        <f aca="false">VLOOKUP(tblSalaries#this row;clean country,tblCountries,5,0)</f>
        <v>#VALUE!</v>
      </c>
      <c r="Q1764" s="48" t="e">
        <f aca="false">IF($Q$1,tblSalaries#this row;ppp factor*tblSalaries#this row;salary in usd,tblSalaries#this row;salary in usd)</f>
        <v>#VALUE!</v>
      </c>
    </row>
    <row r="1765" customFormat="false" ht="15" hidden="false" customHeight="true" outlineLevel="0" collapsed="false">
      <c r="B1765" s="0" t="s">
        <v>4173</v>
      </c>
      <c r="C1765" s="54" t="n">
        <v>41072.1475347222</v>
      </c>
      <c r="D1765" s="55" t="n">
        <v>65000</v>
      </c>
      <c r="E1765" s="0" t="n">
        <v>65000</v>
      </c>
      <c r="F1765" s="0" t="s">
        <v>71</v>
      </c>
      <c r="G1765" s="0" t="e">
        <f aca="false">tblSalaries#this row;clean salary (in local currency)*VLOOKUP(tblSalaries#this row;currency,tblXrate,2,0)</f>
        <v>#VALUE!</v>
      </c>
      <c r="H1765" s="0" t="s">
        <v>1134</v>
      </c>
      <c r="I1765" s="0" t="s">
        <v>97</v>
      </c>
      <c r="J1765" s="0" t="s">
        <v>74</v>
      </c>
      <c r="K1765" s="0" t="e">
        <f aca="false">VLOOKUP(tblSalaries#this row;where do you work,tblCountriesactual:mapping,2,0)</f>
        <v>#VALUE!</v>
      </c>
      <c r="L1765" s="0" t="s">
        <v>100</v>
      </c>
      <c r="M1765" s="0" t="n">
        <v>13</v>
      </c>
      <c r="N1765" s="48" t="e">
        <f aca="false">VLOOKUP(K1765,tblCountries,3,0)</f>
        <v>#VALUE!</v>
      </c>
      <c r="O1765" s="48" t="e">
        <f aca="false">VLOOKUP(tblSalaries#this row;how many hours of a day you work on excel,tblHours,2,0)</f>
        <v>#VALUE!</v>
      </c>
      <c r="P1765" s="48" t="e">
        <f aca="false">VLOOKUP(tblSalaries#this row;clean country,tblCountries,5,0)</f>
        <v>#VALUE!</v>
      </c>
      <c r="Q1765" s="48" t="e">
        <f aca="false">IF($Q$1,tblSalaries#this row;ppp factor*tblSalaries#this row;salary in usd,tblSalaries#this row;salary in usd)</f>
        <v>#VALUE!</v>
      </c>
    </row>
    <row r="1766" customFormat="false" ht="15" hidden="false" customHeight="true" outlineLevel="0" collapsed="false">
      <c r="B1766" s="0" t="s">
        <v>4174</v>
      </c>
      <c r="C1766" s="54" t="n">
        <v>41072.1565393519</v>
      </c>
      <c r="D1766" s="55" t="n">
        <v>78000</v>
      </c>
      <c r="E1766" s="0" t="n">
        <v>78000</v>
      </c>
      <c r="F1766" s="0" t="s">
        <v>125</v>
      </c>
      <c r="G1766" s="0" t="e">
        <f aca="false">tblSalaries#this row;clean salary (in local currency)*VLOOKUP(tblSalaries#this row;currency,tblXrate,2,0)</f>
        <v>#VALUE!</v>
      </c>
      <c r="H1766" s="0" t="s">
        <v>4175</v>
      </c>
      <c r="I1766" s="0" t="s">
        <v>78</v>
      </c>
      <c r="J1766" s="0" t="s">
        <v>113</v>
      </c>
      <c r="K1766" s="0" t="e">
        <f aca="false">VLOOKUP(tblSalaries#this row;where do you work,tblCountriesactual:mapping,2,0)</f>
        <v>#VALUE!</v>
      </c>
      <c r="L1766" s="0" t="s">
        <v>118</v>
      </c>
      <c r="M1766" s="0" t="n">
        <v>4</v>
      </c>
      <c r="N1766" s="48" t="e">
        <f aca="false">VLOOKUP(K1766,tblCountries,3,0)</f>
        <v>#VALUE!</v>
      </c>
      <c r="O1766" s="48" t="e">
        <f aca="false">VLOOKUP(tblSalaries#this row;how many hours of a day you work on excel,tblHours,2,0)</f>
        <v>#VALUE!</v>
      </c>
      <c r="P1766" s="48" t="e">
        <f aca="false">VLOOKUP(tblSalaries#this row;clean country,tblCountries,5,0)</f>
        <v>#VALUE!</v>
      </c>
      <c r="Q1766" s="48" t="e">
        <f aca="false">IF($Q$1,tblSalaries#this row;ppp factor*tblSalaries#this row;salary in usd,tblSalaries#this row;salary in usd)</f>
        <v>#VALUE!</v>
      </c>
    </row>
    <row r="1767" customFormat="false" ht="15" hidden="false" customHeight="true" outlineLevel="0" collapsed="false">
      <c r="B1767" s="0" t="s">
        <v>4176</v>
      </c>
      <c r="C1767" s="54" t="n">
        <v>41072.2751388889</v>
      </c>
      <c r="D1767" s="55" t="n">
        <v>63000</v>
      </c>
      <c r="E1767" s="0" t="n">
        <v>63000</v>
      </c>
      <c r="F1767" s="0" t="s">
        <v>71</v>
      </c>
      <c r="G1767" s="0" t="e">
        <f aca="false">tblSalaries#this row;clean salary (in local currency)*VLOOKUP(tblSalaries#this row;currency,tblXrate,2,0)</f>
        <v>#VALUE!</v>
      </c>
      <c r="H1767" s="0" t="s">
        <v>807</v>
      </c>
      <c r="I1767" s="0" t="s">
        <v>78</v>
      </c>
      <c r="J1767" s="0" t="s">
        <v>74</v>
      </c>
      <c r="K1767" s="0" t="e">
        <f aca="false">VLOOKUP(tblSalaries#this row;where do you work,tblCountriesactual:mapping,2,0)</f>
        <v>#VALUE!</v>
      </c>
      <c r="L1767" s="0" t="s">
        <v>118</v>
      </c>
      <c r="M1767" s="0" t="n">
        <v>10</v>
      </c>
      <c r="N1767" s="48" t="e">
        <f aca="false">VLOOKUP(K1767,tblCountries,3,0)</f>
        <v>#VALUE!</v>
      </c>
      <c r="O1767" s="48" t="e">
        <f aca="false">VLOOKUP(tblSalaries#this row;how many hours of a day you work on excel,tblHours,2,0)</f>
        <v>#VALUE!</v>
      </c>
      <c r="P1767" s="48" t="e">
        <f aca="false">VLOOKUP(tblSalaries#this row;clean country,tblCountries,5,0)</f>
        <v>#VALUE!</v>
      </c>
      <c r="Q1767" s="48" t="e">
        <f aca="false">IF($Q$1,tblSalaries#this row;ppp factor*tblSalaries#this row;salary in usd,tblSalaries#this row;salary in usd)</f>
        <v>#VALUE!</v>
      </c>
    </row>
    <row r="1768" customFormat="false" ht="15" hidden="false" customHeight="true" outlineLevel="0" collapsed="false">
      <c r="B1768" s="0" t="s">
        <v>4177</v>
      </c>
      <c r="C1768" s="54" t="n">
        <v>41072.3585069445</v>
      </c>
      <c r="D1768" s="55" t="n">
        <v>87000</v>
      </c>
      <c r="E1768" s="0" t="n">
        <v>87000</v>
      </c>
      <c r="F1768" s="0" t="s">
        <v>71</v>
      </c>
      <c r="G1768" s="0" t="e">
        <f aca="false">tblSalaries#this row;clean salary (in local currency)*VLOOKUP(tblSalaries#this row;currency,tblXrate,2,0)</f>
        <v>#VALUE!</v>
      </c>
      <c r="H1768" s="0" t="s">
        <v>4178</v>
      </c>
      <c r="I1768" s="0" t="s">
        <v>130</v>
      </c>
      <c r="J1768" s="0" t="s">
        <v>74</v>
      </c>
      <c r="K1768" s="0" t="e">
        <f aca="false">VLOOKUP(tblSalaries#this row;where do you work,tblCountriesactual:mapping,2,0)</f>
        <v>#VALUE!</v>
      </c>
      <c r="L1768" s="0" t="s">
        <v>110</v>
      </c>
      <c r="M1768" s="0" t="n">
        <v>3</v>
      </c>
      <c r="N1768" s="48" t="e">
        <f aca="false">VLOOKUP(K1768,tblCountries,3,0)</f>
        <v>#VALUE!</v>
      </c>
      <c r="O1768" s="48" t="e">
        <f aca="false">VLOOKUP(tblSalaries#this row;how many hours of a day you work on excel,tblHours,2,0)</f>
        <v>#VALUE!</v>
      </c>
      <c r="P1768" s="48" t="e">
        <f aca="false">VLOOKUP(tblSalaries#this row;clean country,tblCountries,5,0)</f>
        <v>#VALUE!</v>
      </c>
      <c r="Q1768" s="48" t="e">
        <f aca="false">IF($Q$1,tblSalaries#this row;ppp factor*tblSalaries#this row;salary in usd,tblSalaries#this row;salary in usd)</f>
        <v>#VALUE!</v>
      </c>
    </row>
    <row r="1769" customFormat="false" ht="15" hidden="false" customHeight="true" outlineLevel="0" collapsed="false">
      <c r="B1769" s="0" t="s">
        <v>4179</v>
      </c>
      <c r="C1769" s="54" t="n">
        <v>41072.3654513889</v>
      </c>
      <c r="D1769" s="55" t="n">
        <v>45000</v>
      </c>
      <c r="E1769" s="0" t="n">
        <v>45000</v>
      </c>
      <c r="F1769" s="0" t="s">
        <v>71</v>
      </c>
      <c r="G1769" s="0" t="e">
        <f aca="false">tblSalaries#this row;clean salary (in local currency)*VLOOKUP(tblSalaries#this row;currency,tblXrate,2,0)</f>
        <v>#VALUE!</v>
      </c>
      <c r="H1769" s="0" t="s">
        <v>4180</v>
      </c>
      <c r="I1769" s="0" t="s">
        <v>78</v>
      </c>
      <c r="J1769" s="0" t="s">
        <v>74</v>
      </c>
      <c r="K1769" s="0" t="e">
        <f aca="false">VLOOKUP(tblSalaries#this row;where do you work,tblCountriesactual:mapping,2,0)</f>
        <v>#VALUE!</v>
      </c>
      <c r="L1769" s="0" t="s">
        <v>110</v>
      </c>
      <c r="M1769" s="0" t="n">
        <v>4</v>
      </c>
      <c r="N1769" s="48" t="e">
        <f aca="false">VLOOKUP(K1769,tblCountries,3,0)</f>
        <v>#VALUE!</v>
      </c>
      <c r="O1769" s="48" t="e">
        <f aca="false">VLOOKUP(tblSalaries#this row;how many hours of a day you work on excel,tblHours,2,0)</f>
        <v>#VALUE!</v>
      </c>
      <c r="P1769" s="48" t="e">
        <f aca="false">VLOOKUP(tblSalaries#this row;clean country,tblCountries,5,0)</f>
        <v>#VALUE!</v>
      </c>
      <c r="Q1769" s="48" t="e">
        <f aca="false">IF($Q$1,tblSalaries#this row;ppp factor*tblSalaries#this row;salary in usd,tblSalaries#this row;salary in usd)</f>
        <v>#VALUE!</v>
      </c>
    </row>
    <row r="1770" customFormat="false" ht="15" hidden="false" customHeight="true" outlineLevel="0" collapsed="false">
      <c r="B1770" s="0" t="s">
        <v>4181</v>
      </c>
      <c r="C1770" s="54" t="n">
        <v>41072.5109490741</v>
      </c>
      <c r="D1770" s="55" t="n">
        <v>85000</v>
      </c>
      <c r="E1770" s="0" t="n">
        <v>85000</v>
      </c>
      <c r="F1770" s="0" t="s">
        <v>71</v>
      </c>
      <c r="G1770" s="0" t="e">
        <f aca="false">tblSalaries#this row;clean salary (in local currency)*VLOOKUP(tblSalaries#this row;currency,tblXrate,2,0)</f>
        <v>#VALUE!</v>
      </c>
      <c r="H1770" s="0" t="s">
        <v>4182</v>
      </c>
      <c r="I1770" s="0" t="s">
        <v>78</v>
      </c>
      <c r="J1770" s="0" t="s">
        <v>74</v>
      </c>
      <c r="K1770" s="0" t="e">
        <f aca="false">VLOOKUP(tblSalaries#this row;where do you work,tblCountriesactual:mapping,2,0)</f>
        <v>#VALUE!</v>
      </c>
      <c r="L1770" s="0" t="s">
        <v>118</v>
      </c>
      <c r="M1770" s="0" t="n">
        <v>3</v>
      </c>
      <c r="N1770" s="48" t="e">
        <f aca="false">VLOOKUP(K1770,tblCountries,3,0)</f>
        <v>#VALUE!</v>
      </c>
      <c r="O1770" s="48" t="e">
        <f aca="false">VLOOKUP(tblSalaries#this row;how many hours of a day you work on excel,tblHours,2,0)</f>
        <v>#VALUE!</v>
      </c>
      <c r="P1770" s="48" t="e">
        <f aca="false">VLOOKUP(tblSalaries#this row;clean country,tblCountries,5,0)</f>
        <v>#VALUE!</v>
      </c>
      <c r="Q1770" s="48" t="e">
        <f aca="false">IF($Q$1,tblSalaries#this row;ppp factor*tblSalaries#this row;salary in usd,tblSalaries#this row;salary in usd)</f>
        <v>#VALUE!</v>
      </c>
    </row>
    <row r="1771" customFormat="false" ht="15" hidden="false" customHeight="true" outlineLevel="0" collapsed="false">
      <c r="B1771" s="0" t="s">
        <v>4183</v>
      </c>
      <c r="C1771" s="54" t="n">
        <v>41072.6315046296</v>
      </c>
      <c r="D1771" s="55" t="n">
        <v>156000</v>
      </c>
      <c r="E1771" s="0" t="n">
        <v>156000</v>
      </c>
      <c r="F1771" s="0" t="s">
        <v>84</v>
      </c>
      <c r="G1771" s="0" t="e">
        <f aca="false">tblSalaries#this row;clean salary (in local currency)*VLOOKUP(tblSalaries#this row;currency,tblXrate,2,0)</f>
        <v>#VALUE!</v>
      </c>
      <c r="H1771" s="0" t="s">
        <v>4184</v>
      </c>
      <c r="I1771" s="0" t="s">
        <v>116</v>
      </c>
      <c r="J1771" s="0" t="s">
        <v>104</v>
      </c>
      <c r="K1771" s="0" t="e">
        <f aca="false">VLOOKUP(tblSalaries#this row;where do you work,tblCountriesactual:mapping,2,0)</f>
        <v>#VALUE!</v>
      </c>
      <c r="L1771" s="0" t="s">
        <v>100</v>
      </c>
      <c r="M1771" s="0" t="n">
        <v>12</v>
      </c>
      <c r="N1771" s="48" t="e">
        <f aca="false">VLOOKUP(K1771,tblCountries,3,0)</f>
        <v>#VALUE!</v>
      </c>
      <c r="O1771" s="48" t="e">
        <f aca="false">VLOOKUP(tblSalaries#this row;how many hours of a day you work on excel,tblHours,2,0)</f>
        <v>#VALUE!</v>
      </c>
      <c r="P1771" s="48" t="e">
        <f aca="false">VLOOKUP(tblSalaries#this row;clean country,tblCountries,5,0)</f>
        <v>#VALUE!</v>
      </c>
      <c r="Q1771" s="48" t="e">
        <f aca="false">IF($Q$1,tblSalaries#this row;ppp factor*tblSalaries#this row;salary in usd,tblSalaries#this row;salary in usd)</f>
        <v>#VALUE!</v>
      </c>
    </row>
    <row r="1772" customFormat="false" ht="15" hidden="false" customHeight="true" outlineLevel="0" collapsed="false">
      <c r="B1772" s="0" t="s">
        <v>4185</v>
      </c>
      <c r="C1772" s="54" t="n">
        <v>41072.6656944444</v>
      </c>
      <c r="D1772" s="55" t="n">
        <v>560000</v>
      </c>
      <c r="E1772" s="0" t="n">
        <v>560000</v>
      </c>
      <c r="F1772" s="0" t="s">
        <v>101</v>
      </c>
      <c r="G1772" s="0" t="e">
        <f aca="false">tblSalaries#this row;clean salary (in local currency)*VLOOKUP(tblSalaries#this row;currency,tblXrate,2,0)</f>
        <v>#VALUE!</v>
      </c>
      <c r="H1772" s="0" t="s">
        <v>4186</v>
      </c>
      <c r="I1772" s="0" t="s">
        <v>124</v>
      </c>
      <c r="J1772" s="0" t="s">
        <v>85</v>
      </c>
      <c r="K1772" s="0" t="e">
        <f aca="false">VLOOKUP(tblSalaries#this row;where do you work,tblCountriesactual:mapping,2,0)</f>
        <v>#VALUE!</v>
      </c>
      <c r="L1772" s="0" t="s">
        <v>100</v>
      </c>
      <c r="M1772" s="0" t="n">
        <v>4</v>
      </c>
      <c r="N1772" s="48" t="e">
        <f aca="false">VLOOKUP(K1772,tblCountries,3,0)</f>
        <v>#VALUE!</v>
      </c>
      <c r="O1772" s="48" t="e">
        <f aca="false">VLOOKUP(tblSalaries#this row;how many hours of a day you work on excel,tblHours,2,0)</f>
        <v>#VALUE!</v>
      </c>
      <c r="P1772" s="48" t="e">
        <f aca="false">VLOOKUP(tblSalaries#this row;clean country,tblCountries,5,0)</f>
        <v>#VALUE!</v>
      </c>
      <c r="Q1772" s="48" t="e">
        <f aca="false">IF($Q$1,tblSalaries#this row;ppp factor*tblSalaries#this row;salary in usd,tblSalaries#this row;salary in usd)</f>
        <v>#VALUE!</v>
      </c>
    </row>
    <row r="1773" customFormat="false" ht="15" hidden="false" customHeight="true" outlineLevel="0" collapsed="false">
      <c r="B1773" s="0" t="s">
        <v>4187</v>
      </c>
      <c r="C1773" s="54" t="n">
        <v>41072.6780671296</v>
      </c>
      <c r="D1773" s="55" t="n">
        <v>14000</v>
      </c>
      <c r="E1773" s="0" t="n">
        <v>14000</v>
      </c>
      <c r="F1773" s="0" t="s">
        <v>71</v>
      </c>
      <c r="G1773" s="0" t="e">
        <f aca="false">tblSalaries#this row;clean salary (in local currency)*VLOOKUP(tblSalaries#this row;currency,tblXrate,2,0)</f>
        <v>#VALUE!</v>
      </c>
      <c r="H1773" s="0" t="s">
        <v>124</v>
      </c>
      <c r="I1773" s="0" t="s">
        <v>124</v>
      </c>
      <c r="J1773" s="0" t="s">
        <v>85</v>
      </c>
      <c r="K1773" s="0" t="e">
        <f aca="false">VLOOKUP(tblSalaries#this row;where do you work,tblCountriesactual:mapping,2,0)</f>
        <v>#VALUE!</v>
      </c>
      <c r="L1773" s="0" t="s">
        <v>110</v>
      </c>
      <c r="M1773" s="0" t="n">
        <v>5</v>
      </c>
      <c r="N1773" s="48" t="e">
        <f aca="false">VLOOKUP(K1773,tblCountries,3,0)</f>
        <v>#VALUE!</v>
      </c>
      <c r="O1773" s="48" t="e">
        <f aca="false">VLOOKUP(tblSalaries#this row;how many hours of a day you work on excel,tblHours,2,0)</f>
        <v>#VALUE!</v>
      </c>
      <c r="P1773" s="48" t="e">
        <f aca="false">VLOOKUP(tblSalaries#this row;clean country,tblCountries,5,0)</f>
        <v>#VALUE!</v>
      </c>
      <c r="Q1773" s="48" t="e">
        <f aca="false">IF($Q$1,tblSalaries#this row;ppp factor*tblSalaries#this row;salary in usd,tblSalaries#this row;salary in usd)</f>
        <v>#VALUE!</v>
      </c>
    </row>
    <row r="1774" customFormat="false" ht="15" hidden="false" customHeight="true" outlineLevel="0" collapsed="false">
      <c r="B1774" s="0" t="s">
        <v>4188</v>
      </c>
      <c r="C1774" s="54" t="n">
        <v>41072.7569212963</v>
      </c>
      <c r="D1774" s="55" t="s">
        <v>3003</v>
      </c>
      <c r="E1774" s="0" t="n">
        <v>32000</v>
      </c>
      <c r="F1774" s="0" t="s">
        <v>111</v>
      </c>
      <c r="G1774" s="0" t="e">
        <f aca="false">tblSalaries#this row;clean salary (in local currency)*VLOOKUP(tblSalaries#this row;currency,tblXrate,2,0)</f>
        <v>#VALUE!</v>
      </c>
      <c r="H1774" s="0" t="s">
        <v>966</v>
      </c>
      <c r="I1774" s="0" t="s">
        <v>78</v>
      </c>
      <c r="J1774" s="0" t="s">
        <v>94</v>
      </c>
      <c r="K1774" s="0" t="e">
        <f aca="false">VLOOKUP(tblSalaries#this row;where do you work,tblCountriesactual:mapping,2,0)</f>
        <v>#VALUE!</v>
      </c>
      <c r="L1774" s="0" t="s">
        <v>110</v>
      </c>
      <c r="M1774" s="0" t="n">
        <v>20</v>
      </c>
      <c r="N1774" s="48" t="e">
        <f aca="false">VLOOKUP(K1774,tblCountries,3,0)</f>
        <v>#VALUE!</v>
      </c>
      <c r="O1774" s="48" t="e">
        <f aca="false">VLOOKUP(tblSalaries#this row;how many hours of a day you work on excel,tblHours,2,0)</f>
        <v>#VALUE!</v>
      </c>
      <c r="P1774" s="48" t="e">
        <f aca="false">VLOOKUP(tblSalaries#this row;clean country,tblCountries,5,0)</f>
        <v>#VALUE!</v>
      </c>
      <c r="Q1774" s="48" t="e">
        <f aca="false">IF($Q$1,tblSalaries#this row;ppp factor*tblSalaries#this row;salary in usd,tblSalaries#this row;salary in usd)</f>
        <v>#VALUE!</v>
      </c>
    </row>
    <row r="1775" customFormat="false" ht="15" hidden="false" customHeight="true" outlineLevel="0" collapsed="false">
      <c r="B1775" s="0" t="s">
        <v>4189</v>
      </c>
      <c r="C1775" s="54" t="n">
        <v>41072.7698958333</v>
      </c>
      <c r="D1775" s="55" t="n">
        <v>32000</v>
      </c>
      <c r="E1775" s="0" t="n">
        <v>32000</v>
      </c>
      <c r="F1775" s="0" t="s">
        <v>111</v>
      </c>
      <c r="G1775" s="0" t="e">
        <f aca="false">tblSalaries#this row;clean salary (in local currency)*VLOOKUP(tblSalaries#this row;currency,tblXrate,2,0)</f>
        <v>#VALUE!</v>
      </c>
      <c r="H1775" s="0" t="s">
        <v>687</v>
      </c>
      <c r="I1775" s="0" t="s">
        <v>78</v>
      </c>
      <c r="J1775" s="0" t="s">
        <v>94</v>
      </c>
      <c r="K1775" s="0" t="e">
        <f aca="false">VLOOKUP(tblSalaries#this row;where do you work,tblCountriesactual:mapping,2,0)</f>
        <v>#VALUE!</v>
      </c>
      <c r="L1775" s="0" t="s">
        <v>118</v>
      </c>
      <c r="M1775" s="0" t="n">
        <v>1</v>
      </c>
      <c r="N1775" s="48" t="e">
        <f aca="false">VLOOKUP(K1775,tblCountries,3,0)</f>
        <v>#VALUE!</v>
      </c>
      <c r="O1775" s="48" t="e">
        <f aca="false">VLOOKUP(tblSalaries#this row;how many hours of a day you work on excel,tblHours,2,0)</f>
        <v>#VALUE!</v>
      </c>
      <c r="P1775" s="48" t="e">
        <f aca="false">VLOOKUP(tblSalaries#this row;clean country,tblCountries,5,0)</f>
        <v>#VALUE!</v>
      </c>
      <c r="Q1775" s="48" t="e">
        <f aca="false">IF($Q$1,tblSalaries#this row;ppp factor*tblSalaries#this row;salary in usd,tblSalaries#this row;salary in usd)</f>
        <v>#VALUE!</v>
      </c>
    </row>
    <row r="1776" customFormat="false" ht="15" hidden="false" customHeight="true" outlineLevel="0" collapsed="false">
      <c r="B1776" s="0" t="s">
        <v>4190</v>
      </c>
      <c r="C1776" s="54" t="n">
        <v>41072.84125</v>
      </c>
      <c r="D1776" s="55" t="n">
        <v>8900</v>
      </c>
      <c r="E1776" s="0" t="n">
        <v>1281600</v>
      </c>
      <c r="F1776" s="0" t="s">
        <v>91</v>
      </c>
      <c r="G1776" s="0" t="e">
        <f aca="false">tblSalaries#this row;clean salary (in local currency)*VLOOKUP(tblSalaries#this row;currency,tblXrate,2,0)</f>
        <v>#VALUE!</v>
      </c>
      <c r="H1776" s="0" t="s">
        <v>4191</v>
      </c>
      <c r="I1776" s="0" t="s">
        <v>124</v>
      </c>
      <c r="J1776" s="0" t="s">
        <v>3244</v>
      </c>
      <c r="K1776" s="0" t="e">
        <f aca="false">VLOOKUP(tblSalaries#this row;where do you work,tblCountriesactual:mapping,2,0)</f>
        <v>#VALUE!</v>
      </c>
      <c r="L1776" s="0" t="s">
        <v>118</v>
      </c>
      <c r="M1776" s="0" t="n">
        <v>8</v>
      </c>
      <c r="N1776" s="48" t="e">
        <f aca="false">VLOOKUP(K1776,tblCountries,3,0)</f>
        <v>#VALUE!</v>
      </c>
      <c r="O1776" s="48" t="e">
        <f aca="false">VLOOKUP(tblSalaries#this row;how many hours of a day you work on excel,tblHours,2,0)</f>
        <v>#VALUE!</v>
      </c>
      <c r="P1776" s="48" t="e">
        <f aca="false">VLOOKUP(tblSalaries#this row;clean country,tblCountries,5,0)</f>
        <v>#VALUE!</v>
      </c>
      <c r="Q1776" s="48" t="e">
        <f aca="false">IF($Q$1,tblSalaries#this row;ppp factor*tblSalaries#this row;salary in usd,tblSalaries#this row;salary in usd)</f>
        <v>#VALUE!</v>
      </c>
    </row>
    <row r="1777" customFormat="false" ht="15" hidden="false" customHeight="true" outlineLevel="0" collapsed="false">
      <c r="B1777" s="0" t="s">
        <v>4192</v>
      </c>
      <c r="C1777" s="54" t="n">
        <v>41072.8663541667</v>
      </c>
      <c r="D1777" s="55" t="s">
        <v>4193</v>
      </c>
      <c r="E1777" s="0" t="n">
        <v>145000</v>
      </c>
      <c r="F1777" s="0" t="s">
        <v>84</v>
      </c>
      <c r="G1777" s="0" t="e">
        <f aca="false">tblSalaries#this row;clean salary (in local currency)*VLOOKUP(tblSalaries#this row;currency,tblXrate,2,0)</f>
        <v>#VALUE!</v>
      </c>
      <c r="H1777" s="0" t="s">
        <v>2319</v>
      </c>
      <c r="I1777" s="0" t="s">
        <v>97</v>
      </c>
      <c r="J1777" s="0" t="s">
        <v>104</v>
      </c>
      <c r="K1777" s="0" t="e">
        <f aca="false">VLOOKUP(tblSalaries#this row;where do you work,tblCountriesactual:mapping,2,0)</f>
        <v>#VALUE!</v>
      </c>
      <c r="L1777" s="0" t="s">
        <v>100</v>
      </c>
      <c r="M1777" s="0" t="n">
        <v>15</v>
      </c>
      <c r="N1777" s="48" t="e">
        <f aca="false">VLOOKUP(K1777,tblCountries,3,0)</f>
        <v>#VALUE!</v>
      </c>
      <c r="O1777" s="48" t="e">
        <f aca="false">VLOOKUP(tblSalaries#this row;how many hours of a day you work on excel,tblHours,2,0)</f>
        <v>#VALUE!</v>
      </c>
      <c r="P1777" s="48" t="e">
        <f aca="false">VLOOKUP(tblSalaries#this row;clean country,tblCountries,5,0)</f>
        <v>#VALUE!</v>
      </c>
      <c r="Q1777" s="48" t="e">
        <f aca="false">IF($Q$1,tblSalaries#this row;ppp factor*tblSalaries#this row;salary in usd,tblSalaries#this row;salary in usd)</f>
        <v>#VALUE!</v>
      </c>
    </row>
    <row r="1778" customFormat="false" ht="15" hidden="false" customHeight="true" outlineLevel="0" collapsed="false">
      <c r="B1778" s="0" t="s">
        <v>4194</v>
      </c>
      <c r="C1778" s="54" t="n">
        <v>41072.9082638889</v>
      </c>
      <c r="D1778" s="55" t="n">
        <v>280000</v>
      </c>
      <c r="E1778" s="0" t="n">
        <v>280000</v>
      </c>
      <c r="F1778" s="0" t="s">
        <v>101</v>
      </c>
      <c r="G1778" s="0" t="e">
        <f aca="false">tblSalaries#this row;clean salary (in local currency)*VLOOKUP(tblSalaries#this row;currency,tblXrate,2,0)</f>
        <v>#VALUE!</v>
      </c>
      <c r="H1778" s="0" t="s">
        <v>4195</v>
      </c>
      <c r="I1778" s="0" t="s">
        <v>78</v>
      </c>
      <c r="J1778" s="0" t="s">
        <v>85</v>
      </c>
      <c r="K1778" s="0" t="e">
        <f aca="false">VLOOKUP(tblSalaries#this row;where do you work,tblCountriesactual:mapping,2,0)</f>
        <v>#VALUE!</v>
      </c>
      <c r="L1778" s="0" t="s">
        <v>118</v>
      </c>
      <c r="M1778" s="0" t="n">
        <v>8</v>
      </c>
      <c r="N1778" s="48" t="e">
        <f aca="false">VLOOKUP(K1778,tblCountries,3,0)</f>
        <v>#VALUE!</v>
      </c>
      <c r="O1778" s="48" t="e">
        <f aca="false">VLOOKUP(tblSalaries#this row;how many hours of a day you work on excel,tblHours,2,0)</f>
        <v>#VALUE!</v>
      </c>
      <c r="P1778" s="48" t="e">
        <f aca="false">VLOOKUP(tblSalaries#this row;clean country,tblCountries,5,0)</f>
        <v>#VALUE!</v>
      </c>
      <c r="Q1778" s="48" t="e">
        <f aca="false">IF($Q$1,tblSalaries#this row;ppp factor*tblSalaries#this row;salary in usd,tblSalaries#this row;salary in usd)</f>
        <v>#VALUE!</v>
      </c>
    </row>
    <row r="1779" customFormat="false" ht="15" hidden="false" customHeight="true" outlineLevel="0" collapsed="false">
      <c r="B1779" s="0" t="s">
        <v>4196</v>
      </c>
      <c r="C1779" s="54" t="n">
        <v>41072.9155208333</v>
      </c>
      <c r="D1779" s="55" t="n">
        <v>4800</v>
      </c>
      <c r="E1779" s="0" t="n">
        <v>4800</v>
      </c>
      <c r="F1779" s="0" t="s">
        <v>71</v>
      </c>
      <c r="G1779" s="0" t="e">
        <f aca="false">tblSalaries#this row;clean salary (in local currency)*VLOOKUP(tblSalaries#this row;currency,tblXrate,2,0)</f>
        <v>#VALUE!</v>
      </c>
      <c r="H1779" s="0" t="s">
        <v>4197</v>
      </c>
      <c r="I1779" s="0" t="s">
        <v>124</v>
      </c>
      <c r="J1779" s="0" t="s">
        <v>85</v>
      </c>
      <c r="K1779" s="0" t="e">
        <f aca="false">VLOOKUP(tblSalaries#this row;where do you work,tblCountriesactual:mapping,2,0)</f>
        <v>#VALUE!</v>
      </c>
      <c r="L1779" s="0" t="s">
        <v>118</v>
      </c>
      <c r="M1779" s="0" t="n">
        <v>3</v>
      </c>
      <c r="N1779" s="48" t="e">
        <f aca="false">VLOOKUP(K1779,tblCountries,3,0)</f>
        <v>#VALUE!</v>
      </c>
      <c r="O1779" s="48" t="e">
        <f aca="false">VLOOKUP(tblSalaries#this row;how many hours of a day you work on excel,tblHours,2,0)</f>
        <v>#VALUE!</v>
      </c>
      <c r="P1779" s="48" t="e">
        <f aca="false">VLOOKUP(tblSalaries#this row;clean country,tblCountries,5,0)</f>
        <v>#VALUE!</v>
      </c>
      <c r="Q1779" s="48" t="e">
        <f aca="false">IF($Q$1,tblSalaries#this row;ppp factor*tblSalaries#this row;salary in usd,tblSalaries#this row;salary in usd)</f>
        <v>#VALUE!</v>
      </c>
    </row>
    <row r="1780" customFormat="false" ht="15" hidden="false" customHeight="true" outlineLevel="0" collapsed="false">
      <c r="B1780" s="0" t="s">
        <v>4198</v>
      </c>
      <c r="C1780" s="54" t="n">
        <v>41073.0140509259</v>
      </c>
      <c r="D1780" s="55" t="s">
        <v>4199</v>
      </c>
      <c r="E1780" s="0" t="n">
        <v>450000</v>
      </c>
      <c r="F1780" s="0" t="s">
        <v>101</v>
      </c>
      <c r="G1780" s="0" t="e">
        <f aca="false">tblSalaries#this row;clean salary (in local currency)*VLOOKUP(tblSalaries#this row;currency,tblXrate,2,0)</f>
        <v>#VALUE!</v>
      </c>
      <c r="H1780" s="0" t="s">
        <v>1911</v>
      </c>
      <c r="I1780" s="0" t="s">
        <v>136</v>
      </c>
      <c r="J1780" s="0" t="s">
        <v>85</v>
      </c>
      <c r="K1780" s="0" t="e">
        <f aca="false">VLOOKUP(tblSalaries#this row;where do you work,tblCountriesactual:mapping,2,0)</f>
        <v>#VALUE!</v>
      </c>
      <c r="L1780" s="0" t="s">
        <v>110</v>
      </c>
      <c r="M1780" s="0" t="n">
        <v>4</v>
      </c>
      <c r="N1780" s="48" t="e">
        <f aca="false">VLOOKUP(K1780,tblCountries,3,0)</f>
        <v>#VALUE!</v>
      </c>
      <c r="O1780" s="48" t="e">
        <f aca="false">VLOOKUP(tblSalaries#this row;how many hours of a day you work on excel,tblHours,2,0)</f>
        <v>#VALUE!</v>
      </c>
      <c r="P1780" s="48" t="e">
        <f aca="false">VLOOKUP(tblSalaries#this row;clean country,tblCountries,5,0)</f>
        <v>#VALUE!</v>
      </c>
      <c r="Q1780" s="48" t="e">
        <f aca="false">IF($Q$1,tblSalaries#this row;ppp factor*tblSalaries#this row;salary in usd,tblSalaries#this row;salary in usd)</f>
        <v>#VALUE!</v>
      </c>
    </row>
    <row r="1781" customFormat="false" ht="15" hidden="false" customHeight="true" outlineLevel="0" collapsed="false">
      <c r="B1781" s="0" t="s">
        <v>4200</v>
      </c>
      <c r="C1781" s="54" t="n">
        <v>41073.0163310185</v>
      </c>
      <c r="D1781" s="55" t="n">
        <v>80000</v>
      </c>
      <c r="E1781" s="0" t="n">
        <v>80000</v>
      </c>
      <c r="F1781" s="0" t="s">
        <v>71</v>
      </c>
      <c r="G1781" s="0" t="e">
        <f aca="false">tblSalaries#this row;clean salary (in local currency)*VLOOKUP(tblSalaries#this row;currency,tblXrate,2,0)</f>
        <v>#VALUE!</v>
      </c>
      <c r="H1781" s="0" t="s">
        <v>4201</v>
      </c>
      <c r="I1781" s="0" t="s">
        <v>124</v>
      </c>
      <c r="J1781" s="0" t="s">
        <v>74</v>
      </c>
      <c r="K1781" s="0" t="e">
        <f aca="false">VLOOKUP(tblSalaries#this row;where do you work,tblCountriesactual:mapping,2,0)</f>
        <v>#VALUE!</v>
      </c>
      <c r="L1781" s="0" t="s">
        <v>110</v>
      </c>
      <c r="M1781" s="0" t="n">
        <v>2</v>
      </c>
      <c r="N1781" s="48" t="e">
        <f aca="false">VLOOKUP(K1781,tblCountries,3,0)</f>
        <v>#VALUE!</v>
      </c>
      <c r="O1781" s="48" t="e">
        <f aca="false">VLOOKUP(tblSalaries#this row;how many hours of a day you work on excel,tblHours,2,0)</f>
        <v>#VALUE!</v>
      </c>
      <c r="P1781" s="48" t="e">
        <f aca="false">VLOOKUP(tblSalaries#this row;clean country,tblCountries,5,0)</f>
        <v>#VALUE!</v>
      </c>
      <c r="Q1781" s="48" t="e">
        <f aca="false">IF($Q$1,tblSalaries#this row;ppp factor*tblSalaries#this row;salary in usd,tblSalaries#this row;salary in usd)</f>
        <v>#VALUE!</v>
      </c>
    </row>
    <row r="1782" customFormat="false" ht="15" hidden="false" customHeight="true" outlineLevel="0" collapsed="false">
      <c r="B1782" s="0" t="s">
        <v>4202</v>
      </c>
      <c r="C1782" s="54" t="n">
        <v>41073.0259722222</v>
      </c>
      <c r="D1782" s="55" t="s">
        <v>2920</v>
      </c>
      <c r="E1782" s="0" t="n">
        <v>45000</v>
      </c>
      <c r="F1782" s="0" t="s">
        <v>82</v>
      </c>
      <c r="G1782" s="0" t="e">
        <f aca="false">tblSalaries#this row;clean salary (in local currency)*VLOOKUP(tblSalaries#this row;currency,tblXrate,2,0)</f>
        <v>#VALUE!</v>
      </c>
      <c r="H1782" s="0" t="s">
        <v>4203</v>
      </c>
      <c r="I1782" s="0" t="s">
        <v>78</v>
      </c>
      <c r="J1782" s="0" t="s">
        <v>155</v>
      </c>
      <c r="K1782" s="0" t="e">
        <f aca="false">VLOOKUP(tblSalaries#this row;where do you work,tblCountriesactual:mapping,2,0)</f>
        <v>#VALUE!</v>
      </c>
      <c r="L1782" s="0" t="s">
        <v>100</v>
      </c>
      <c r="M1782" s="0" t="n">
        <v>14</v>
      </c>
      <c r="N1782" s="48" t="e">
        <f aca="false">VLOOKUP(K1782,tblCountries,3,0)</f>
        <v>#VALUE!</v>
      </c>
      <c r="O1782" s="48" t="e">
        <f aca="false">VLOOKUP(tblSalaries#this row;how many hours of a day you work on excel,tblHours,2,0)</f>
        <v>#VALUE!</v>
      </c>
      <c r="P1782" s="48" t="e">
        <f aca="false">VLOOKUP(tblSalaries#this row;clean country,tblCountries,5,0)</f>
        <v>#VALUE!</v>
      </c>
      <c r="Q1782" s="48" t="e">
        <f aca="false">IF($Q$1,tblSalaries#this row;ppp factor*tblSalaries#this row;salary in usd,tblSalaries#this row;salary in usd)</f>
        <v>#VALUE!</v>
      </c>
    </row>
    <row r="1783" customFormat="false" ht="15" hidden="false" customHeight="true" outlineLevel="0" collapsed="false">
      <c r="B1783" s="0" t="s">
        <v>4204</v>
      </c>
      <c r="C1783" s="54" t="n">
        <v>41073.0349537037</v>
      </c>
      <c r="D1783" s="55" t="n">
        <v>20000</v>
      </c>
      <c r="E1783" s="0" t="n">
        <v>20000</v>
      </c>
      <c r="F1783" s="0" t="s">
        <v>71</v>
      </c>
      <c r="G1783" s="0" t="e">
        <f aca="false">tblSalaries#this row;clean salary (in local currency)*VLOOKUP(tblSalaries#this row;currency,tblXrate,2,0)</f>
        <v>#VALUE!</v>
      </c>
      <c r="H1783" s="0" t="s">
        <v>4205</v>
      </c>
      <c r="I1783" s="0" t="s">
        <v>78</v>
      </c>
      <c r="J1783" s="0" t="s">
        <v>113</v>
      </c>
      <c r="K1783" s="0" t="e">
        <f aca="false">VLOOKUP(tblSalaries#this row;where do you work,tblCountriesactual:mapping,2,0)</f>
        <v>#VALUE!</v>
      </c>
      <c r="L1783" s="0" t="s">
        <v>100</v>
      </c>
      <c r="M1783" s="0" t="n">
        <v>2</v>
      </c>
      <c r="N1783" s="48" t="e">
        <f aca="false">VLOOKUP(K1783,tblCountries,3,0)</f>
        <v>#VALUE!</v>
      </c>
      <c r="O1783" s="48" t="e">
        <f aca="false">VLOOKUP(tblSalaries#this row;how many hours of a day you work on excel,tblHours,2,0)</f>
        <v>#VALUE!</v>
      </c>
      <c r="P1783" s="48" t="e">
        <f aca="false">VLOOKUP(tblSalaries#this row;clean country,tblCountries,5,0)</f>
        <v>#VALUE!</v>
      </c>
      <c r="Q1783" s="48" t="e">
        <f aca="false">IF($Q$1,tblSalaries#this row;ppp factor*tblSalaries#this row;salary in usd,tblSalaries#this row;salary in usd)</f>
        <v>#VALUE!</v>
      </c>
    </row>
    <row r="1784" customFormat="false" ht="15" hidden="false" customHeight="true" outlineLevel="0" collapsed="false">
      <c r="B1784" s="0" t="s">
        <v>4206</v>
      </c>
      <c r="C1784" s="54" t="n">
        <v>41073.0808217593</v>
      </c>
      <c r="D1784" s="55" t="n">
        <v>70000</v>
      </c>
      <c r="E1784" s="0" t="n">
        <v>70000</v>
      </c>
      <c r="F1784" s="0" t="s">
        <v>71</v>
      </c>
      <c r="G1784" s="0" t="e">
        <f aca="false">tblSalaries#this row;clean salary (in local currency)*VLOOKUP(tblSalaries#this row;currency,tblXrate,2,0)</f>
        <v>#VALUE!</v>
      </c>
      <c r="H1784" s="0" t="s">
        <v>712</v>
      </c>
      <c r="I1784" s="0" t="s">
        <v>78</v>
      </c>
      <c r="J1784" s="0" t="s">
        <v>74</v>
      </c>
      <c r="K1784" s="0" t="e">
        <f aca="false">VLOOKUP(tblSalaries#this row;where do you work,tblCountriesactual:mapping,2,0)</f>
        <v>#VALUE!</v>
      </c>
      <c r="L1784" s="0" t="s">
        <v>100</v>
      </c>
      <c r="M1784" s="0" t="n">
        <v>5</v>
      </c>
      <c r="N1784" s="48" t="e">
        <f aca="false">VLOOKUP(K1784,tblCountries,3,0)</f>
        <v>#VALUE!</v>
      </c>
      <c r="O1784" s="48" t="e">
        <f aca="false">VLOOKUP(tblSalaries#this row;how many hours of a day you work on excel,tblHours,2,0)</f>
        <v>#VALUE!</v>
      </c>
      <c r="P1784" s="48" t="e">
        <f aca="false">VLOOKUP(tblSalaries#this row;clean country,tblCountries,5,0)</f>
        <v>#VALUE!</v>
      </c>
      <c r="Q1784" s="48" t="e">
        <f aca="false">IF($Q$1,tblSalaries#this row;ppp factor*tblSalaries#this row;salary in usd,tblSalaries#this row;salary in usd)</f>
        <v>#VALUE!</v>
      </c>
    </row>
    <row r="1785" customFormat="false" ht="15" hidden="false" customHeight="true" outlineLevel="0" collapsed="false">
      <c r="B1785" s="0" t="s">
        <v>4207</v>
      </c>
      <c r="C1785" s="54" t="n">
        <v>41073.1410300926</v>
      </c>
      <c r="D1785" s="55" t="s">
        <v>4208</v>
      </c>
      <c r="E1785" s="0" t="n">
        <v>214000</v>
      </c>
      <c r="F1785" s="0" t="s">
        <v>71</v>
      </c>
      <c r="G1785" s="0" t="e">
        <f aca="false">tblSalaries#this row;clean salary (in local currency)*VLOOKUP(tblSalaries#this row;currency,tblXrate,2,0)</f>
        <v>#VALUE!</v>
      </c>
      <c r="H1785" s="0" t="s">
        <v>4209</v>
      </c>
      <c r="I1785" s="0" t="s">
        <v>97</v>
      </c>
      <c r="J1785" s="0" t="s">
        <v>74</v>
      </c>
      <c r="K1785" s="0" t="e">
        <f aca="false">VLOOKUP(tblSalaries#this row;where do you work,tblCountriesactual:mapping,2,0)</f>
        <v>#VALUE!</v>
      </c>
      <c r="L1785" s="0" t="s">
        <v>118</v>
      </c>
      <c r="M1785" s="0" t="n">
        <v>20</v>
      </c>
      <c r="N1785" s="48" t="e">
        <f aca="false">VLOOKUP(K1785,tblCountries,3,0)</f>
        <v>#VALUE!</v>
      </c>
      <c r="O1785" s="48" t="e">
        <f aca="false">VLOOKUP(tblSalaries#this row;how many hours of a day you work on excel,tblHours,2,0)</f>
        <v>#VALUE!</v>
      </c>
      <c r="P1785" s="48" t="e">
        <f aca="false">VLOOKUP(tblSalaries#this row;clean country,tblCountries,5,0)</f>
        <v>#VALUE!</v>
      </c>
      <c r="Q1785" s="48" t="e">
        <f aca="false">IF($Q$1,tblSalaries#this row;ppp factor*tblSalaries#this row;salary in usd,tblSalaries#this row;salary in usd)</f>
        <v>#VALUE!</v>
      </c>
    </row>
    <row r="1786" customFormat="false" ht="15" hidden="false" customHeight="true" outlineLevel="0" collapsed="false">
      <c r="B1786" s="0" t="s">
        <v>4210</v>
      </c>
      <c r="C1786" s="54" t="n">
        <v>41073.1587847222</v>
      </c>
      <c r="D1786" s="55" t="n">
        <v>78000</v>
      </c>
      <c r="E1786" s="0" t="n">
        <v>78000</v>
      </c>
      <c r="F1786" s="0" t="s">
        <v>71</v>
      </c>
      <c r="G1786" s="0" t="e">
        <f aca="false">tblSalaries#this row;clean salary (in local currency)*VLOOKUP(tblSalaries#this row;currency,tblXrate,2,0)</f>
        <v>#VALUE!</v>
      </c>
      <c r="H1786" s="0" t="s">
        <v>4211</v>
      </c>
      <c r="I1786" s="0" t="s">
        <v>116</v>
      </c>
      <c r="J1786" s="0" t="s">
        <v>74</v>
      </c>
      <c r="K1786" s="0" t="e">
        <f aca="false">VLOOKUP(tblSalaries#this row;where do you work,tblCountriesactual:mapping,2,0)</f>
        <v>#VALUE!</v>
      </c>
      <c r="L1786" s="0" t="s">
        <v>118</v>
      </c>
      <c r="M1786" s="0" t="n">
        <v>5</v>
      </c>
      <c r="N1786" s="48" t="e">
        <f aca="false">VLOOKUP(K1786,tblCountries,3,0)</f>
        <v>#VALUE!</v>
      </c>
      <c r="O1786" s="48" t="e">
        <f aca="false">VLOOKUP(tblSalaries#this row;how many hours of a day you work on excel,tblHours,2,0)</f>
        <v>#VALUE!</v>
      </c>
      <c r="P1786" s="48" t="e">
        <f aca="false">VLOOKUP(tblSalaries#this row;clean country,tblCountries,5,0)</f>
        <v>#VALUE!</v>
      </c>
      <c r="Q1786" s="48" t="e">
        <f aca="false">IF($Q$1,tblSalaries#this row;ppp factor*tblSalaries#this row;salary in usd,tblSalaries#this row;salary in usd)</f>
        <v>#VALUE!</v>
      </c>
    </row>
    <row r="1787" customFormat="false" ht="15" hidden="false" customHeight="true" outlineLevel="0" collapsed="false">
      <c r="B1787" s="0" t="s">
        <v>4212</v>
      </c>
      <c r="C1787" s="54" t="n">
        <v>41073.1941782407</v>
      </c>
      <c r="D1787" s="55" t="n">
        <v>42307.2</v>
      </c>
      <c r="E1787" s="0" t="n">
        <v>42307</v>
      </c>
      <c r="F1787" s="0" t="s">
        <v>71</v>
      </c>
      <c r="G1787" s="0" t="e">
        <f aca="false">tblSalaries#this row;clean salary (in local currency)*VLOOKUP(tblSalaries#this row;currency,tblXrate,2,0)</f>
        <v>#VALUE!</v>
      </c>
      <c r="H1787" s="0" t="s">
        <v>4213</v>
      </c>
      <c r="I1787" s="0" t="s">
        <v>78</v>
      </c>
      <c r="J1787" s="0" t="s">
        <v>74</v>
      </c>
      <c r="K1787" s="0" t="e">
        <f aca="false">VLOOKUP(tblSalaries#this row;where do you work,tblCountriesactual:mapping,2,0)</f>
        <v>#VALUE!</v>
      </c>
      <c r="L1787" s="0" t="s">
        <v>100</v>
      </c>
      <c r="M1787" s="0" t="n">
        <v>25</v>
      </c>
      <c r="N1787" s="48" t="e">
        <f aca="false">VLOOKUP(K1787,tblCountries,3,0)</f>
        <v>#VALUE!</v>
      </c>
      <c r="O1787" s="48" t="e">
        <f aca="false">VLOOKUP(tblSalaries#this row;how many hours of a day you work on excel,tblHours,2,0)</f>
        <v>#VALUE!</v>
      </c>
      <c r="P1787" s="48" t="e">
        <f aca="false">VLOOKUP(tblSalaries#this row;clean country,tblCountries,5,0)</f>
        <v>#VALUE!</v>
      </c>
      <c r="Q1787" s="48" t="e">
        <f aca="false">IF($Q$1,tblSalaries#this row;ppp factor*tblSalaries#this row;salary in usd,tblSalaries#this row;salary in usd)</f>
        <v>#VALUE!</v>
      </c>
    </row>
    <row r="1788" customFormat="false" ht="15" hidden="false" customHeight="true" outlineLevel="0" collapsed="false">
      <c r="B1788" s="0" t="s">
        <v>4214</v>
      </c>
      <c r="C1788" s="54" t="n">
        <v>41073.1944791667</v>
      </c>
      <c r="D1788" s="55" t="n">
        <v>33250</v>
      </c>
      <c r="E1788" s="0" t="n">
        <v>33250</v>
      </c>
      <c r="F1788" s="0" t="s">
        <v>71</v>
      </c>
      <c r="G1788" s="0" t="e">
        <f aca="false">tblSalaries#this row;clean salary (in local currency)*VLOOKUP(tblSalaries#this row;currency,tblXrate,2,0)</f>
        <v>#VALUE!</v>
      </c>
      <c r="H1788" s="0" t="s">
        <v>4215</v>
      </c>
      <c r="I1788" s="0" t="s">
        <v>124</v>
      </c>
      <c r="J1788" s="0" t="s">
        <v>74</v>
      </c>
      <c r="K1788" s="0" t="e">
        <f aca="false">VLOOKUP(tblSalaries#this row;where do you work,tblCountriesactual:mapping,2,0)</f>
        <v>#VALUE!</v>
      </c>
      <c r="L1788" s="0" t="s">
        <v>118</v>
      </c>
      <c r="M1788" s="0" t="n">
        <v>20</v>
      </c>
      <c r="N1788" s="48" t="e">
        <f aca="false">VLOOKUP(K1788,tblCountries,3,0)</f>
        <v>#VALUE!</v>
      </c>
      <c r="O1788" s="48" t="e">
        <f aca="false">VLOOKUP(tblSalaries#this row;how many hours of a day you work on excel,tblHours,2,0)</f>
        <v>#VALUE!</v>
      </c>
      <c r="P1788" s="48" t="e">
        <f aca="false">VLOOKUP(tblSalaries#this row;clean country,tblCountries,5,0)</f>
        <v>#VALUE!</v>
      </c>
      <c r="Q1788" s="48" t="e">
        <f aca="false">IF($Q$1,tblSalaries#this row;ppp factor*tblSalaries#this row;salary in usd,tblSalaries#this row;salary in usd)</f>
        <v>#VALUE!</v>
      </c>
    </row>
    <row r="1789" customFormat="false" ht="15" hidden="false" customHeight="true" outlineLevel="0" collapsed="false">
      <c r="B1789" s="0" t="s">
        <v>4216</v>
      </c>
      <c r="C1789" s="54" t="n">
        <v>41073.2225925926</v>
      </c>
      <c r="D1789" s="55" t="s">
        <v>4217</v>
      </c>
      <c r="E1789" s="0" t="n">
        <v>19200</v>
      </c>
      <c r="F1789" s="0" t="s">
        <v>82</v>
      </c>
      <c r="G1789" s="0" t="e">
        <f aca="false">tblSalaries#this row;clean salary (in local currency)*VLOOKUP(tblSalaries#this row;currency,tblXrate,2,0)</f>
        <v>#VALUE!</v>
      </c>
      <c r="H1789" s="0" t="s">
        <v>4218</v>
      </c>
      <c r="I1789" s="0" t="s">
        <v>78</v>
      </c>
      <c r="J1789" s="0" t="s">
        <v>248</v>
      </c>
      <c r="K1789" s="0" t="e">
        <f aca="false">VLOOKUP(tblSalaries#this row;where do you work,tblCountriesactual:mapping,2,0)</f>
        <v>#VALUE!</v>
      </c>
      <c r="L1789" s="0" t="s">
        <v>110</v>
      </c>
      <c r="M1789" s="0" t="n">
        <v>10</v>
      </c>
      <c r="N1789" s="48" t="e">
        <f aca="false">VLOOKUP(K1789,tblCountries,3,0)</f>
        <v>#VALUE!</v>
      </c>
      <c r="O1789" s="48" t="e">
        <f aca="false">VLOOKUP(tblSalaries#this row;how many hours of a day you work on excel,tblHours,2,0)</f>
        <v>#VALUE!</v>
      </c>
      <c r="P1789" s="48" t="e">
        <f aca="false">VLOOKUP(tblSalaries#this row;clean country,tblCountries,5,0)</f>
        <v>#VALUE!</v>
      </c>
      <c r="Q1789" s="48" t="e">
        <f aca="false">IF($Q$1,tblSalaries#this row;ppp factor*tblSalaries#this row;salary in usd,tblSalaries#this row;salary in usd)</f>
        <v>#VALUE!</v>
      </c>
    </row>
    <row r="1790" customFormat="false" ht="15" hidden="false" customHeight="true" outlineLevel="0" collapsed="false">
      <c r="B1790" s="0" t="s">
        <v>4219</v>
      </c>
      <c r="C1790" s="54" t="n">
        <v>41073.2634722222</v>
      </c>
      <c r="D1790" s="55" t="n">
        <v>120000</v>
      </c>
      <c r="E1790" s="0" t="n">
        <v>120000</v>
      </c>
      <c r="F1790" s="0" t="s">
        <v>71</v>
      </c>
      <c r="G1790" s="0" t="e">
        <f aca="false">tblSalaries#this row;clean salary (in local currency)*VLOOKUP(tblSalaries#this row;currency,tblXrate,2,0)</f>
        <v>#VALUE!</v>
      </c>
      <c r="H1790" s="0" t="s">
        <v>4220</v>
      </c>
      <c r="I1790" s="0" t="s">
        <v>69</v>
      </c>
      <c r="J1790" s="0" t="s">
        <v>74</v>
      </c>
      <c r="K1790" s="0" t="e">
        <f aca="false">VLOOKUP(tblSalaries#this row;where do you work,tblCountriesactual:mapping,2,0)</f>
        <v>#VALUE!</v>
      </c>
      <c r="L1790" s="0" t="s">
        <v>110</v>
      </c>
      <c r="M1790" s="0" t="n">
        <v>20</v>
      </c>
      <c r="N1790" s="48" t="e">
        <f aca="false">VLOOKUP(K1790,tblCountries,3,0)</f>
        <v>#VALUE!</v>
      </c>
      <c r="O1790" s="48" t="e">
        <f aca="false">VLOOKUP(tblSalaries#this row;how many hours of a day you work on excel,tblHours,2,0)</f>
        <v>#VALUE!</v>
      </c>
      <c r="P1790" s="48" t="e">
        <f aca="false">VLOOKUP(tblSalaries#this row;clean country,tblCountries,5,0)</f>
        <v>#VALUE!</v>
      </c>
      <c r="Q1790" s="48" t="e">
        <f aca="false">IF($Q$1,tblSalaries#this row;ppp factor*tblSalaries#this row;salary in usd,tblSalaries#this row;salary in usd)</f>
        <v>#VALUE!</v>
      </c>
    </row>
    <row r="1791" customFormat="false" ht="15" hidden="false" customHeight="true" outlineLevel="0" collapsed="false">
      <c r="B1791" s="0" t="s">
        <v>4221</v>
      </c>
      <c r="C1791" s="54" t="n">
        <v>41073.4989583333</v>
      </c>
      <c r="D1791" s="55" t="n">
        <v>20000</v>
      </c>
      <c r="E1791" s="0" t="n">
        <v>20000</v>
      </c>
      <c r="F1791" s="0" t="s">
        <v>71</v>
      </c>
      <c r="G1791" s="0" t="e">
        <f aca="false">tblSalaries#this row;clean salary (in local currency)*VLOOKUP(tblSalaries#this row;currency,tblXrate,2,0)</f>
        <v>#VALUE!</v>
      </c>
      <c r="H1791" s="0" t="s">
        <v>4222</v>
      </c>
      <c r="I1791" s="0" t="s">
        <v>78</v>
      </c>
      <c r="J1791" s="0" t="s">
        <v>320</v>
      </c>
      <c r="K1791" s="0" t="e">
        <f aca="false">VLOOKUP(tblSalaries#this row;where do you work,tblCountriesactual:mapping,2,0)</f>
        <v>#VALUE!</v>
      </c>
      <c r="L1791" s="0" t="s">
        <v>90</v>
      </c>
      <c r="M1791" s="0" t="n">
        <v>1</v>
      </c>
      <c r="N1791" s="48" t="e">
        <f aca="false">VLOOKUP(K1791,tblCountries,3,0)</f>
        <v>#VALUE!</v>
      </c>
      <c r="O1791" s="48" t="e">
        <f aca="false">VLOOKUP(tblSalaries#this row;how many hours of a day you work on excel,tblHours,2,0)</f>
        <v>#VALUE!</v>
      </c>
      <c r="P1791" s="48" t="e">
        <f aca="false">VLOOKUP(tblSalaries#this row;clean country,tblCountries,5,0)</f>
        <v>#VALUE!</v>
      </c>
      <c r="Q1791" s="48" t="e">
        <f aca="false">IF($Q$1,tblSalaries#this row;ppp factor*tblSalaries#this row;salary in usd,tblSalaries#this row;salary in usd)</f>
        <v>#VALUE!</v>
      </c>
    </row>
    <row r="1792" customFormat="false" ht="15" hidden="false" customHeight="true" outlineLevel="0" collapsed="false">
      <c r="B1792" s="0" t="s">
        <v>4223</v>
      </c>
      <c r="C1792" s="54" t="n">
        <v>41073.7241550926</v>
      </c>
      <c r="D1792" s="55" t="n">
        <v>15000</v>
      </c>
      <c r="E1792" s="0" t="n">
        <v>15000</v>
      </c>
      <c r="F1792" s="0" t="s">
        <v>71</v>
      </c>
      <c r="G1792" s="0" t="e">
        <f aca="false">tblSalaries#this row;clean salary (in local currency)*VLOOKUP(tblSalaries#this row;currency,tblXrate,2,0)</f>
        <v>#VALUE!</v>
      </c>
      <c r="H1792" s="0" t="s">
        <v>2421</v>
      </c>
      <c r="I1792" s="0" t="s">
        <v>78</v>
      </c>
      <c r="J1792" s="0" t="s">
        <v>85</v>
      </c>
      <c r="K1792" s="0" t="e">
        <f aca="false">VLOOKUP(tblSalaries#this row;where do you work,tblCountriesactual:mapping,2,0)</f>
        <v>#VALUE!</v>
      </c>
      <c r="L1792" s="0" t="s">
        <v>100</v>
      </c>
      <c r="M1792" s="0" t="n">
        <v>0.3</v>
      </c>
      <c r="N1792" s="48" t="e">
        <f aca="false">VLOOKUP(K1792,tblCountries,3,0)</f>
        <v>#VALUE!</v>
      </c>
      <c r="O1792" s="48" t="e">
        <f aca="false">VLOOKUP(tblSalaries#this row;how many hours of a day you work on excel,tblHours,2,0)</f>
        <v>#VALUE!</v>
      </c>
      <c r="P1792" s="48" t="e">
        <f aca="false">VLOOKUP(tblSalaries#this row;clean country,tblCountries,5,0)</f>
        <v>#VALUE!</v>
      </c>
      <c r="Q1792" s="48" t="e">
        <f aca="false">IF($Q$1,tblSalaries#this row;ppp factor*tblSalaries#this row;salary in usd,tblSalaries#this row;salary in usd)</f>
        <v>#VALUE!</v>
      </c>
    </row>
    <row r="1793" customFormat="false" ht="15" hidden="false" customHeight="true" outlineLevel="0" collapsed="false">
      <c r="B1793" s="0" t="s">
        <v>4224</v>
      </c>
      <c r="C1793" s="54" t="n">
        <v>41073.7673611111</v>
      </c>
      <c r="D1793" s="55" t="s">
        <v>4225</v>
      </c>
      <c r="E1793" s="0" t="n">
        <v>1000000</v>
      </c>
      <c r="F1793" s="0" t="s">
        <v>101</v>
      </c>
      <c r="G1793" s="0" t="e">
        <f aca="false">tblSalaries#this row;clean salary (in local currency)*VLOOKUP(tblSalaries#this row;currency,tblXrate,2,0)</f>
        <v>#VALUE!</v>
      </c>
      <c r="H1793" s="0" t="s">
        <v>4226</v>
      </c>
      <c r="I1793" s="0" t="s">
        <v>124</v>
      </c>
      <c r="J1793" s="0" t="s">
        <v>85</v>
      </c>
      <c r="K1793" s="0" t="e">
        <f aca="false">VLOOKUP(tblSalaries#this row;where do you work,tblCountriesactual:mapping,2,0)</f>
        <v>#VALUE!</v>
      </c>
      <c r="L1793" s="0" t="s">
        <v>100</v>
      </c>
      <c r="M1793" s="0" t="n">
        <v>10</v>
      </c>
      <c r="N1793" s="48" t="e">
        <f aca="false">VLOOKUP(K1793,tblCountries,3,0)</f>
        <v>#VALUE!</v>
      </c>
      <c r="O1793" s="48" t="e">
        <f aca="false">VLOOKUP(tblSalaries#this row;how many hours of a day you work on excel,tblHours,2,0)</f>
        <v>#VALUE!</v>
      </c>
      <c r="P1793" s="48" t="e">
        <f aca="false">VLOOKUP(tblSalaries#this row;clean country,tblCountries,5,0)</f>
        <v>#VALUE!</v>
      </c>
      <c r="Q1793" s="48" t="e">
        <f aca="false">IF($Q$1,tblSalaries#this row;ppp factor*tblSalaries#this row;salary in usd,tblSalaries#this row;salary in usd)</f>
        <v>#VALUE!</v>
      </c>
    </row>
    <row r="1794" customFormat="false" ht="15" hidden="false" customHeight="true" outlineLevel="0" collapsed="false">
      <c r="B1794" s="0" t="s">
        <v>4227</v>
      </c>
      <c r="C1794" s="54" t="n">
        <v>41073.8058449074</v>
      </c>
      <c r="D1794" s="55" t="n">
        <v>900000</v>
      </c>
      <c r="E1794" s="0" t="n">
        <v>900000</v>
      </c>
      <c r="F1794" s="0" t="s">
        <v>101</v>
      </c>
      <c r="G1794" s="0" t="e">
        <f aca="false">tblSalaries#this row;clean salary (in local currency)*VLOOKUP(tblSalaries#this row;currency,tblXrate,2,0)</f>
        <v>#VALUE!</v>
      </c>
      <c r="H1794" s="0" t="s">
        <v>4228</v>
      </c>
      <c r="I1794" s="0" t="s">
        <v>124</v>
      </c>
      <c r="J1794" s="0" t="s">
        <v>85</v>
      </c>
      <c r="K1794" s="0" t="e">
        <f aca="false">VLOOKUP(tblSalaries#this row;where do you work,tblCountriesactual:mapping,2,0)</f>
        <v>#VALUE!</v>
      </c>
      <c r="L1794" s="0" t="s">
        <v>100</v>
      </c>
      <c r="M1794" s="0" t="n">
        <v>6</v>
      </c>
      <c r="N1794" s="48" t="e">
        <f aca="false">VLOOKUP(K1794,tblCountries,3,0)</f>
        <v>#VALUE!</v>
      </c>
      <c r="O1794" s="48" t="e">
        <f aca="false">VLOOKUP(tblSalaries#this row;how many hours of a day you work on excel,tblHours,2,0)</f>
        <v>#VALUE!</v>
      </c>
      <c r="P1794" s="48" t="e">
        <f aca="false">VLOOKUP(tblSalaries#this row;clean country,tblCountries,5,0)</f>
        <v>#VALUE!</v>
      </c>
      <c r="Q1794" s="48" t="e">
        <f aca="false">IF($Q$1,tblSalaries#this row;ppp factor*tblSalaries#this row;salary in usd,tblSalaries#this row;salary in usd)</f>
        <v>#VALUE!</v>
      </c>
    </row>
    <row r="1795" customFormat="false" ht="15" hidden="false" customHeight="true" outlineLevel="0" collapsed="false">
      <c r="B1795" s="0" t="s">
        <v>4229</v>
      </c>
      <c r="C1795" s="54" t="n">
        <v>41073.8152546296</v>
      </c>
      <c r="D1795" s="55" t="s">
        <v>4230</v>
      </c>
      <c r="E1795" s="0" t="n">
        <v>36000</v>
      </c>
      <c r="F1795" s="0" t="s">
        <v>111</v>
      </c>
      <c r="G1795" s="0" t="e">
        <f aca="false">tblSalaries#this row;clean salary (in local currency)*VLOOKUP(tblSalaries#this row;currency,tblXrate,2,0)</f>
        <v>#VALUE!</v>
      </c>
      <c r="H1795" s="0" t="s">
        <v>4231</v>
      </c>
      <c r="I1795" s="0" t="s">
        <v>124</v>
      </c>
      <c r="J1795" s="0" t="s">
        <v>94</v>
      </c>
      <c r="K1795" s="0" t="e">
        <f aca="false">VLOOKUP(tblSalaries#this row;where do you work,tblCountriesactual:mapping,2,0)</f>
        <v>#VALUE!</v>
      </c>
      <c r="L1795" s="0" t="s">
        <v>118</v>
      </c>
      <c r="M1795" s="0" t="n">
        <v>7</v>
      </c>
      <c r="N1795" s="48" t="e">
        <f aca="false">VLOOKUP(K1795,tblCountries,3,0)</f>
        <v>#VALUE!</v>
      </c>
      <c r="O1795" s="48" t="e">
        <f aca="false">VLOOKUP(tblSalaries#this row;how many hours of a day you work on excel,tblHours,2,0)</f>
        <v>#VALUE!</v>
      </c>
      <c r="P1795" s="48" t="e">
        <f aca="false">VLOOKUP(tblSalaries#this row;clean country,tblCountries,5,0)</f>
        <v>#VALUE!</v>
      </c>
      <c r="Q1795" s="48" t="e">
        <f aca="false">IF($Q$1,tblSalaries#this row;ppp factor*tblSalaries#this row;salary in usd,tblSalaries#this row;salary in usd)</f>
        <v>#VALUE!</v>
      </c>
    </row>
    <row r="1796" customFormat="false" ht="15" hidden="false" customHeight="true" outlineLevel="0" collapsed="false">
      <c r="B1796" s="0" t="s">
        <v>4232</v>
      </c>
      <c r="C1796" s="54" t="n">
        <v>41073.8196296296</v>
      </c>
      <c r="D1796" s="55" t="n">
        <v>1200000</v>
      </c>
      <c r="E1796" s="0" t="n">
        <v>1200000</v>
      </c>
      <c r="F1796" s="0" t="s">
        <v>101</v>
      </c>
      <c r="G1796" s="0" t="e">
        <f aca="false">tblSalaries#this row;clean salary (in local currency)*VLOOKUP(tblSalaries#this row;currency,tblXrate,2,0)</f>
        <v>#VALUE!</v>
      </c>
      <c r="H1796" s="0" t="s">
        <v>4233</v>
      </c>
      <c r="I1796" s="0" t="s">
        <v>124</v>
      </c>
      <c r="J1796" s="0" t="s">
        <v>85</v>
      </c>
      <c r="K1796" s="0" t="e">
        <f aca="false">VLOOKUP(tblSalaries#this row;where do you work,tblCountriesactual:mapping,2,0)</f>
        <v>#VALUE!</v>
      </c>
      <c r="L1796" s="0" t="s">
        <v>110</v>
      </c>
      <c r="M1796" s="0" t="n">
        <v>7</v>
      </c>
      <c r="N1796" s="48" t="e">
        <f aca="false">VLOOKUP(K1796,tblCountries,3,0)</f>
        <v>#VALUE!</v>
      </c>
      <c r="O1796" s="48" t="e">
        <f aca="false">VLOOKUP(tblSalaries#this row;how many hours of a day you work on excel,tblHours,2,0)</f>
        <v>#VALUE!</v>
      </c>
      <c r="P1796" s="48" t="e">
        <f aca="false">VLOOKUP(tblSalaries#this row;clean country,tblCountries,5,0)</f>
        <v>#VALUE!</v>
      </c>
      <c r="Q1796" s="48" t="e">
        <f aca="false">IF($Q$1,tblSalaries#this row;ppp factor*tblSalaries#this row;salary in usd,tblSalaries#this row;salary in usd)</f>
        <v>#VALUE!</v>
      </c>
    </row>
    <row r="1797" customFormat="false" ht="15" hidden="false" customHeight="true" outlineLevel="0" collapsed="false">
      <c r="B1797" s="0" t="s">
        <v>4234</v>
      </c>
      <c r="C1797" s="54" t="n">
        <v>41073.860625</v>
      </c>
      <c r="D1797" s="55" t="n">
        <v>425000</v>
      </c>
      <c r="E1797" s="0" t="n">
        <v>425000</v>
      </c>
      <c r="F1797" s="0" t="s">
        <v>101</v>
      </c>
      <c r="G1797" s="0" t="e">
        <f aca="false">tblSalaries#this row;clean salary (in local currency)*VLOOKUP(tblSalaries#this row;currency,tblXrate,2,0)</f>
        <v>#VALUE!</v>
      </c>
      <c r="H1797" s="0" t="s">
        <v>2299</v>
      </c>
      <c r="I1797" s="0" t="s">
        <v>69</v>
      </c>
      <c r="J1797" s="0" t="s">
        <v>85</v>
      </c>
      <c r="K1797" s="0" t="e">
        <f aca="false">VLOOKUP(tblSalaries#this row;where do you work,tblCountriesactual:mapping,2,0)</f>
        <v>#VALUE!</v>
      </c>
      <c r="L1797" s="0" t="s">
        <v>100</v>
      </c>
      <c r="M1797" s="0" t="n">
        <v>6</v>
      </c>
      <c r="N1797" s="48" t="e">
        <f aca="false">VLOOKUP(K1797,tblCountries,3,0)</f>
        <v>#VALUE!</v>
      </c>
      <c r="O1797" s="48" t="e">
        <f aca="false">VLOOKUP(tblSalaries#this row;how many hours of a day you work on excel,tblHours,2,0)</f>
        <v>#VALUE!</v>
      </c>
      <c r="P1797" s="48" t="e">
        <f aca="false">VLOOKUP(tblSalaries#this row;clean country,tblCountries,5,0)</f>
        <v>#VALUE!</v>
      </c>
      <c r="Q1797" s="48" t="e">
        <f aca="false">IF($Q$1,tblSalaries#this row;ppp factor*tblSalaries#this row;salary in usd,tblSalaries#this row;salary in usd)</f>
        <v>#VALUE!</v>
      </c>
    </row>
    <row r="1798" customFormat="false" ht="15" hidden="false" customHeight="true" outlineLevel="0" collapsed="false">
      <c r="B1798" s="0" t="s">
        <v>4235</v>
      </c>
      <c r="C1798" s="54" t="n">
        <v>41073.9809722222</v>
      </c>
      <c r="D1798" s="55" t="n">
        <v>50000</v>
      </c>
      <c r="E1798" s="0" t="n">
        <v>50000</v>
      </c>
      <c r="F1798" s="0" t="s">
        <v>111</v>
      </c>
      <c r="G1798" s="0" t="e">
        <f aca="false">tblSalaries#this row;clean salary (in local currency)*VLOOKUP(tblSalaries#this row;currency,tblXrate,2,0)</f>
        <v>#VALUE!</v>
      </c>
      <c r="H1798" s="0" t="s">
        <v>3580</v>
      </c>
      <c r="I1798" s="0" t="s">
        <v>69</v>
      </c>
      <c r="J1798" s="0" t="s">
        <v>94</v>
      </c>
      <c r="K1798" s="0" t="e">
        <f aca="false">VLOOKUP(tblSalaries#this row;where do you work,tblCountriesactual:mapping,2,0)</f>
        <v>#VALUE!</v>
      </c>
      <c r="L1798" s="0" t="s">
        <v>100</v>
      </c>
      <c r="M1798" s="0" t="n">
        <v>10</v>
      </c>
      <c r="N1798" s="48" t="e">
        <f aca="false">VLOOKUP(K1798,tblCountries,3,0)</f>
        <v>#VALUE!</v>
      </c>
      <c r="O1798" s="48" t="e">
        <f aca="false">VLOOKUP(tblSalaries#this row;how many hours of a day you work on excel,tblHours,2,0)</f>
        <v>#VALUE!</v>
      </c>
      <c r="P1798" s="48" t="e">
        <f aca="false">VLOOKUP(tblSalaries#this row;clean country,tblCountries,5,0)</f>
        <v>#VALUE!</v>
      </c>
      <c r="Q1798" s="48" t="e">
        <f aca="false">IF($Q$1,tblSalaries#this row;ppp factor*tblSalaries#this row;salary in usd,tblSalaries#this row;salary in usd)</f>
        <v>#VALUE!</v>
      </c>
    </row>
    <row r="1799" customFormat="false" ht="15" hidden="false" customHeight="true" outlineLevel="0" collapsed="false">
      <c r="B1799" s="0" t="s">
        <v>4236</v>
      </c>
      <c r="C1799" s="54" t="n">
        <v>41074.0800115741</v>
      </c>
      <c r="D1799" s="55" t="n">
        <v>60000</v>
      </c>
      <c r="E1799" s="0" t="n">
        <v>60000</v>
      </c>
      <c r="F1799" s="0" t="s">
        <v>71</v>
      </c>
      <c r="G1799" s="0" t="e">
        <f aca="false">tblSalaries#this row;clean salary (in local currency)*VLOOKUP(tblSalaries#this row;currency,tblXrate,2,0)</f>
        <v>#VALUE!</v>
      </c>
      <c r="H1799" s="0" t="s">
        <v>966</v>
      </c>
      <c r="I1799" s="0" t="s">
        <v>78</v>
      </c>
      <c r="J1799" s="0" t="s">
        <v>74</v>
      </c>
      <c r="K1799" s="0" t="e">
        <f aca="false">VLOOKUP(tblSalaries#this row;where do you work,tblCountriesactual:mapping,2,0)</f>
        <v>#VALUE!</v>
      </c>
      <c r="L1799" s="0" t="s">
        <v>110</v>
      </c>
      <c r="M1799" s="0" t="n">
        <v>15</v>
      </c>
      <c r="N1799" s="48" t="e">
        <f aca="false">VLOOKUP(K1799,tblCountries,3,0)</f>
        <v>#VALUE!</v>
      </c>
      <c r="O1799" s="48" t="e">
        <f aca="false">VLOOKUP(tblSalaries#this row;how many hours of a day you work on excel,tblHours,2,0)</f>
        <v>#VALUE!</v>
      </c>
      <c r="P1799" s="48" t="e">
        <f aca="false">VLOOKUP(tblSalaries#this row;clean country,tblCountries,5,0)</f>
        <v>#VALUE!</v>
      </c>
      <c r="Q1799" s="48" t="e">
        <f aca="false">IF($Q$1,tblSalaries#this row;ppp factor*tblSalaries#this row;salary in usd,tblSalaries#this row;salary in usd)</f>
        <v>#VALUE!</v>
      </c>
    </row>
    <row r="1800" customFormat="false" ht="15" hidden="false" customHeight="true" outlineLevel="0" collapsed="false">
      <c r="B1800" s="0" t="s">
        <v>4237</v>
      </c>
      <c r="C1800" s="54" t="n">
        <v>41074.1143865741</v>
      </c>
      <c r="D1800" s="55" t="n">
        <v>57000</v>
      </c>
      <c r="E1800" s="0" t="n">
        <v>57000</v>
      </c>
      <c r="F1800" s="0" t="s">
        <v>71</v>
      </c>
      <c r="G1800" s="0" t="e">
        <f aca="false">tblSalaries#this row;clean salary (in local currency)*VLOOKUP(tblSalaries#this row;currency,tblXrate,2,0)</f>
        <v>#VALUE!</v>
      </c>
      <c r="H1800" s="0" t="s">
        <v>3097</v>
      </c>
      <c r="I1800" s="0" t="s">
        <v>69</v>
      </c>
      <c r="J1800" s="0" t="s">
        <v>74</v>
      </c>
      <c r="K1800" s="0" t="e">
        <f aca="false">VLOOKUP(tblSalaries#this row;where do you work,tblCountriesactual:mapping,2,0)</f>
        <v>#VALUE!</v>
      </c>
      <c r="L1800" s="0" t="s">
        <v>110</v>
      </c>
      <c r="M1800" s="0" t="n">
        <v>9</v>
      </c>
      <c r="N1800" s="48" t="e">
        <f aca="false">VLOOKUP(K1800,tblCountries,3,0)</f>
        <v>#VALUE!</v>
      </c>
      <c r="O1800" s="48" t="e">
        <f aca="false">VLOOKUP(tblSalaries#this row;how many hours of a day you work on excel,tblHours,2,0)</f>
        <v>#VALUE!</v>
      </c>
      <c r="P1800" s="48" t="e">
        <f aca="false">VLOOKUP(tblSalaries#this row;clean country,tblCountries,5,0)</f>
        <v>#VALUE!</v>
      </c>
      <c r="Q1800" s="48" t="e">
        <f aca="false">IF($Q$1,tblSalaries#this row;ppp factor*tblSalaries#this row;salary in usd,tblSalaries#this row;salary in usd)</f>
        <v>#VALUE!</v>
      </c>
    </row>
    <row r="1801" customFormat="false" ht="15" hidden="false" customHeight="true" outlineLevel="0" collapsed="false">
      <c r="B1801" s="0" t="s">
        <v>4238</v>
      </c>
      <c r="C1801" s="54" t="n">
        <v>41074.1823611111</v>
      </c>
      <c r="D1801" s="55" t="n">
        <v>40000</v>
      </c>
      <c r="E1801" s="0" t="n">
        <v>40000</v>
      </c>
      <c r="F1801" s="0" t="s">
        <v>71</v>
      </c>
      <c r="G1801" s="0" t="e">
        <f aca="false">tblSalaries#this row;clean salary (in local currency)*VLOOKUP(tblSalaries#this row;currency,tblXrate,2,0)</f>
        <v>#VALUE!</v>
      </c>
      <c r="H1801" s="0" t="s">
        <v>4239</v>
      </c>
      <c r="I1801" s="0" t="s">
        <v>78</v>
      </c>
      <c r="J1801" s="0" t="s">
        <v>74</v>
      </c>
      <c r="K1801" s="0" t="e">
        <f aca="false">VLOOKUP(tblSalaries#this row;where do you work,tblCountriesactual:mapping,2,0)</f>
        <v>#VALUE!</v>
      </c>
      <c r="L1801" s="0" t="s">
        <v>100</v>
      </c>
      <c r="M1801" s="0" t="n">
        <v>0</v>
      </c>
      <c r="N1801" s="48" t="e">
        <f aca="false">VLOOKUP(K1801,tblCountries,3,0)</f>
        <v>#VALUE!</v>
      </c>
      <c r="O1801" s="48" t="e">
        <f aca="false">VLOOKUP(tblSalaries#this row;how many hours of a day you work on excel,tblHours,2,0)</f>
        <v>#VALUE!</v>
      </c>
      <c r="P1801" s="48" t="e">
        <f aca="false">VLOOKUP(tblSalaries#this row;clean country,tblCountries,5,0)</f>
        <v>#VALUE!</v>
      </c>
      <c r="Q1801" s="48" t="e">
        <f aca="false">IF($Q$1,tblSalaries#this row;ppp factor*tblSalaries#this row;salary in usd,tblSalaries#this row;salary in usd)</f>
        <v>#VALUE!</v>
      </c>
    </row>
    <row r="1802" customFormat="false" ht="15" hidden="false" customHeight="true" outlineLevel="0" collapsed="false">
      <c r="B1802" s="0" t="s">
        <v>4240</v>
      </c>
      <c r="C1802" s="54" t="n">
        <v>41074.3032523148</v>
      </c>
      <c r="D1802" s="55" t="n">
        <v>80000</v>
      </c>
      <c r="E1802" s="0" t="n">
        <v>80000</v>
      </c>
      <c r="F1802" s="0" t="s">
        <v>71</v>
      </c>
      <c r="G1802" s="0" t="e">
        <f aca="false">tblSalaries#this row;clean salary (in local currency)*VLOOKUP(tblSalaries#this row;currency,tblXrate,2,0)</f>
        <v>#VALUE!</v>
      </c>
      <c r="H1802" s="0" t="s">
        <v>4241</v>
      </c>
      <c r="I1802" s="0" t="s">
        <v>97</v>
      </c>
      <c r="J1802" s="0" t="s">
        <v>74</v>
      </c>
      <c r="K1802" s="0" t="e">
        <f aca="false">VLOOKUP(tblSalaries#this row;where do you work,tblCountriesactual:mapping,2,0)</f>
        <v>#VALUE!</v>
      </c>
      <c r="L1802" s="0" t="s">
        <v>110</v>
      </c>
      <c r="M1802" s="0" t="n">
        <v>9</v>
      </c>
      <c r="N1802" s="48" t="e">
        <f aca="false">VLOOKUP(K1802,tblCountries,3,0)</f>
        <v>#VALUE!</v>
      </c>
      <c r="O1802" s="48" t="e">
        <f aca="false">VLOOKUP(tblSalaries#this row;how many hours of a day you work on excel,tblHours,2,0)</f>
        <v>#VALUE!</v>
      </c>
      <c r="P1802" s="48" t="e">
        <f aca="false">VLOOKUP(tblSalaries#this row;clean country,tblCountries,5,0)</f>
        <v>#VALUE!</v>
      </c>
      <c r="Q1802" s="48" t="e">
        <f aca="false">IF($Q$1,tblSalaries#this row;ppp factor*tblSalaries#this row;salary in usd,tblSalaries#this row;salary in usd)</f>
        <v>#VALUE!</v>
      </c>
    </row>
    <row r="1803" customFormat="false" ht="15" hidden="false" customHeight="true" outlineLevel="0" collapsed="false">
      <c r="B1803" s="0" t="s">
        <v>4242</v>
      </c>
      <c r="C1803" s="54" t="n">
        <v>41074.5190972222</v>
      </c>
      <c r="D1803" s="55" t="n">
        <v>118000</v>
      </c>
      <c r="E1803" s="0" t="n">
        <v>118000</v>
      </c>
      <c r="F1803" s="0" t="s">
        <v>71</v>
      </c>
      <c r="G1803" s="0" t="e">
        <f aca="false">tblSalaries#this row;clean salary (in local currency)*VLOOKUP(tblSalaries#this row;currency,tblXrate,2,0)</f>
        <v>#VALUE!</v>
      </c>
      <c r="H1803" s="0" t="s">
        <v>3806</v>
      </c>
      <c r="I1803" s="0" t="s">
        <v>107</v>
      </c>
      <c r="J1803" s="0" t="s">
        <v>74</v>
      </c>
      <c r="K1803" s="0" t="e">
        <f aca="false">VLOOKUP(tblSalaries#this row;where do you work,tblCountriesactual:mapping,2,0)</f>
        <v>#VALUE!</v>
      </c>
      <c r="L1803" s="0" t="s">
        <v>110</v>
      </c>
      <c r="M1803" s="0" t="n">
        <v>6</v>
      </c>
      <c r="N1803" s="48" t="e">
        <f aca="false">VLOOKUP(K1803,tblCountries,3,0)</f>
        <v>#VALUE!</v>
      </c>
      <c r="O1803" s="48" t="e">
        <f aca="false">VLOOKUP(tblSalaries#this row;how many hours of a day you work on excel,tblHours,2,0)</f>
        <v>#VALUE!</v>
      </c>
      <c r="P1803" s="48" t="e">
        <f aca="false">VLOOKUP(tblSalaries#this row;clean country,tblCountries,5,0)</f>
        <v>#VALUE!</v>
      </c>
      <c r="Q1803" s="48" t="e">
        <f aca="false">IF($Q$1,tblSalaries#this row;ppp factor*tblSalaries#this row;salary in usd,tblSalaries#this row;salary in usd)</f>
        <v>#VALUE!</v>
      </c>
    </row>
    <row r="1804" customFormat="false" ht="15" hidden="false" customHeight="true" outlineLevel="0" collapsed="false">
      <c r="B1804" s="0" t="s">
        <v>4243</v>
      </c>
      <c r="C1804" s="54" t="n">
        <v>41074.5895601852</v>
      </c>
      <c r="D1804" s="55" t="n">
        <v>5000</v>
      </c>
      <c r="E1804" s="0" t="n">
        <v>60000</v>
      </c>
      <c r="F1804" s="0" t="s">
        <v>71</v>
      </c>
      <c r="G1804" s="0" t="e">
        <f aca="false">tblSalaries#this row;clean salary (in local currency)*VLOOKUP(tblSalaries#this row;currency,tblXrate,2,0)</f>
        <v>#VALUE!</v>
      </c>
      <c r="H1804" s="0" t="s">
        <v>78</v>
      </c>
      <c r="I1804" s="0" t="s">
        <v>78</v>
      </c>
      <c r="J1804" s="0" t="s">
        <v>141</v>
      </c>
      <c r="K1804" s="0" t="e">
        <f aca="false">VLOOKUP(tblSalaries#this row;where do you work,tblCountriesactual:mapping,2,0)</f>
        <v>#VALUE!</v>
      </c>
      <c r="L1804" s="0" t="s">
        <v>110</v>
      </c>
      <c r="M1804" s="0" t="n">
        <v>5</v>
      </c>
      <c r="N1804" s="48" t="e">
        <f aca="false">VLOOKUP(K1804,tblCountries,3,0)</f>
        <v>#VALUE!</v>
      </c>
      <c r="O1804" s="48" t="e">
        <f aca="false">VLOOKUP(tblSalaries#this row;how many hours of a day you work on excel,tblHours,2,0)</f>
        <v>#VALUE!</v>
      </c>
      <c r="P1804" s="48" t="e">
        <f aca="false">VLOOKUP(tblSalaries#this row;clean country,tblCountries,5,0)</f>
        <v>#VALUE!</v>
      </c>
      <c r="Q1804" s="48" t="e">
        <f aca="false">IF($Q$1,tblSalaries#this row;ppp factor*tblSalaries#this row;salary in usd,tblSalaries#this row;salary in usd)</f>
        <v>#VALUE!</v>
      </c>
    </row>
    <row r="1805" customFormat="false" ht="15" hidden="false" customHeight="true" outlineLevel="0" collapsed="false">
      <c r="B1805" s="0" t="s">
        <v>4244</v>
      </c>
      <c r="C1805" s="54" t="n">
        <v>41074.7687962963</v>
      </c>
      <c r="D1805" s="55" t="n">
        <v>560</v>
      </c>
      <c r="E1805" s="0" t="n">
        <v>6720</v>
      </c>
      <c r="F1805" s="0" t="s">
        <v>71</v>
      </c>
      <c r="G1805" s="0" t="e">
        <f aca="false">tblSalaries#this row;clean salary (in local currency)*VLOOKUP(tblSalaries#this row;currency,tblXrate,2,0)</f>
        <v>#VALUE!</v>
      </c>
      <c r="H1805" s="0" t="s">
        <v>4245</v>
      </c>
      <c r="I1805" s="0" t="s">
        <v>69</v>
      </c>
      <c r="J1805" s="0" t="s">
        <v>85</v>
      </c>
      <c r="K1805" s="0" t="e">
        <f aca="false">VLOOKUP(tblSalaries#this row;where do you work,tblCountriesactual:mapping,2,0)</f>
        <v>#VALUE!</v>
      </c>
      <c r="L1805" s="0" t="s">
        <v>110</v>
      </c>
      <c r="M1805" s="0" t="n">
        <v>5</v>
      </c>
      <c r="N1805" s="48" t="e">
        <f aca="false">VLOOKUP(K1805,tblCountries,3,0)</f>
        <v>#VALUE!</v>
      </c>
      <c r="O1805" s="48" t="e">
        <f aca="false">VLOOKUP(tblSalaries#this row;how many hours of a day you work on excel,tblHours,2,0)</f>
        <v>#VALUE!</v>
      </c>
      <c r="P1805" s="48" t="e">
        <f aca="false">VLOOKUP(tblSalaries#this row;clean country,tblCountries,5,0)</f>
        <v>#VALUE!</v>
      </c>
      <c r="Q1805" s="48" t="e">
        <f aca="false">IF($Q$1,tblSalaries#this row;ppp factor*tblSalaries#this row;salary in usd,tblSalaries#this row;salary in usd)</f>
        <v>#VALUE!</v>
      </c>
    </row>
    <row r="1806" customFormat="false" ht="15" hidden="false" customHeight="true" outlineLevel="0" collapsed="false">
      <c r="B1806" s="0" t="s">
        <v>4246</v>
      </c>
      <c r="C1806" s="54" t="n">
        <v>41074.9188078704</v>
      </c>
      <c r="D1806" s="55" t="n">
        <v>1720</v>
      </c>
      <c r="E1806" s="0" t="n">
        <v>20640</v>
      </c>
      <c r="F1806" s="0" t="s">
        <v>71</v>
      </c>
      <c r="G1806" s="0" t="e">
        <f aca="false">tblSalaries#this row;clean salary (in local currency)*VLOOKUP(tblSalaries#this row;currency,tblXrate,2,0)</f>
        <v>#VALUE!</v>
      </c>
      <c r="H1806" s="0" t="s">
        <v>4247</v>
      </c>
      <c r="I1806" s="0" t="s">
        <v>124</v>
      </c>
      <c r="J1806" s="0" t="s">
        <v>161</v>
      </c>
      <c r="K1806" s="0" t="e">
        <f aca="false">VLOOKUP(tblSalaries#this row;where do you work,tblCountriesactual:mapping,2,0)</f>
        <v>#VALUE!</v>
      </c>
      <c r="L1806" s="0" t="s">
        <v>110</v>
      </c>
      <c r="M1806" s="0" t="n">
        <v>3</v>
      </c>
      <c r="N1806" s="48" t="e">
        <f aca="false">VLOOKUP(K1806,tblCountries,3,0)</f>
        <v>#VALUE!</v>
      </c>
      <c r="O1806" s="48" t="e">
        <f aca="false">VLOOKUP(tblSalaries#this row;how many hours of a day you work on excel,tblHours,2,0)</f>
        <v>#VALUE!</v>
      </c>
      <c r="P1806" s="48" t="e">
        <f aca="false">VLOOKUP(tblSalaries#this row;clean country,tblCountries,5,0)</f>
        <v>#VALUE!</v>
      </c>
      <c r="Q1806" s="48" t="e">
        <f aca="false">IF($Q$1,tblSalaries#this row;ppp factor*tblSalaries#this row;salary in usd,tblSalaries#this row;salary in usd)</f>
        <v>#VALUE!</v>
      </c>
    </row>
    <row r="1807" customFormat="false" ht="15" hidden="false" customHeight="true" outlineLevel="0" collapsed="false">
      <c r="B1807" s="0" t="s">
        <v>4248</v>
      </c>
      <c r="C1807" s="54" t="n">
        <v>41075.0248263889</v>
      </c>
      <c r="D1807" s="55" t="n">
        <v>50000</v>
      </c>
      <c r="E1807" s="0" t="n">
        <v>50000</v>
      </c>
      <c r="F1807" s="0" t="s">
        <v>71</v>
      </c>
      <c r="G1807" s="0" t="e">
        <f aca="false">tblSalaries#this row;clean salary (in local currency)*VLOOKUP(tblSalaries#this row;currency,tblXrate,2,0)</f>
        <v>#VALUE!</v>
      </c>
      <c r="H1807" s="0" t="s">
        <v>4249</v>
      </c>
      <c r="I1807" s="0" t="s">
        <v>78</v>
      </c>
      <c r="J1807" s="0" t="s">
        <v>74</v>
      </c>
      <c r="K1807" s="0" t="e">
        <f aca="false">VLOOKUP(tblSalaries#this row;where do you work,tblCountriesactual:mapping,2,0)</f>
        <v>#VALUE!</v>
      </c>
      <c r="L1807" s="0" t="s">
        <v>118</v>
      </c>
      <c r="M1807" s="0" t="n">
        <v>15</v>
      </c>
      <c r="N1807" s="48" t="e">
        <f aca="false">VLOOKUP(K1807,tblCountries,3,0)</f>
        <v>#VALUE!</v>
      </c>
      <c r="O1807" s="48" t="e">
        <f aca="false">VLOOKUP(tblSalaries#this row;how many hours of a day you work on excel,tblHours,2,0)</f>
        <v>#VALUE!</v>
      </c>
      <c r="P1807" s="48" t="e">
        <f aca="false">VLOOKUP(tblSalaries#this row;clean country,tblCountries,5,0)</f>
        <v>#VALUE!</v>
      </c>
      <c r="Q1807" s="48" t="e">
        <f aca="false">IF($Q$1,tblSalaries#this row;ppp factor*tblSalaries#this row;salary in usd,tblSalaries#this row;salary in usd)</f>
        <v>#VALUE!</v>
      </c>
    </row>
    <row r="1808" customFormat="false" ht="15" hidden="false" customHeight="true" outlineLevel="0" collapsed="false">
      <c r="B1808" s="0" t="s">
        <v>4250</v>
      </c>
      <c r="C1808" s="54" t="n">
        <v>41075.0365509259</v>
      </c>
      <c r="D1808" s="55" t="n">
        <v>2000</v>
      </c>
      <c r="E1808" s="0" t="n">
        <v>24000</v>
      </c>
      <c r="F1808" s="0" t="s">
        <v>71</v>
      </c>
      <c r="G1808" s="0" t="e">
        <f aca="false">tblSalaries#this row;clean salary (in local currency)*VLOOKUP(tblSalaries#this row;currency,tblXrate,2,0)</f>
        <v>#VALUE!</v>
      </c>
      <c r="H1808" s="0" t="s">
        <v>1298</v>
      </c>
      <c r="I1808" s="0" t="s">
        <v>97</v>
      </c>
      <c r="J1808" s="0" t="s">
        <v>194</v>
      </c>
      <c r="K1808" s="0" t="e">
        <f aca="false">VLOOKUP(tblSalaries#this row;where do you work,tblCountriesactual:mapping,2,0)</f>
        <v>#VALUE!</v>
      </c>
      <c r="L1808" s="0" t="s">
        <v>118</v>
      </c>
      <c r="M1808" s="0" t="n">
        <v>23</v>
      </c>
      <c r="N1808" s="48" t="e">
        <f aca="false">VLOOKUP(K1808,tblCountries,3,0)</f>
        <v>#VALUE!</v>
      </c>
      <c r="O1808" s="48" t="e">
        <f aca="false">VLOOKUP(tblSalaries#this row;how many hours of a day you work on excel,tblHours,2,0)</f>
        <v>#VALUE!</v>
      </c>
      <c r="P1808" s="48" t="e">
        <f aca="false">VLOOKUP(tblSalaries#this row;clean country,tblCountries,5,0)</f>
        <v>#VALUE!</v>
      </c>
      <c r="Q1808" s="48" t="e">
        <f aca="false">IF($Q$1,tblSalaries#this row;ppp factor*tblSalaries#this row;salary in usd,tblSalaries#this row;salary in usd)</f>
        <v>#VALUE!</v>
      </c>
    </row>
    <row r="1809" customFormat="false" ht="15" hidden="false" customHeight="true" outlineLevel="0" collapsed="false">
      <c r="B1809" s="0" t="s">
        <v>4251</v>
      </c>
      <c r="C1809" s="54" t="n">
        <v>41075.0436111111</v>
      </c>
      <c r="D1809" s="55" t="n">
        <v>60000</v>
      </c>
      <c r="E1809" s="0" t="n">
        <v>60000</v>
      </c>
      <c r="F1809" s="0" t="s">
        <v>71</v>
      </c>
      <c r="G1809" s="0" t="e">
        <f aca="false">tblSalaries#this row;clean salary (in local currency)*VLOOKUP(tblSalaries#this row;currency,tblXrate,2,0)</f>
        <v>#VALUE!</v>
      </c>
      <c r="H1809" s="0" t="s">
        <v>966</v>
      </c>
      <c r="I1809" s="0" t="s">
        <v>78</v>
      </c>
      <c r="J1809" s="0" t="s">
        <v>74</v>
      </c>
      <c r="K1809" s="0" t="e">
        <f aca="false">VLOOKUP(tblSalaries#this row;where do you work,tblCountriesactual:mapping,2,0)</f>
        <v>#VALUE!</v>
      </c>
      <c r="L1809" s="0" t="s">
        <v>100</v>
      </c>
      <c r="M1809" s="0" t="n">
        <v>3</v>
      </c>
      <c r="N1809" s="48" t="e">
        <f aca="false">VLOOKUP(K1809,tblCountries,3,0)</f>
        <v>#VALUE!</v>
      </c>
      <c r="O1809" s="48" t="e">
        <f aca="false">VLOOKUP(tblSalaries#this row;how many hours of a day you work on excel,tblHours,2,0)</f>
        <v>#VALUE!</v>
      </c>
      <c r="P1809" s="48" t="e">
        <f aca="false">VLOOKUP(tblSalaries#this row;clean country,tblCountries,5,0)</f>
        <v>#VALUE!</v>
      </c>
      <c r="Q1809" s="48" t="e">
        <f aca="false">IF($Q$1,tblSalaries#this row;ppp factor*tblSalaries#this row;salary in usd,tblSalaries#this row;salary in usd)</f>
        <v>#VALUE!</v>
      </c>
    </row>
    <row r="1810" customFormat="false" ht="15" hidden="false" customHeight="true" outlineLevel="0" collapsed="false">
      <c r="B1810" s="0" t="s">
        <v>4252</v>
      </c>
      <c r="C1810" s="54" t="n">
        <v>41075.0487152778</v>
      </c>
      <c r="D1810" s="55" t="n">
        <v>37500</v>
      </c>
      <c r="E1810" s="0" t="n">
        <v>37500</v>
      </c>
      <c r="F1810" s="0" t="s">
        <v>71</v>
      </c>
      <c r="G1810" s="0" t="e">
        <f aca="false">tblSalaries#this row;clean salary (in local currency)*VLOOKUP(tblSalaries#this row;currency,tblXrate,2,0)</f>
        <v>#VALUE!</v>
      </c>
      <c r="H1810" s="0" t="s">
        <v>765</v>
      </c>
      <c r="I1810" s="0" t="s">
        <v>87</v>
      </c>
      <c r="J1810" s="0" t="s">
        <v>85</v>
      </c>
      <c r="K1810" s="0" t="e">
        <f aca="false">VLOOKUP(tblSalaries#this row;where do you work,tblCountriesactual:mapping,2,0)</f>
        <v>#VALUE!</v>
      </c>
      <c r="L1810" s="0" t="s">
        <v>118</v>
      </c>
      <c r="M1810" s="0" t="n">
        <v>0</v>
      </c>
      <c r="N1810" s="48" t="e">
        <f aca="false">VLOOKUP(K1810,tblCountries,3,0)</f>
        <v>#VALUE!</v>
      </c>
      <c r="O1810" s="48" t="e">
        <f aca="false">VLOOKUP(tblSalaries#this row;how many hours of a day you work on excel,tblHours,2,0)</f>
        <v>#VALUE!</v>
      </c>
      <c r="P1810" s="48" t="e">
        <f aca="false">VLOOKUP(tblSalaries#this row;clean country,tblCountries,5,0)</f>
        <v>#VALUE!</v>
      </c>
      <c r="Q1810" s="48" t="e">
        <f aca="false">IF($Q$1,tblSalaries#this row;ppp factor*tblSalaries#this row;salary in usd,tblSalaries#this row;salary in usd)</f>
        <v>#VALUE!</v>
      </c>
    </row>
    <row r="1811" customFormat="false" ht="15" hidden="false" customHeight="true" outlineLevel="0" collapsed="false">
      <c r="B1811" s="0" t="s">
        <v>4253</v>
      </c>
      <c r="C1811" s="54" t="n">
        <v>41075.1005092593</v>
      </c>
      <c r="D1811" s="55" t="n">
        <v>40000</v>
      </c>
      <c r="E1811" s="0" t="n">
        <v>40000</v>
      </c>
      <c r="F1811" s="0" t="s">
        <v>71</v>
      </c>
      <c r="G1811" s="0" t="e">
        <f aca="false">tblSalaries#this row;clean salary (in local currency)*VLOOKUP(tblSalaries#this row;currency,tblXrate,2,0)</f>
        <v>#VALUE!</v>
      </c>
      <c r="H1811" s="0" t="s">
        <v>4254</v>
      </c>
      <c r="I1811" s="0" t="s">
        <v>143</v>
      </c>
      <c r="J1811" s="0" t="s">
        <v>74</v>
      </c>
      <c r="K1811" s="0" t="e">
        <f aca="false">VLOOKUP(tblSalaries#this row;where do you work,tblCountriesactual:mapping,2,0)</f>
        <v>#VALUE!</v>
      </c>
      <c r="L1811" s="0" t="s">
        <v>110</v>
      </c>
      <c r="M1811" s="0" t="n">
        <v>1</v>
      </c>
      <c r="N1811" s="48" t="e">
        <f aca="false">VLOOKUP(K1811,tblCountries,3,0)</f>
        <v>#VALUE!</v>
      </c>
      <c r="O1811" s="48" t="e">
        <f aca="false">VLOOKUP(tblSalaries#this row;how many hours of a day you work on excel,tblHours,2,0)</f>
        <v>#VALUE!</v>
      </c>
      <c r="P1811" s="48" t="e">
        <f aca="false">VLOOKUP(tblSalaries#this row;clean country,tblCountries,5,0)</f>
        <v>#VALUE!</v>
      </c>
      <c r="Q1811" s="48" t="e">
        <f aca="false">IF($Q$1,tblSalaries#this row;ppp factor*tblSalaries#this row;salary in usd,tblSalaries#this row;salary in usd)</f>
        <v>#VALUE!</v>
      </c>
    </row>
    <row r="1812" customFormat="false" ht="15" hidden="false" customHeight="true" outlineLevel="0" collapsed="false">
      <c r="B1812" s="0" t="s">
        <v>4255</v>
      </c>
      <c r="C1812" s="54" t="n">
        <v>41075.1042939815</v>
      </c>
      <c r="D1812" s="55" t="s">
        <v>4256</v>
      </c>
      <c r="E1812" s="0" t="n">
        <v>85000</v>
      </c>
      <c r="F1812" s="0" t="s">
        <v>71</v>
      </c>
      <c r="G1812" s="0" t="e">
        <f aca="false">tblSalaries#this row;clean salary (in local currency)*VLOOKUP(tblSalaries#this row;currency,tblXrate,2,0)</f>
        <v>#VALUE!</v>
      </c>
      <c r="H1812" s="0" t="s">
        <v>4257</v>
      </c>
      <c r="I1812" s="0" t="s">
        <v>107</v>
      </c>
      <c r="J1812" s="0" t="s">
        <v>74</v>
      </c>
      <c r="K1812" s="0" t="e">
        <f aca="false">VLOOKUP(tblSalaries#this row;where do you work,tblCountriesactual:mapping,2,0)</f>
        <v>#VALUE!</v>
      </c>
      <c r="L1812" s="0" t="s">
        <v>100</v>
      </c>
      <c r="M1812" s="0" t="n">
        <v>15</v>
      </c>
      <c r="N1812" s="48" t="e">
        <f aca="false">VLOOKUP(K1812,tblCountries,3,0)</f>
        <v>#VALUE!</v>
      </c>
      <c r="O1812" s="48" t="e">
        <f aca="false">VLOOKUP(tblSalaries#this row;how many hours of a day you work on excel,tblHours,2,0)</f>
        <v>#VALUE!</v>
      </c>
      <c r="P1812" s="48" t="e">
        <f aca="false">VLOOKUP(tblSalaries#this row;clean country,tblCountries,5,0)</f>
        <v>#VALUE!</v>
      </c>
      <c r="Q1812" s="48" t="e">
        <f aca="false">IF($Q$1,tblSalaries#this row;ppp factor*tblSalaries#this row;salary in usd,tblSalaries#this row;salary in usd)</f>
        <v>#VALUE!</v>
      </c>
    </row>
    <row r="1813" customFormat="false" ht="15" hidden="false" customHeight="true" outlineLevel="0" collapsed="false">
      <c r="B1813" s="0" t="s">
        <v>4258</v>
      </c>
      <c r="C1813" s="54" t="n">
        <v>41075.1250462963</v>
      </c>
      <c r="D1813" s="55" t="n">
        <v>30000</v>
      </c>
      <c r="E1813" s="0" t="n">
        <v>30000</v>
      </c>
      <c r="F1813" s="0" t="s">
        <v>71</v>
      </c>
      <c r="G1813" s="0" t="e">
        <f aca="false">tblSalaries#this row;clean salary (in local currency)*VLOOKUP(tblSalaries#this row;currency,tblXrate,2,0)</f>
        <v>#VALUE!</v>
      </c>
      <c r="H1813" s="0" t="s">
        <v>3660</v>
      </c>
      <c r="I1813" s="0" t="s">
        <v>78</v>
      </c>
      <c r="J1813" s="0" t="s">
        <v>149</v>
      </c>
      <c r="K1813" s="0" t="e">
        <f aca="false">VLOOKUP(tblSalaries#this row;where do you work,tblCountriesactual:mapping,2,0)</f>
        <v>#VALUE!</v>
      </c>
      <c r="L1813" s="0" t="s">
        <v>100</v>
      </c>
      <c r="M1813" s="0" t="n">
        <v>1</v>
      </c>
      <c r="N1813" s="48" t="e">
        <f aca="false">VLOOKUP(K1813,tblCountries,3,0)</f>
        <v>#VALUE!</v>
      </c>
      <c r="O1813" s="48" t="e">
        <f aca="false">VLOOKUP(tblSalaries#this row;how many hours of a day you work on excel,tblHours,2,0)</f>
        <v>#VALUE!</v>
      </c>
      <c r="P1813" s="48" t="e">
        <f aca="false">VLOOKUP(tblSalaries#this row;clean country,tblCountries,5,0)</f>
        <v>#VALUE!</v>
      </c>
      <c r="Q1813" s="48" t="e">
        <f aca="false">IF($Q$1,tblSalaries#this row;ppp factor*tblSalaries#this row;salary in usd,tblSalaries#this row;salary in usd)</f>
        <v>#VALUE!</v>
      </c>
    </row>
    <row r="1814" customFormat="false" ht="15" hidden="false" customHeight="true" outlineLevel="0" collapsed="false">
      <c r="B1814" s="0" t="s">
        <v>4259</v>
      </c>
      <c r="C1814" s="54" t="n">
        <v>41075.1609953704</v>
      </c>
      <c r="D1814" s="55" t="s">
        <v>4260</v>
      </c>
      <c r="E1814" s="0" t="n">
        <v>33500</v>
      </c>
      <c r="F1814" s="0" t="s">
        <v>111</v>
      </c>
      <c r="G1814" s="0" t="e">
        <f aca="false">tblSalaries#this row;clean salary (in local currency)*VLOOKUP(tblSalaries#this row;currency,tblXrate,2,0)</f>
        <v>#VALUE!</v>
      </c>
      <c r="H1814" s="0" t="s">
        <v>4261</v>
      </c>
      <c r="I1814" s="0" t="s">
        <v>116</v>
      </c>
      <c r="J1814" s="0" t="s">
        <v>94</v>
      </c>
      <c r="K1814" s="0" t="e">
        <f aca="false">VLOOKUP(tblSalaries#this row;where do you work,tblCountriesactual:mapping,2,0)</f>
        <v>#VALUE!</v>
      </c>
      <c r="L1814" s="0" t="s">
        <v>100</v>
      </c>
      <c r="M1814" s="0" t="n">
        <v>7</v>
      </c>
      <c r="N1814" s="48" t="e">
        <f aca="false">VLOOKUP(K1814,tblCountries,3,0)</f>
        <v>#VALUE!</v>
      </c>
      <c r="O1814" s="48" t="e">
        <f aca="false">VLOOKUP(tblSalaries#this row;how many hours of a day you work on excel,tblHours,2,0)</f>
        <v>#VALUE!</v>
      </c>
      <c r="P1814" s="48" t="e">
        <f aca="false">VLOOKUP(tblSalaries#this row;clean country,tblCountries,5,0)</f>
        <v>#VALUE!</v>
      </c>
      <c r="Q1814" s="48" t="e">
        <f aca="false">IF($Q$1,tblSalaries#this row;ppp factor*tblSalaries#this row;salary in usd,tblSalaries#this row;salary in usd)</f>
        <v>#VALUE!</v>
      </c>
    </row>
    <row r="1815" customFormat="false" ht="15" hidden="false" customHeight="true" outlineLevel="0" collapsed="false">
      <c r="B1815" s="0" t="s">
        <v>4262</v>
      </c>
      <c r="C1815" s="54" t="n">
        <v>41075.2392361111</v>
      </c>
      <c r="D1815" s="55" t="n">
        <v>29000</v>
      </c>
      <c r="E1815" s="0" t="n">
        <v>29000</v>
      </c>
      <c r="F1815" s="0" t="s">
        <v>71</v>
      </c>
      <c r="G1815" s="0" t="e">
        <f aca="false">tblSalaries#this row;clean salary (in local currency)*VLOOKUP(tblSalaries#this row;currency,tblXrate,2,0)</f>
        <v>#VALUE!</v>
      </c>
      <c r="H1815" s="0" t="s">
        <v>4263</v>
      </c>
      <c r="I1815" s="0" t="s">
        <v>116</v>
      </c>
      <c r="J1815" s="0" t="s">
        <v>74</v>
      </c>
      <c r="K1815" s="0" t="e">
        <f aca="false">VLOOKUP(tblSalaries#this row;where do you work,tblCountriesactual:mapping,2,0)</f>
        <v>#VALUE!</v>
      </c>
      <c r="L1815" s="0" t="s">
        <v>118</v>
      </c>
      <c r="M1815" s="0" t="n">
        <v>1</v>
      </c>
      <c r="N1815" s="48" t="e">
        <f aca="false">VLOOKUP(K1815,tblCountries,3,0)</f>
        <v>#VALUE!</v>
      </c>
      <c r="O1815" s="48" t="e">
        <f aca="false">VLOOKUP(tblSalaries#this row;how many hours of a day you work on excel,tblHours,2,0)</f>
        <v>#VALUE!</v>
      </c>
      <c r="P1815" s="48" t="e">
        <f aca="false">VLOOKUP(tblSalaries#this row;clean country,tblCountries,5,0)</f>
        <v>#VALUE!</v>
      </c>
      <c r="Q1815" s="48" t="e">
        <f aca="false">IF($Q$1,tblSalaries#this row;ppp factor*tblSalaries#this row;salary in usd,tblSalaries#this row;salary in usd)</f>
        <v>#VALUE!</v>
      </c>
    </row>
    <row r="1816" customFormat="false" ht="15" hidden="false" customHeight="true" outlineLevel="0" collapsed="false">
      <c r="B1816" s="0" t="s">
        <v>4264</v>
      </c>
      <c r="C1816" s="54" t="n">
        <v>41075.3750925926</v>
      </c>
      <c r="D1816" s="55" t="n">
        <v>48000</v>
      </c>
      <c r="E1816" s="0" t="n">
        <v>48000</v>
      </c>
      <c r="F1816" s="0" t="s">
        <v>71</v>
      </c>
      <c r="G1816" s="0" t="e">
        <f aca="false">tblSalaries#this row;clean salary (in local currency)*VLOOKUP(tblSalaries#this row;currency,tblXrate,2,0)</f>
        <v>#VALUE!</v>
      </c>
      <c r="H1816" s="0" t="s">
        <v>69</v>
      </c>
      <c r="I1816" s="0" t="s">
        <v>69</v>
      </c>
      <c r="J1816" s="0" t="s">
        <v>74</v>
      </c>
      <c r="K1816" s="0" t="e">
        <f aca="false">VLOOKUP(tblSalaries#this row;where do you work,tblCountriesactual:mapping,2,0)</f>
        <v>#VALUE!</v>
      </c>
      <c r="L1816" s="0" t="s">
        <v>110</v>
      </c>
      <c r="M1816" s="0" t="n">
        <v>1</v>
      </c>
      <c r="N1816" s="48" t="e">
        <f aca="false">VLOOKUP(K1816,tblCountries,3,0)</f>
        <v>#VALUE!</v>
      </c>
      <c r="O1816" s="48" t="e">
        <f aca="false">VLOOKUP(tblSalaries#this row;how many hours of a day you work on excel,tblHours,2,0)</f>
        <v>#VALUE!</v>
      </c>
      <c r="P1816" s="48" t="e">
        <f aca="false">VLOOKUP(tblSalaries#this row;clean country,tblCountries,5,0)</f>
        <v>#VALUE!</v>
      </c>
      <c r="Q1816" s="48" t="e">
        <f aca="false">IF($Q$1,tblSalaries#this row;ppp factor*tblSalaries#this row;salary in usd,tblSalaries#this row;salary in usd)</f>
        <v>#VALUE!</v>
      </c>
    </row>
    <row r="1817" customFormat="false" ht="15" hidden="false" customHeight="true" outlineLevel="0" collapsed="false">
      <c r="B1817" s="0" t="s">
        <v>4265</v>
      </c>
      <c r="C1817" s="54" t="n">
        <v>41075.3759606482</v>
      </c>
      <c r="D1817" s="55" t="n">
        <v>48000</v>
      </c>
      <c r="E1817" s="0" t="n">
        <v>48000</v>
      </c>
      <c r="F1817" s="0" t="s">
        <v>71</v>
      </c>
      <c r="G1817" s="0" t="e">
        <f aca="false">tblSalaries#this row;clean salary (in local currency)*VLOOKUP(tblSalaries#this row;currency,tblXrate,2,0)</f>
        <v>#VALUE!</v>
      </c>
      <c r="H1817" s="0" t="s">
        <v>69</v>
      </c>
      <c r="I1817" s="0" t="s">
        <v>69</v>
      </c>
      <c r="J1817" s="0" t="s">
        <v>74</v>
      </c>
      <c r="K1817" s="0" t="e">
        <f aca="false">VLOOKUP(tblSalaries#this row;where do you work,tblCountriesactual:mapping,2,0)</f>
        <v>#VALUE!</v>
      </c>
      <c r="L1817" s="0" t="s">
        <v>110</v>
      </c>
      <c r="M1817" s="0" t="n">
        <v>1</v>
      </c>
      <c r="N1817" s="48" t="e">
        <f aca="false">VLOOKUP(K1817,tblCountries,3,0)</f>
        <v>#VALUE!</v>
      </c>
      <c r="O1817" s="48" t="e">
        <f aca="false">VLOOKUP(tblSalaries#this row;how many hours of a day you work on excel,tblHours,2,0)</f>
        <v>#VALUE!</v>
      </c>
      <c r="P1817" s="48" t="e">
        <f aca="false">VLOOKUP(tblSalaries#this row;clean country,tblCountries,5,0)</f>
        <v>#VALUE!</v>
      </c>
      <c r="Q1817" s="48" t="e">
        <f aca="false">IF($Q$1,tblSalaries#this row;ppp factor*tblSalaries#this row;salary in usd,tblSalaries#this row;salary in usd)</f>
        <v>#VALUE!</v>
      </c>
    </row>
    <row r="1818" customFormat="false" ht="15" hidden="false" customHeight="true" outlineLevel="0" collapsed="false">
      <c r="B1818" s="0" t="s">
        <v>4266</v>
      </c>
      <c r="C1818" s="54" t="n">
        <v>41075.6299884259</v>
      </c>
      <c r="D1818" s="55" t="n">
        <v>700</v>
      </c>
      <c r="E1818" s="0" t="n">
        <v>8400</v>
      </c>
      <c r="F1818" s="0" t="s">
        <v>71</v>
      </c>
      <c r="G1818" s="0" t="e">
        <f aca="false">tblSalaries#this row;clean salary (in local currency)*VLOOKUP(tblSalaries#this row;currency,tblXrate,2,0)</f>
        <v>#VALUE!</v>
      </c>
      <c r="H1818" s="0" t="s">
        <v>78</v>
      </c>
      <c r="I1818" s="0" t="s">
        <v>78</v>
      </c>
      <c r="J1818" s="0" t="s">
        <v>144</v>
      </c>
      <c r="K1818" s="0" t="e">
        <f aca="false">VLOOKUP(tblSalaries#this row;where do you work,tblCountriesactual:mapping,2,0)</f>
        <v>#VALUE!</v>
      </c>
      <c r="L1818" s="0" t="s">
        <v>118</v>
      </c>
      <c r="M1818" s="0" t="n">
        <v>0.3</v>
      </c>
      <c r="N1818" s="48" t="e">
        <f aca="false">VLOOKUP(K1818,tblCountries,3,0)</f>
        <v>#VALUE!</v>
      </c>
      <c r="O1818" s="48" t="e">
        <f aca="false">VLOOKUP(tblSalaries#this row;how many hours of a day you work on excel,tblHours,2,0)</f>
        <v>#VALUE!</v>
      </c>
      <c r="P1818" s="48" t="e">
        <f aca="false">VLOOKUP(tblSalaries#this row;clean country,tblCountries,5,0)</f>
        <v>#VALUE!</v>
      </c>
      <c r="Q1818" s="48" t="e">
        <f aca="false">IF($Q$1,tblSalaries#this row;ppp factor*tblSalaries#this row;salary in usd,tblSalaries#this row;salary in usd)</f>
        <v>#VALUE!</v>
      </c>
    </row>
    <row r="1819" customFormat="false" ht="15" hidden="false" customHeight="true" outlineLevel="0" collapsed="false">
      <c r="B1819" s="0" t="s">
        <v>4267</v>
      </c>
      <c r="C1819" s="54" t="n">
        <v>41075.6553472222</v>
      </c>
      <c r="D1819" s="55" t="n">
        <v>270000</v>
      </c>
      <c r="E1819" s="0" t="n">
        <v>270000</v>
      </c>
      <c r="F1819" s="0" t="s">
        <v>101</v>
      </c>
      <c r="G1819" s="0" t="e">
        <f aca="false">tblSalaries#this row;clean salary (in local currency)*VLOOKUP(tblSalaries#this row;currency,tblXrate,2,0)</f>
        <v>#VALUE!</v>
      </c>
      <c r="H1819" s="0" t="s">
        <v>775</v>
      </c>
      <c r="I1819" s="0" t="s">
        <v>124</v>
      </c>
      <c r="J1819" s="0" t="s">
        <v>85</v>
      </c>
      <c r="K1819" s="0" t="e">
        <f aca="false">VLOOKUP(tblSalaries#this row;where do you work,tblCountriesactual:mapping,2,0)</f>
        <v>#VALUE!</v>
      </c>
      <c r="L1819" s="0" t="s">
        <v>100</v>
      </c>
      <c r="M1819" s="0" t="n">
        <v>5</v>
      </c>
      <c r="N1819" s="48" t="e">
        <f aca="false">VLOOKUP(K1819,tblCountries,3,0)</f>
        <v>#VALUE!</v>
      </c>
      <c r="O1819" s="48" t="e">
        <f aca="false">VLOOKUP(tblSalaries#this row;how many hours of a day you work on excel,tblHours,2,0)</f>
        <v>#VALUE!</v>
      </c>
      <c r="P1819" s="48" t="e">
        <f aca="false">VLOOKUP(tblSalaries#this row;clean country,tblCountries,5,0)</f>
        <v>#VALUE!</v>
      </c>
      <c r="Q1819" s="48" t="e">
        <f aca="false">IF($Q$1,tblSalaries#this row;ppp factor*tblSalaries#this row;salary in usd,tblSalaries#this row;salary in usd)</f>
        <v>#VALUE!</v>
      </c>
    </row>
    <row r="1820" customFormat="false" ht="15" hidden="false" customHeight="true" outlineLevel="0" collapsed="false">
      <c r="B1820" s="0" t="s">
        <v>4268</v>
      </c>
      <c r="C1820" s="54" t="n">
        <v>41075.6922106482</v>
      </c>
      <c r="D1820" s="55" t="n">
        <v>1400000</v>
      </c>
      <c r="E1820" s="0" t="n">
        <v>1400000</v>
      </c>
      <c r="F1820" s="0" t="s">
        <v>101</v>
      </c>
      <c r="G1820" s="0" t="e">
        <f aca="false">tblSalaries#this row;clean salary (in local currency)*VLOOKUP(tblSalaries#this row;currency,tblXrate,2,0)</f>
        <v>#VALUE!</v>
      </c>
      <c r="H1820" s="0" t="s">
        <v>4269</v>
      </c>
      <c r="I1820" s="0" t="s">
        <v>124</v>
      </c>
      <c r="J1820" s="0" t="s">
        <v>85</v>
      </c>
      <c r="K1820" s="0" t="e">
        <f aca="false">VLOOKUP(tblSalaries#this row;where do you work,tblCountriesactual:mapping,2,0)</f>
        <v>#VALUE!</v>
      </c>
      <c r="L1820" s="0" t="s">
        <v>110</v>
      </c>
      <c r="M1820" s="0" t="n">
        <v>10</v>
      </c>
      <c r="N1820" s="48" t="e">
        <f aca="false">VLOOKUP(K1820,tblCountries,3,0)</f>
        <v>#VALUE!</v>
      </c>
      <c r="O1820" s="48" t="e">
        <f aca="false">VLOOKUP(tblSalaries#this row;how many hours of a day you work on excel,tblHours,2,0)</f>
        <v>#VALUE!</v>
      </c>
      <c r="P1820" s="48" t="e">
        <f aca="false">VLOOKUP(tblSalaries#this row;clean country,tblCountries,5,0)</f>
        <v>#VALUE!</v>
      </c>
      <c r="Q1820" s="48" t="e">
        <f aca="false">IF($Q$1,tblSalaries#this row;ppp factor*tblSalaries#this row;salary in usd,tblSalaries#this row;salary in usd)</f>
        <v>#VALUE!</v>
      </c>
    </row>
    <row r="1821" customFormat="false" ht="15" hidden="false" customHeight="true" outlineLevel="0" collapsed="false">
      <c r="B1821" s="0" t="s">
        <v>4270</v>
      </c>
      <c r="C1821" s="54" t="n">
        <v>41075.7196643519</v>
      </c>
      <c r="D1821" s="55" t="s">
        <v>2193</v>
      </c>
      <c r="E1821" s="0" t="n">
        <v>700000</v>
      </c>
      <c r="F1821" s="0" t="s">
        <v>101</v>
      </c>
      <c r="G1821" s="0" t="e">
        <f aca="false">tblSalaries#this row;clean salary (in local currency)*VLOOKUP(tblSalaries#this row;currency,tblXrate,2,0)</f>
        <v>#VALUE!</v>
      </c>
      <c r="H1821" s="0" t="s">
        <v>4271</v>
      </c>
      <c r="I1821" s="0" t="s">
        <v>78</v>
      </c>
      <c r="J1821" s="0" t="s">
        <v>85</v>
      </c>
      <c r="K1821" s="0" t="e">
        <f aca="false">VLOOKUP(tblSalaries#this row;where do you work,tblCountriesactual:mapping,2,0)</f>
        <v>#VALUE!</v>
      </c>
      <c r="L1821" s="0" t="s">
        <v>100</v>
      </c>
      <c r="M1821" s="0" t="n">
        <v>4</v>
      </c>
      <c r="N1821" s="48" t="e">
        <f aca="false">VLOOKUP(K1821,tblCountries,3,0)</f>
        <v>#VALUE!</v>
      </c>
      <c r="O1821" s="48" t="e">
        <f aca="false">VLOOKUP(tblSalaries#this row;how many hours of a day you work on excel,tblHours,2,0)</f>
        <v>#VALUE!</v>
      </c>
      <c r="P1821" s="48" t="e">
        <f aca="false">VLOOKUP(tblSalaries#this row;clean country,tblCountries,5,0)</f>
        <v>#VALUE!</v>
      </c>
      <c r="Q1821" s="48" t="e">
        <f aca="false">IF($Q$1,tblSalaries#this row;ppp factor*tblSalaries#this row;salary in usd,tblSalaries#this row;salary in usd)</f>
        <v>#VALUE!</v>
      </c>
    </row>
    <row r="1822" customFormat="false" ht="15" hidden="false" customHeight="true" outlineLevel="0" collapsed="false">
      <c r="B1822" s="0" t="s">
        <v>4272</v>
      </c>
      <c r="C1822" s="54" t="n">
        <v>41075.7330092593</v>
      </c>
      <c r="D1822" s="55" t="n">
        <v>20000</v>
      </c>
      <c r="E1822" s="0" t="n">
        <v>20000</v>
      </c>
      <c r="F1822" s="0" t="s">
        <v>111</v>
      </c>
      <c r="G1822" s="0" t="e">
        <f aca="false">tblSalaries#this row;clean salary (in local currency)*VLOOKUP(tblSalaries#this row;currency,tblXrate,2,0)</f>
        <v>#VALUE!</v>
      </c>
      <c r="H1822" s="0" t="s">
        <v>69</v>
      </c>
      <c r="I1822" s="0" t="s">
        <v>69</v>
      </c>
      <c r="J1822" s="0" t="s">
        <v>94</v>
      </c>
      <c r="K1822" s="0" t="e">
        <f aca="false">VLOOKUP(tblSalaries#this row;where do you work,tblCountriesactual:mapping,2,0)</f>
        <v>#VALUE!</v>
      </c>
      <c r="L1822" s="0" t="s">
        <v>100</v>
      </c>
      <c r="M1822" s="0" t="n">
        <v>10</v>
      </c>
      <c r="N1822" s="48" t="e">
        <f aca="false">VLOOKUP(K1822,tblCountries,3,0)</f>
        <v>#VALUE!</v>
      </c>
      <c r="O1822" s="48" t="e">
        <f aca="false">VLOOKUP(tblSalaries#this row;how many hours of a day you work on excel,tblHours,2,0)</f>
        <v>#VALUE!</v>
      </c>
      <c r="P1822" s="48" t="e">
        <f aca="false">VLOOKUP(tblSalaries#this row;clean country,tblCountries,5,0)</f>
        <v>#VALUE!</v>
      </c>
      <c r="Q1822" s="48" t="e">
        <f aca="false">IF($Q$1,tblSalaries#this row;ppp factor*tblSalaries#this row;salary in usd,tblSalaries#this row;salary in usd)</f>
        <v>#VALUE!</v>
      </c>
    </row>
    <row r="1823" customFormat="false" ht="15" hidden="false" customHeight="true" outlineLevel="0" collapsed="false">
      <c r="B1823" s="0" t="s">
        <v>4273</v>
      </c>
      <c r="C1823" s="54" t="n">
        <v>41075.7334490741</v>
      </c>
      <c r="D1823" s="55" t="s">
        <v>1325</v>
      </c>
      <c r="E1823" s="0" t="n">
        <v>1000000</v>
      </c>
      <c r="F1823" s="0" t="s">
        <v>101</v>
      </c>
      <c r="G1823" s="0" t="e">
        <f aca="false">tblSalaries#this row;clean salary (in local currency)*VLOOKUP(tblSalaries#this row;currency,tblXrate,2,0)</f>
        <v>#VALUE!</v>
      </c>
      <c r="H1823" s="0" t="s">
        <v>4274</v>
      </c>
      <c r="I1823" s="0" t="s">
        <v>124</v>
      </c>
      <c r="J1823" s="0" t="s">
        <v>85</v>
      </c>
      <c r="K1823" s="0" t="e">
        <f aca="false">VLOOKUP(tblSalaries#this row;where do you work,tblCountriesactual:mapping,2,0)</f>
        <v>#VALUE!</v>
      </c>
      <c r="L1823" s="0" t="s">
        <v>118</v>
      </c>
      <c r="M1823" s="0" t="n">
        <v>10</v>
      </c>
      <c r="N1823" s="48" t="e">
        <f aca="false">VLOOKUP(K1823,tblCountries,3,0)</f>
        <v>#VALUE!</v>
      </c>
      <c r="O1823" s="48" t="e">
        <f aca="false">VLOOKUP(tblSalaries#this row;how many hours of a day you work on excel,tblHours,2,0)</f>
        <v>#VALUE!</v>
      </c>
      <c r="P1823" s="48" t="e">
        <f aca="false">VLOOKUP(tblSalaries#this row;clean country,tblCountries,5,0)</f>
        <v>#VALUE!</v>
      </c>
      <c r="Q1823" s="48" t="e">
        <f aca="false">IF($Q$1,tblSalaries#this row;ppp factor*tblSalaries#this row;salary in usd,tblSalaries#this row;salary in usd)</f>
        <v>#VALUE!</v>
      </c>
    </row>
    <row r="1824" customFormat="false" ht="15" hidden="false" customHeight="true" outlineLevel="0" collapsed="false">
      <c r="B1824" s="0" t="s">
        <v>4275</v>
      </c>
      <c r="C1824" s="54" t="n">
        <v>41075.7591666667</v>
      </c>
      <c r="D1824" s="55" t="n">
        <v>112000</v>
      </c>
      <c r="E1824" s="0" t="n">
        <v>112000</v>
      </c>
      <c r="F1824" s="0" t="s">
        <v>71</v>
      </c>
      <c r="G1824" s="0" t="e">
        <f aca="false">tblSalaries#this row;clean salary (in local currency)*VLOOKUP(tblSalaries#this row;currency,tblXrate,2,0)</f>
        <v>#VALUE!</v>
      </c>
      <c r="H1824" s="0" t="s">
        <v>1754</v>
      </c>
      <c r="I1824" s="0" t="s">
        <v>124</v>
      </c>
      <c r="J1824" s="0" t="s">
        <v>74</v>
      </c>
      <c r="K1824" s="0" t="e">
        <f aca="false">VLOOKUP(tblSalaries#this row;where do you work,tblCountriesactual:mapping,2,0)</f>
        <v>#VALUE!</v>
      </c>
      <c r="L1824" s="0" t="s">
        <v>100</v>
      </c>
      <c r="M1824" s="0" t="n">
        <v>8</v>
      </c>
      <c r="N1824" s="48" t="e">
        <f aca="false">VLOOKUP(K1824,tblCountries,3,0)</f>
        <v>#VALUE!</v>
      </c>
      <c r="O1824" s="48" t="e">
        <f aca="false">VLOOKUP(tblSalaries#this row;how many hours of a day you work on excel,tblHours,2,0)</f>
        <v>#VALUE!</v>
      </c>
      <c r="P1824" s="48" t="e">
        <f aca="false">VLOOKUP(tblSalaries#this row;clean country,tblCountries,5,0)</f>
        <v>#VALUE!</v>
      </c>
      <c r="Q1824" s="48" t="e">
        <f aca="false">IF($Q$1,tblSalaries#this row;ppp factor*tblSalaries#this row;salary in usd,tblSalaries#this row;salary in usd)</f>
        <v>#VALUE!</v>
      </c>
    </row>
    <row r="1825" customFormat="false" ht="15" hidden="false" customHeight="true" outlineLevel="0" collapsed="false">
      <c r="B1825" s="0" t="s">
        <v>4276</v>
      </c>
      <c r="C1825" s="54" t="n">
        <v>41075.8336342593</v>
      </c>
      <c r="D1825" s="55" t="n">
        <v>11000</v>
      </c>
      <c r="E1825" s="0" t="n">
        <v>11000</v>
      </c>
      <c r="F1825" s="0" t="s">
        <v>71</v>
      </c>
      <c r="G1825" s="0" t="e">
        <f aca="false">tblSalaries#this row;clean salary (in local currency)*VLOOKUP(tblSalaries#this row;currency,tblXrate,2,0)</f>
        <v>#VALUE!</v>
      </c>
      <c r="H1825" s="0" t="s">
        <v>4233</v>
      </c>
      <c r="I1825" s="0" t="s">
        <v>124</v>
      </c>
      <c r="J1825" s="0" t="s">
        <v>85</v>
      </c>
      <c r="K1825" s="0" t="e">
        <f aca="false">VLOOKUP(tblSalaries#this row;where do you work,tblCountriesactual:mapping,2,0)</f>
        <v>#VALUE!</v>
      </c>
      <c r="L1825" s="0" t="s">
        <v>118</v>
      </c>
      <c r="M1825" s="0" t="n">
        <v>8</v>
      </c>
      <c r="N1825" s="48" t="e">
        <f aca="false">VLOOKUP(K1825,tblCountries,3,0)</f>
        <v>#VALUE!</v>
      </c>
      <c r="O1825" s="48" t="e">
        <f aca="false">VLOOKUP(tblSalaries#this row;how many hours of a day you work on excel,tblHours,2,0)</f>
        <v>#VALUE!</v>
      </c>
      <c r="P1825" s="48" t="e">
        <f aca="false">VLOOKUP(tblSalaries#this row;clean country,tblCountries,5,0)</f>
        <v>#VALUE!</v>
      </c>
      <c r="Q1825" s="48" t="e">
        <f aca="false">IF($Q$1,tblSalaries#this row;ppp factor*tblSalaries#this row;salary in usd,tblSalaries#this row;salary in usd)</f>
        <v>#VALUE!</v>
      </c>
    </row>
    <row r="1826" customFormat="false" ht="15" hidden="false" customHeight="true" outlineLevel="0" collapsed="false">
      <c r="B1826" s="0" t="s">
        <v>4277</v>
      </c>
      <c r="C1826" s="54" t="n">
        <v>41075.8686226852</v>
      </c>
      <c r="D1826" s="55" t="s">
        <v>4278</v>
      </c>
      <c r="E1826" s="0" t="n">
        <v>90000</v>
      </c>
      <c r="F1826" s="0" t="s">
        <v>82</v>
      </c>
      <c r="G1826" s="0" t="e">
        <f aca="false">tblSalaries#this row;clean salary (in local currency)*VLOOKUP(tblSalaries#this row;currency,tblXrate,2,0)</f>
        <v>#VALUE!</v>
      </c>
      <c r="H1826" s="0" t="s">
        <v>97</v>
      </c>
      <c r="I1826" s="0" t="s">
        <v>97</v>
      </c>
      <c r="J1826" s="0" t="s">
        <v>472</v>
      </c>
      <c r="K1826" s="0" t="e">
        <f aca="false">VLOOKUP(tblSalaries#this row;where do you work,tblCountriesactual:mapping,2,0)</f>
        <v>#VALUE!</v>
      </c>
      <c r="L1826" s="0" t="s">
        <v>100</v>
      </c>
      <c r="M1826" s="0" t="n">
        <v>20</v>
      </c>
      <c r="N1826" s="48" t="e">
        <f aca="false">VLOOKUP(K1826,tblCountries,3,0)</f>
        <v>#VALUE!</v>
      </c>
      <c r="O1826" s="48" t="e">
        <f aca="false">VLOOKUP(tblSalaries#this row;how many hours of a day you work on excel,tblHours,2,0)</f>
        <v>#VALUE!</v>
      </c>
      <c r="P1826" s="48" t="e">
        <f aca="false">VLOOKUP(tblSalaries#this row;clean country,tblCountries,5,0)</f>
        <v>#VALUE!</v>
      </c>
      <c r="Q1826" s="48" t="e">
        <f aca="false">IF($Q$1,tblSalaries#this row;ppp factor*tblSalaries#this row;salary in usd,tblSalaries#this row;salary in usd)</f>
        <v>#VALUE!</v>
      </c>
    </row>
    <row r="1827" customFormat="false" ht="15" hidden="false" customHeight="true" outlineLevel="0" collapsed="false">
      <c r="B1827" s="0" t="s">
        <v>4279</v>
      </c>
      <c r="C1827" s="54" t="n">
        <v>41075.8974074074</v>
      </c>
      <c r="D1827" s="55" t="s">
        <v>4280</v>
      </c>
      <c r="E1827" s="0" t="n">
        <v>16110</v>
      </c>
      <c r="F1827" s="0" t="s">
        <v>71</v>
      </c>
      <c r="G1827" s="0" t="e">
        <f aca="false">tblSalaries#this row;clean salary (in local currency)*VLOOKUP(tblSalaries#this row;currency,tblXrate,2,0)</f>
        <v>#VALUE!</v>
      </c>
      <c r="H1827" s="0" t="s">
        <v>4281</v>
      </c>
      <c r="I1827" s="0" t="s">
        <v>78</v>
      </c>
      <c r="J1827" s="0" t="s">
        <v>4282</v>
      </c>
      <c r="K1827" s="0" t="e">
        <f aca="false">VLOOKUP(tblSalaries#this row;where do you work,tblCountriesactual:mapping,2,0)</f>
        <v>#VALUE!</v>
      </c>
      <c r="L1827" s="0" t="s">
        <v>118</v>
      </c>
      <c r="M1827" s="0" t="n">
        <v>10</v>
      </c>
      <c r="N1827" s="48" t="e">
        <f aca="false">VLOOKUP(K1827,tblCountries,3,0)</f>
        <v>#VALUE!</v>
      </c>
      <c r="O1827" s="48" t="e">
        <f aca="false">VLOOKUP(tblSalaries#this row;how many hours of a day you work on excel,tblHours,2,0)</f>
        <v>#VALUE!</v>
      </c>
      <c r="P1827" s="48" t="e">
        <f aca="false">VLOOKUP(tblSalaries#this row;clean country,tblCountries,5,0)</f>
        <v>#VALUE!</v>
      </c>
      <c r="Q1827" s="48" t="e">
        <f aca="false">IF($Q$1,tblSalaries#this row;ppp factor*tblSalaries#this row;salary in usd,tblSalaries#this row;salary in usd)</f>
        <v>#VALUE!</v>
      </c>
    </row>
    <row r="1828" customFormat="false" ht="15" hidden="false" customHeight="true" outlineLevel="0" collapsed="false">
      <c r="B1828" s="0" t="s">
        <v>4283</v>
      </c>
      <c r="C1828" s="54" t="n">
        <v>41075.9421875</v>
      </c>
      <c r="D1828" s="55" t="n">
        <v>72000</v>
      </c>
      <c r="E1828" s="0" t="n">
        <v>72000</v>
      </c>
      <c r="F1828" s="0" t="s">
        <v>71</v>
      </c>
      <c r="G1828" s="0" t="e">
        <f aca="false">tblSalaries#this row;clean salary (in local currency)*VLOOKUP(tblSalaries#this row;currency,tblXrate,2,0)</f>
        <v>#VALUE!</v>
      </c>
      <c r="H1828" s="0" t="s">
        <v>4284</v>
      </c>
      <c r="I1828" s="0" t="s">
        <v>124</v>
      </c>
      <c r="J1828" s="0" t="s">
        <v>74</v>
      </c>
      <c r="K1828" s="0" t="e">
        <f aca="false">VLOOKUP(tblSalaries#this row;where do you work,tblCountriesactual:mapping,2,0)</f>
        <v>#VALUE!</v>
      </c>
      <c r="L1828" s="0" t="s">
        <v>110</v>
      </c>
      <c r="M1828" s="0" t="n">
        <v>10</v>
      </c>
      <c r="N1828" s="48" t="e">
        <f aca="false">VLOOKUP(K1828,tblCountries,3,0)</f>
        <v>#VALUE!</v>
      </c>
      <c r="O1828" s="48" t="e">
        <f aca="false">VLOOKUP(tblSalaries#this row;how many hours of a day you work on excel,tblHours,2,0)</f>
        <v>#VALUE!</v>
      </c>
      <c r="P1828" s="48" t="e">
        <f aca="false">VLOOKUP(tblSalaries#this row;clean country,tblCountries,5,0)</f>
        <v>#VALUE!</v>
      </c>
      <c r="Q1828" s="48" t="e">
        <f aca="false">IF($Q$1,tblSalaries#this row;ppp factor*tblSalaries#this row;salary in usd,tblSalaries#this row;salary in usd)</f>
        <v>#VALUE!</v>
      </c>
    </row>
    <row r="1829" customFormat="false" ht="15" hidden="false" customHeight="true" outlineLevel="0" collapsed="false">
      <c r="B1829" s="0" t="s">
        <v>4285</v>
      </c>
      <c r="C1829" s="54" t="n">
        <v>41075.9729166667</v>
      </c>
      <c r="D1829" s="55" t="n">
        <v>60000</v>
      </c>
      <c r="E1829" s="0" t="n">
        <v>60000</v>
      </c>
      <c r="F1829" s="0" t="s">
        <v>71</v>
      </c>
      <c r="G1829" s="0" t="e">
        <f aca="false">tblSalaries#this row;clean salary (in local currency)*VLOOKUP(tblSalaries#this row;currency,tblXrate,2,0)</f>
        <v>#VALUE!</v>
      </c>
      <c r="H1829" s="0" t="s">
        <v>4286</v>
      </c>
      <c r="I1829" s="0" t="s">
        <v>78</v>
      </c>
      <c r="J1829" s="0" t="s">
        <v>74</v>
      </c>
      <c r="K1829" s="0" t="e">
        <f aca="false">VLOOKUP(tblSalaries#this row;where do you work,tblCountriesactual:mapping,2,0)</f>
        <v>#VALUE!</v>
      </c>
      <c r="L1829" s="0" t="s">
        <v>118</v>
      </c>
      <c r="M1829" s="0" t="n">
        <v>10</v>
      </c>
      <c r="N1829" s="48" t="e">
        <f aca="false">VLOOKUP(K1829,tblCountries,3,0)</f>
        <v>#VALUE!</v>
      </c>
      <c r="O1829" s="48" t="e">
        <f aca="false">VLOOKUP(tblSalaries#this row;how many hours of a day you work on excel,tblHours,2,0)</f>
        <v>#VALUE!</v>
      </c>
      <c r="P1829" s="48" t="e">
        <f aca="false">VLOOKUP(tblSalaries#this row;clean country,tblCountries,5,0)</f>
        <v>#VALUE!</v>
      </c>
      <c r="Q1829" s="48" t="e">
        <f aca="false">IF($Q$1,tblSalaries#this row;ppp factor*tblSalaries#this row;salary in usd,tblSalaries#this row;salary in usd)</f>
        <v>#VALUE!</v>
      </c>
    </row>
    <row r="1830" customFormat="false" ht="15" hidden="false" customHeight="true" outlineLevel="0" collapsed="false">
      <c r="B1830" s="0" t="s">
        <v>4287</v>
      </c>
      <c r="C1830" s="54" t="n">
        <v>41075.9931828704</v>
      </c>
      <c r="D1830" s="55" t="n">
        <v>67000</v>
      </c>
      <c r="E1830" s="0" t="n">
        <v>67000</v>
      </c>
      <c r="F1830" s="0" t="s">
        <v>71</v>
      </c>
      <c r="G1830" s="0" t="e">
        <f aca="false">tblSalaries#this row;clean salary (in local currency)*VLOOKUP(tblSalaries#this row;currency,tblXrate,2,0)</f>
        <v>#VALUE!</v>
      </c>
      <c r="H1830" s="0" t="s">
        <v>4288</v>
      </c>
      <c r="I1830" s="0" t="s">
        <v>78</v>
      </c>
      <c r="J1830" s="0" t="s">
        <v>74</v>
      </c>
      <c r="K1830" s="0" t="e">
        <f aca="false">VLOOKUP(tblSalaries#this row;where do you work,tblCountriesactual:mapping,2,0)</f>
        <v>#VALUE!</v>
      </c>
      <c r="L1830" s="0" t="s">
        <v>110</v>
      </c>
      <c r="M1830" s="0" t="n">
        <v>6</v>
      </c>
      <c r="N1830" s="48" t="e">
        <f aca="false">VLOOKUP(K1830,tblCountries,3,0)</f>
        <v>#VALUE!</v>
      </c>
      <c r="O1830" s="48" t="e">
        <f aca="false">VLOOKUP(tblSalaries#this row;how many hours of a day you work on excel,tblHours,2,0)</f>
        <v>#VALUE!</v>
      </c>
      <c r="P1830" s="48" t="e">
        <f aca="false">VLOOKUP(tblSalaries#this row;clean country,tblCountries,5,0)</f>
        <v>#VALUE!</v>
      </c>
      <c r="Q1830" s="48" t="e">
        <f aca="false">IF($Q$1,tblSalaries#this row;ppp factor*tblSalaries#this row;salary in usd,tblSalaries#this row;salary in usd)</f>
        <v>#VALUE!</v>
      </c>
    </row>
    <row r="1831" customFormat="false" ht="15" hidden="false" customHeight="true" outlineLevel="0" collapsed="false">
      <c r="B1831" s="0" t="s">
        <v>4289</v>
      </c>
      <c r="C1831" s="54" t="n">
        <v>41076.1186226852</v>
      </c>
      <c r="D1831" s="55" t="n">
        <v>54000</v>
      </c>
      <c r="E1831" s="0" t="n">
        <v>54000</v>
      </c>
      <c r="F1831" s="0" t="s">
        <v>71</v>
      </c>
      <c r="G1831" s="0" t="e">
        <f aca="false">tblSalaries#this row;clean salary (in local currency)*VLOOKUP(tblSalaries#this row;currency,tblXrate,2,0)</f>
        <v>#VALUE!</v>
      </c>
      <c r="H1831" s="0" t="s">
        <v>4290</v>
      </c>
      <c r="I1831" s="0" t="s">
        <v>78</v>
      </c>
      <c r="J1831" s="0" t="s">
        <v>74</v>
      </c>
      <c r="K1831" s="0" t="e">
        <f aca="false">VLOOKUP(tblSalaries#this row;where do you work,tblCountriesactual:mapping,2,0)</f>
        <v>#VALUE!</v>
      </c>
      <c r="L1831" s="0" t="s">
        <v>110</v>
      </c>
      <c r="M1831" s="0" t="n">
        <v>18</v>
      </c>
      <c r="N1831" s="48" t="e">
        <f aca="false">VLOOKUP(K1831,tblCountries,3,0)</f>
        <v>#VALUE!</v>
      </c>
      <c r="O1831" s="48" t="e">
        <f aca="false">VLOOKUP(tblSalaries#this row;how many hours of a day you work on excel,tblHours,2,0)</f>
        <v>#VALUE!</v>
      </c>
      <c r="P1831" s="48" t="e">
        <f aca="false">VLOOKUP(tblSalaries#this row;clean country,tblCountries,5,0)</f>
        <v>#VALUE!</v>
      </c>
      <c r="Q1831" s="48" t="e">
        <f aca="false">IF($Q$1,tblSalaries#this row;ppp factor*tblSalaries#this row;salary in usd,tblSalaries#this row;salary in usd)</f>
        <v>#VALUE!</v>
      </c>
    </row>
    <row r="1832" customFormat="false" ht="15" hidden="false" customHeight="true" outlineLevel="0" collapsed="false">
      <c r="B1832" s="0" t="s">
        <v>4291</v>
      </c>
      <c r="C1832" s="54" t="n">
        <v>41076.2243402778</v>
      </c>
      <c r="D1832" s="55" t="n">
        <v>38666</v>
      </c>
      <c r="E1832" s="0" t="n">
        <v>38666</v>
      </c>
      <c r="F1832" s="0" t="s">
        <v>71</v>
      </c>
      <c r="G1832" s="0" t="e">
        <f aca="false">tblSalaries#this row;clean salary (in local currency)*VLOOKUP(tblSalaries#this row;currency,tblXrate,2,0)</f>
        <v>#VALUE!</v>
      </c>
      <c r="H1832" s="0" t="s">
        <v>4292</v>
      </c>
      <c r="I1832" s="0" t="s">
        <v>143</v>
      </c>
      <c r="J1832" s="0" t="s">
        <v>128</v>
      </c>
      <c r="K1832" s="0" t="e">
        <f aca="false">VLOOKUP(tblSalaries#this row;where do you work,tblCountriesactual:mapping,2,0)</f>
        <v>#VALUE!</v>
      </c>
      <c r="L1832" s="0" t="s">
        <v>118</v>
      </c>
      <c r="M1832" s="0" t="n">
        <v>10</v>
      </c>
      <c r="N1832" s="48" t="e">
        <f aca="false">VLOOKUP(K1832,tblCountries,3,0)</f>
        <v>#VALUE!</v>
      </c>
      <c r="O1832" s="48" t="e">
        <f aca="false">VLOOKUP(tblSalaries#this row;how many hours of a day you work on excel,tblHours,2,0)</f>
        <v>#VALUE!</v>
      </c>
      <c r="P1832" s="48" t="e">
        <f aca="false">VLOOKUP(tblSalaries#this row;clean country,tblCountries,5,0)</f>
        <v>#VALUE!</v>
      </c>
      <c r="Q1832" s="48" t="e">
        <f aca="false">IF($Q$1,tblSalaries#this row;ppp factor*tblSalaries#this row;salary in usd,tblSalaries#this row;salary in usd)</f>
        <v>#VALUE!</v>
      </c>
    </row>
    <row r="1833" customFormat="false" ht="15" hidden="false" customHeight="true" outlineLevel="0" collapsed="false">
      <c r="B1833" s="0" t="s">
        <v>4293</v>
      </c>
      <c r="C1833" s="54" t="n">
        <v>41076.2624189815</v>
      </c>
      <c r="D1833" s="55" t="n">
        <v>63000</v>
      </c>
      <c r="E1833" s="0" t="n">
        <v>63000</v>
      </c>
      <c r="F1833" s="0" t="s">
        <v>71</v>
      </c>
      <c r="G1833" s="0" t="e">
        <f aca="false">tblSalaries#this row;clean salary (in local currency)*VLOOKUP(tblSalaries#this row;currency,tblXrate,2,0)</f>
        <v>#VALUE!</v>
      </c>
      <c r="H1833" s="0" t="s">
        <v>4294</v>
      </c>
      <c r="I1833" s="0" t="s">
        <v>78</v>
      </c>
      <c r="J1833" s="0" t="s">
        <v>74</v>
      </c>
      <c r="K1833" s="0" t="e">
        <f aca="false">VLOOKUP(tblSalaries#this row;where do you work,tblCountriesactual:mapping,2,0)</f>
        <v>#VALUE!</v>
      </c>
      <c r="L1833" s="0" t="s">
        <v>110</v>
      </c>
      <c r="M1833" s="0" t="n">
        <v>6</v>
      </c>
      <c r="N1833" s="48" t="e">
        <f aca="false">VLOOKUP(K1833,tblCountries,3,0)</f>
        <v>#VALUE!</v>
      </c>
      <c r="O1833" s="48" t="e">
        <f aca="false">VLOOKUP(tblSalaries#this row;how many hours of a day you work on excel,tblHours,2,0)</f>
        <v>#VALUE!</v>
      </c>
      <c r="P1833" s="48" t="e">
        <f aca="false">VLOOKUP(tblSalaries#this row;clean country,tblCountries,5,0)</f>
        <v>#VALUE!</v>
      </c>
      <c r="Q1833" s="48" t="e">
        <f aca="false">IF($Q$1,tblSalaries#this row;ppp factor*tblSalaries#this row;salary in usd,tblSalaries#this row;salary in usd)</f>
        <v>#VALUE!</v>
      </c>
    </row>
    <row r="1834" customFormat="false" ht="15" hidden="false" customHeight="true" outlineLevel="0" collapsed="false">
      <c r="B1834" s="0" t="s">
        <v>4295</v>
      </c>
      <c r="C1834" s="54" t="n">
        <v>41076.3409606482</v>
      </c>
      <c r="D1834" s="55" t="s">
        <v>1374</v>
      </c>
      <c r="E1834" s="0" t="n">
        <v>63000</v>
      </c>
      <c r="F1834" s="0" t="s">
        <v>71</v>
      </c>
      <c r="G1834" s="0" t="e">
        <f aca="false">tblSalaries#this row;clean salary (in local currency)*VLOOKUP(tblSalaries#this row;currency,tblXrate,2,0)</f>
        <v>#VALUE!</v>
      </c>
      <c r="H1834" s="0" t="s">
        <v>687</v>
      </c>
      <c r="I1834" s="0" t="s">
        <v>78</v>
      </c>
      <c r="J1834" s="0" t="s">
        <v>74</v>
      </c>
      <c r="K1834" s="0" t="e">
        <f aca="false">VLOOKUP(tblSalaries#this row;where do you work,tblCountriesactual:mapping,2,0)</f>
        <v>#VALUE!</v>
      </c>
      <c r="L1834" s="0" t="s">
        <v>118</v>
      </c>
      <c r="M1834" s="0" t="n">
        <v>1</v>
      </c>
      <c r="N1834" s="48" t="e">
        <f aca="false">VLOOKUP(K1834,tblCountries,3,0)</f>
        <v>#VALUE!</v>
      </c>
      <c r="O1834" s="48" t="e">
        <f aca="false">VLOOKUP(tblSalaries#this row;how many hours of a day you work on excel,tblHours,2,0)</f>
        <v>#VALUE!</v>
      </c>
      <c r="P1834" s="48" t="e">
        <f aca="false">VLOOKUP(tblSalaries#this row;clean country,tblCountries,5,0)</f>
        <v>#VALUE!</v>
      </c>
      <c r="Q1834" s="48" t="e">
        <f aca="false">IF($Q$1,tblSalaries#this row;ppp factor*tblSalaries#this row;salary in usd,tblSalaries#this row;salary in usd)</f>
        <v>#VALUE!</v>
      </c>
    </row>
    <row r="1835" customFormat="false" ht="15" hidden="false" customHeight="true" outlineLevel="0" collapsed="false">
      <c r="B1835" s="0" t="s">
        <v>4296</v>
      </c>
      <c r="C1835" s="54" t="n">
        <v>41076.5908680556</v>
      </c>
      <c r="D1835" s="55" t="s">
        <v>4297</v>
      </c>
      <c r="E1835" s="0" t="n">
        <v>360000</v>
      </c>
      <c r="F1835" s="0" t="s">
        <v>101</v>
      </c>
      <c r="G1835" s="0" t="e">
        <f aca="false">tblSalaries#this row;clean salary (in local currency)*VLOOKUP(tblSalaries#this row;currency,tblXrate,2,0)</f>
        <v>#VALUE!</v>
      </c>
      <c r="H1835" s="0" t="s">
        <v>78</v>
      </c>
      <c r="I1835" s="0" t="s">
        <v>78</v>
      </c>
      <c r="J1835" s="0" t="s">
        <v>85</v>
      </c>
      <c r="K1835" s="0" t="e">
        <f aca="false">VLOOKUP(tblSalaries#this row;where do you work,tblCountriesactual:mapping,2,0)</f>
        <v>#VALUE!</v>
      </c>
      <c r="L1835" s="0" t="s">
        <v>118</v>
      </c>
      <c r="M1835" s="0" t="n">
        <v>2</v>
      </c>
      <c r="N1835" s="48" t="e">
        <f aca="false">VLOOKUP(K1835,tblCountries,3,0)</f>
        <v>#VALUE!</v>
      </c>
      <c r="O1835" s="48" t="e">
        <f aca="false">VLOOKUP(tblSalaries#this row;how many hours of a day you work on excel,tblHours,2,0)</f>
        <v>#VALUE!</v>
      </c>
      <c r="P1835" s="48" t="e">
        <f aca="false">VLOOKUP(tblSalaries#this row;clean country,tblCountries,5,0)</f>
        <v>#VALUE!</v>
      </c>
      <c r="Q1835" s="48" t="e">
        <f aca="false">IF($Q$1,tblSalaries#this row;ppp factor*tblSalaries#this row;salary in usd,tblSalaries#this row;salary in usd)</f>
        <v>#VALUE!</v>
      </c>
    </row>
    <row r="1836" customFormat="false" ht="15" hidden="false" customHeight="true" outlineLevel="0" collapsed="false">
      <c r="B1836" s="0" t="s">
        <v>4298</v>
      </c>
      <c r="C1836" s="54" t="n">
        <v>41076.7137152778</v>
      </c>
      <c r="D1836" s="55" t="s">
        <v>4299</v>
      </c>
      <c r="E1836" s="0" t="n">
        <v>600000</v>
      </c>
      <c r="F1836" s="0" t="s">
        <v>101</v>
      </c>
      <c r="G1836" s="0" t="e">
        <f aca="false">tblSalaries#this row;clean salary (in local currency)*VLOOKUP(tblSalaries#this row;currency,tblXrate,2,0)</f>
        <v>#VALUE!</v>
      </c>
      <c r="H1836" s="0" t="s">
        <v>4300</v>
      </c>
      <c r="I1836" s="0" t="s">
        <v>124</v>
      </c>
      <c r="J1836" s="0" t="s">
        <v>85</v>
      </c>
      <c r="K1836" s="0" t="e">
        <f aca="false">VLOOKUP(tblSalaries#this row;where do you work,tblCountriesactual:mapping,2,0)</f>
        <v>#VALUE!</v>
      </c>
      <c r="L1836" s="0" t="s">
        <v>110</v>
      </c>
      <c r="M1836" s="0" t="n">
        <v>12</v>
      </c>
      <c r="N1836" s="48" t="e">
        <f aca="false">VLOOKUP(K1836,tblCountries,3,0)</f>
        <v>#VALUE!</v>
      </c>
      <c r="O1836" s="48" t="e">
        <f aca="false">VLOOKUP(tblSalaries#this row;how many hours of a day you work on excel,tblHours,2,0)</f>
        <v>#VALUE!</v>
      </c>
      <c r="P1836" s="48" t="e">
        <f aca="false">VLOOKUP(tblSalaries#this row;clean country,tblCountries,5,0)</f>
        <v>#VALUE!</v>
      </c>
      <c r="Q1836" s="48" t="e">
        <f aca="false">IF($Q$1,tblSalaries#this row;ppp factor*tblSalaries#this row;salary in usd,tblSalaries#this row;salary in usd)</f>
        <v>#VALUE!</v>
      </c>
    </row>
    <row r="1837" customFormat="false" ht="15" hidden="false" customHeight="true" outlineLevel="0" collapsed="false">
      <c r="B1837" s="0" t="s">
        <v>4301</v>
      </c>
      <c r="C1837" s="54" t="n">
        <v>41076.7180902778</v>
      </c>
      <c r="D1837" s="55" t="n">
        <v>40000</v>
      </c>
      <c r="E1837" s="0" t="n">
        <v>40000</v>
      </c>
      <c r="F1837" s="0" t="s">
        <v>71</v>
      </c>
      <c r="G1837" s="0" t="e">
        <f aca="false">tblSalaries#this row;clean salary (in local currency)*VLOOKUP(tblSalaries#this row;currency,tblXrate,2,0)</f>
        <v>#VALUE!</v>
      </c>
      <c r="H1837" s="0" t="s">
        <v>2454</v>
      </c>
      <c r="I1837" s="0" t="s">
        <v>124</v>
      </c>
      <c r="J1837" s="0" t="s">
        <v>85</v>
      </c>
      <c r="K1837" s="0" t="e">
        <f aca="false">VLOOKUP(tblSalaries#this row;where do you work,tblCountriesactual:mapping,2,0)</f>
        <v>#VALUE!</v>
      </c>
      <c r="L1837" s="0" t="s">
        <v>110</v>
      </c>
      <c r="M1837" s="0" t="n">
        <v>5</v>
      </c>
      <c r="N1837" s="48" t="e">
        <f aca="false">VLOOKUP(K1837,tblCountries,3,0)</f>
        <v>#VALUE!</v>
      </c>
      <c r="O1837" s="48" t="e">
        <f aca="false">VLOOKUP(tblSalaries#this row;how many hours of a day you work on excel,tblHours,2,0)</f>
        <v>#VALUE!</v>
      </c>
      <c r="P1837" s="48" t="e">
        <f aca="false">VLOOKUP(tblSalaries#this row;clean country,tblCountries,5,0)</f>
        <v>#VALUE!</v>
      </c>
      <c r="Q1837" s="48" t="e">
        <f aca="false">IF($Q$1,tblSalaries#this row;ppp factor*tblSalaries#this row;salary in usd,tblSalaries#this row;salary in usd)</f>
        <v>#VALUE!</v>
      </c>
    </row>
    <row r="1838" customFormat="false" ht="15" hidden="false" customHeight="true" outlineLevel="0" collapsed="false">
      <c r="B1838" s="0" t="s">
        <v>4302</v>
      </c>
      <c r="C1838" s="54" t="n">
        <v>41076.7426736111</v>
      </c>
      <c r="D1838" s="55" t="s">
        <v>4303</v>
      </c>
      <c r="E1838" s="0" t="n">
        <v>350000</v>
      </c>
      <c r="F1838" s="0" t="s">
        <v>101</v>
      </c>
      <c r="G1838" s="0" t="e">
        <f aca="false">tblSalaries#this row;clean salary (in local currency)*VLOOKUP(tblSalaries#this row;currency,tblXrate,2,0)</f>
        <v>#VALUE!</v>
      </c>
      <c r="H1838" s="0" t="s">
        <v>78</v>
      </c>
      <c r="I1838" s="0" t="s">
        <v>78</v>
      </c>
      <c r="J1838" s="0" t="s">
        <v>85</v>
      </c>
      <c r="K1838" s="0" t="e">
        <f aca="false">VLOOKUP(tblSalaries#this row;where do you work,tblCountriesactual:mapping,2,0)</f>
        <v>#VALUE!</v>
      </c>
      <c r="L1838" s="0" t="s">
        <v>110</v>
      </c>
      <c r="M1838" s="0" t="n">
        <v>6</v>
      </c>
      <c r="N1838" s="48" t="e">
        <f aca="false">VLOOKUP(K1838,tblCountries,3,0)</f>
        <v>#VALUE!</v>
      </c>
      <c r="O1838" s="48" t="e">
        <f aca="false">VLOOKUP(tblSalaries#this row;how many hours of a day you work on excel,tblHours,2,0)</f>
        <v>#VALUE!</v>
      </c>
      <c r="P1838" s="48" t="e">
        <f aca="false">VLOOKUP(tblSalaries#this row;clean country,tblCountries,5,0)</f>
        <v>#VALUE!</v>
      </c>
      <c r="Q1838" s="48" t="e">
        <f aca="false">IF($Q$1,tblSalaries#this row;ppp factor*tblSalaries#this row;salary in usd,tblSalaries#this row;salary in usd)</f>
        <v>#VALUE!</v>
      </c>
    </row>
    <row r="1839" customFormat="false" ht="15" hidden="false" customHeight="true" outlineLevel="0" collapsed="false">
      <c r="B1839" s="0" t="s">
        <v>4304</v>
      </c>
      <c r="C1839" s="54" t="n">
        <v>41076.7722106481</v>
      </c>
      <c r="D1839" s="55" t="n">
        <v>2342342</v>
      </c>
      <c r="E1839" s="0" t="n">
        <v>2342342</v>
      </c>
      <c r="F1839" s="0" t="s">
        <v>101</v>
      </c>
      <c r="G1839" s="0" t="e">
        <f aca="false">tblSalaries#this row;clean salary (in local currency)*VLOOKUP(tblSalaries#this row;currency,tblXrate,2,0)</f>
        <v>#VALUE!</v>
      </c>
      <c r="H1839" s="0" t="s">
        <v>4305</v>
      </c>
      <c r="I1839" s="0" t="s">
        <v>130</v>
      </c>
      <c r="J1839" s="0" t="s">
        <v>85</v>
      </c>
      <c r="K1839" s="0" t="e">
        <f aca="false">VLOOKUP(tblSalaries#this row;where do you work,tblCountriesactual:mapping,2,0)</f>
        <v>#VALUE!</v>
      </c>
      <c r="L1839" s="0" t="s">
        <v>100</v>
      </c>
      <c r="M1839" s="0" t="n">
        <v>12</v>
      </c>
      <c r="N1839" s="48" t="e">
        <f aca="false">VLOOKUP(K1839,tblCountries,3,0)</f>
        <v>#VALUE!</v>
      </c>
      <c r="O1839" s="48" t="e">
        <f aca="false">VLOOKUP(tblSalaries#this row;how many hours of a day you work on excel,tblHours,2,0)</f>
        <v>#VALUE!</v>
      </c>
      <c r="P1839" s="48" t="e">
        <f aca="false">VLOOKUP(tblSalaries#this row;clean country,tblCountries,5,0)</f>
        <v>#VALUE!</v>
      </c>
      <c r="Q1839" s="48" t="e">
        <f aca="false">IF($Q$1,tblSalaries#this row;ppp factor*tblSalaries#this row;salary in usd,tblSalaries#this row;salary in usd)</f>
        <v>#VALUE!</v>
      </c>
    </row>
    <row r="1840" customFormat="false" ht="15" hidden="false" customHeight="true" outlineLevel="0" collapsed="false">
      <c r="B1840" s="0" t="s">
        <v>4306</v>
      </c>
      <c r="C1840" s="54" t="n">
        <v>41076.7732060185</v>
      </c>
      <c r="D1840" s="55" t="s">
        <v>2755</v>
      </c>
      <c r="E1840" s="0" t="n">
        <v>700000</v>
      </c>
      <c r="F1840" s="0" t="s">
        <v>101</v>
      </c>
      <c r="G1840" s="0" t="e">
        <f aca="false">tblSalaries#this row;clean salary (in local currency)*VLOOKUP(tblSalaries#this row;currency,tblXrate,2,0)</f>
        <v>#VALUE!</v>
      </c>
      <c r="H1840" s="0" t="s">
        <v>4307</v>
      </c>
      <c r="I1840" s="0" t="s">
        <v>124</v>
      </c>
      <c r="J1840" s="0" t="s">
        <v>85</v>
      </c>
      <c r="K1840" s="0" t="e">
        <f aca="false">VLOOKUP(tblSalaries#this row;where do you work,tblCountriesactual:mapping,2,0)</f>
        <v>#VALUE!</v>
      </c>
      <c r="L1840" s="0" t="s">
        <v>100</v>
      </c>
      <c r="M1840" s="0" t="n">
        <v>9</v>
      </c>
      <c r="N1840" s="48" t="e">
        <f aca="false">VLOOKUP(K1840,tblCountries,3,0)</f>
        <v>#VALUE!</v>
      </c>
      <c r="O1840" s="48" t="e">
        <f aca="false">VLOOKUP(tblSalaries#this row;how many hours of a day you work on excel,tblHours,2,0)</f>
        <v>#VALUE!</v>
      </c>
      <c r="P1840" s="48" t="e">
        <f aca="false">VLOOKUP(tblSalaries#this row;clean country,tblCountries,5,0)</f>
        <v>#VALUE!</v>
      </c>
      <c r="Q1840" s="48" t="e">
        <f aca="false">IF($Q$1,tblSalaries#this row;ppp factor*tblSalaries#this row;salary in usd,tblSalaries#this row;salary in usd)</f>
        <v>#VALUE!</v>
      </c>
    </row>
    <row r="1841" customFormat="false" ht="15" hidden="false" customHeight="true" outlineLevel="0" collapsed="false">
      <c r="B1841" s="0" t="s">
        <v>4308</v>
      </c>
      <c r="C1841" s="54" t="n">
        <v>41076.9336805556</v>
      </c>
      <c r="D1841" s="55" t="n">
        <v>20500</v>
      </c>
      <c r="E1841" s="0" t="n">
        <v>20500</v>
      </c>
      <c r="F1841" s="0" t="s">
        <v>111</v>
      </c>
      <c r="G1841" s="0" t="e">
        <f aca="false">tblSalaries#this row;clean salary (in local currency)*VLOOKUP(tblSalaries#this row;currency,tblXrate,2,0)</f>
        <v>#VALUE!</v>
      </c>
      <c r="H1841" s="0" t="s">
        <v>1061</v>
      </c>
      <c r="I1841" s="0" t="s">
        <v>78</v>
      </c>
      <c r="J1841" s="0" t="s">
        <v>94</v>
      </c>
      <c r="K1841" s="0" t="e">
        <f aca="false">VLOOKUP(tblSalaries#this row;where do you work,tblCountriesactual:mapping,2,0)</f>
        <v>#VALUE!</v>
      </c>
      <c r="L1841" s="0" t="s">
        <v>110</v>
      </c>
      <c r="M1841" s="0" t="n">
        <v>20</v>
      </c>
      <c r="N1841" s="48" t="e">
        <f aca="false">VLOOKUP(K1841,tblCountries,3,0)</f>
        <v>#VALUE!</v>
      </c>
      <c r="O1841" s="48" t="e">
        <f aca="false">VLOOKUP(tblSalaries#this row;how many hours of a day you work on excel,tblHours,2,0)</f>
        <v>#VALUE!</v>
      </c>
      <c r="P1841" s="48" t="e">
        <f aca="false">VLOOKUP(tblSalaries#this row;clean country,tblCountries,5,0)</f>
        <v>#VALUE!</v>
      </c>
      <c r="Q1841" s="48" t="e">
        <f aca="false">IF($Q$1,tblSalaries#this row;ppp factor*tblSalaries#this row;salary in usd,tblSalaries#this row;salary in usd)</f>
        <v>#VALUE!</v>
      </c>
    </row>
    <row r="1842" customFormat="false" ht="15" hidden="false" customHeight="true" outlineLevel="0" collapsed="false">
      <c r="B1842" s="0" t="s">
        <v>4309</v>
      </c>
      <c r="C1842" s="54" t="n">
        <v>41077.0658101852</v>
      </c>
      <c r="D1842" s="55" t="s">
        <v>1865</v>
      </c>
      <c r="E1842" s="0" t="n">
        <v>400000</v>
      </c>
      <c r="F1842" s="0" t="s">
        <v>101</v>
      </c>
      <c r="G1842" s="0" t="e">
        <f aca="false">tblSalaries#this row;clean salary (in local currency)*VLOOKUP(tblSalaries#this row;currency,tblXrate,2,0)</f>
        <v>#VALUE!</v>
      </c>
      <c r="H1842" s="0" t="s">
        <v>4310</v>
      </c>
      <c r="I1842" s="0" t="s">
        <v>78</v>
      </c>
      <c r="J1842" s="0" t="s">
        <v>85</v>
      </c>
      <c r="K1842" s="0" t="e">
        <f aca="false">VLOOKUP(tblSalaries#this row;where do you work,tblCountriesactual:mapping,2,0)</f>
        <v>#VALUE!</v>
      </c>
      <c r="L1842" s="0" t="s">
        <v>90</v>
      </c>
      <c r="M1842" s="0" t="n">
        <v>2</v>
      </c>
      <c r="N1842" s="48" t="e">
        <f aca="false">VLOOKUP(K1842,tblCountries,3,0)</f>
        <v>#VALUE!</v>
      </c>
      <c r="O1842" s="48" t="e">
        <f aca="false">VLOOKUP(tblSalaries#this row;how many hours of a day you work on excel,tblHours,2,0)</f>
        <v>#VALUE!</v>
      </c>
      <c r="P1842" s="48" t="e">
        <f aca="false">VLOOKUP(tblSalaries#this row;clean country,tblCountries,5,0)</f>
        <v>#VALUE!</v>
      </c>
      <c r="Q1842" s="48" t="e">
        <f aca="false">IF($Q$1,tblSalaries#this row;ppp factor*tblSalaries#this row;salary in usd,tblSalaries#this row;salary in usd)</f>
        <v>#VALUE!</v>
      </c>
    </row>
    <row r="1843" customFormat="false" ht="15" hidden="false" customHeight="true" outlineLevel="0" collapsed="false">
      <c r="B1843" s="0" t="s">
        <v>4311</v>
      </c>
      <c r="C1843" s="54" t="n">
        <v>41077.1680555555</v>
      </c>
      <c r="D1843" s="55" t="s">
        <v>4312</v>
      </c>
      <c r="E1843" s="0" t="n">
        <v>100000</v>
      </c>
      <c r="F1843" s="0" t="s">
        <v>71</v>
      </c>
      <c r="G1843" s="0" t="e">
        <f aca="false">tblSalaries#this row;clean salary (in local currency)*VLOOKUP(tblSalaries#this row;currency,tblXrate,2,0)</f>
        <v>#VALUE!</v>
      </c>
      <c r="H1843" s="0" t="s">
        <v>4313</v>
      </c>
      <c r="I1843" s="0" t="s">
        <v>124</v>
      </c>
      <c r="J1843" s="0" t="s">
        <v>141</v>
      </c>
      <c r="K1843" s="0" t="e">
        <f aca="false">VLOOKUP(tblSalaries#this row;where do you work,tblCountriesactual:mapping,2,0)</f>
        <v>#VALUE!</v>
      </c>
      <c r="L1843" s="0" t="s">
        <v>118</v>
      </c>
      <c r="M1843" s="0" t="n">
        <v>15</v>
      </c>
      <c r="N1843" s="48" t="e">
        <f aca="false">VLOOKUP(K1843,tblCountries,3,0)</f>
        <v>#VALUE!</v>
      </c>
      <c r="O1843" s="48" t="e">
        <f aca="false">VLOOKUP(tblSalaries#this row;how many hours of a day you work on excel,tblHours,2,0)</f>
        <v>#VALUE!</v>
      </c>
      <c r="P1843" s="48" t="e">
        <f aca="false">VLOOKUP(tblSalaries#this row;clean country,tblCountries,5,0)</f>
        <v>#VALUE!</v>
      </c>
      <c r="Q1843" s="48" t="e">
        <f aca="false">IF($Q$1,tblSalaries#this row;ppp factor*tblSalaries#this row;salary in usd,tblSalaries#this row;salary in usd)</f>
        <v>#VALUE!</v>
      </c>
    </row>
    <row r="1844" customFormat="false" ht="15" hidden="false" customHeight="true" outlineLevel="0" collapsed="false">
      <c r="B1844" s="0" t="s">
        <v>4314</v>
      </c>
      <c r="C1844" s="54" t="n">
        <v>41077.4853356481</v>
      </c>
      <c r="D1844" s="55" t="n">
        <v>75000</v>
      </c>
      <c r="E1844" s="0" t="n">
        <v>75000</v>
      </c>
      <c r="F1844" s="0" t="s">
        <v>179</v>
      </c>
      <c r="G1844" s="0" t="e">
        <f aca="false">tblSalaries#this row;clean salary (in local currency)*VLOOKUP(tblSalaries#this row;currency,tblXrate,2,0)</f>
        <v>#VALUE!</v>
      </c>
      <c r="H1844" s="0" t="s">
        <v>1609</v>
      </c>
      <c r="I1844" s="0" t="s">
        <v>69</v>
      </c>
      <c r="J1844" s="0" t="s">
        <v>187</v>
      </c>
      <c r="K1844" s="0" t="e">
        <f aca="false">VLOOKUP(tblSalaries#this row;where do you work,tblCountriesactual:mapping,2,0)</f>
        <v>#VALUE!</v>
      </c>
      <c r="L1844" s="0" t="s">
        <v>110</v>
      </c>
      <c r="M1844" s="0" t="n">
        <v>4</v>
      </c>
      <c r="N1844" s="48" t="e">
        <f aca="false">VLOOKUP(K1844,tblCountries,3,0)</f>
        <v>#VALUE!</v>
      </c>
      <c r="O1844" s="48" t="e">
        <f aca="false">VLOOKUP(tblSalaries#this row;how many hours of a day you work on excel,tblHours,2,0)</f>
        <v>#VALUE!</v>
      </c>
      <c r="P1844" s="48" t="e">
        <f aca="false">VLOOKUP(tblSalaries#this row;clean country,tblCountries,5,0)</f>
        <v>#VALUE!</v>
      </c>
      <c r="Q1844" s="48" t="e">
        <f aca="false">IF($Q$1,tblSalaries#this row;ppp factor*tblSalaries#this row;salary in usd,tblSalaries#this row;salary in usd)</f>
        <v>#VALUE!</v>
      </c>
    </row>
    <row r="1845" customFormat="false" ht="15" hidden="false" customHeight="true" outlineLevel="0" collapsed="false">
      <c r="B1845" s="0" t="s">
        <v>4315</v>
      </c>
      <c r="C1845" s="54" t="n">
        <v>41077.5006597222</v>
      </c>
      <c r="D1845" s="55" t="n">
        <v>25000</v>
      </c>
      <c r="E1845" s="0" t="n">
        <v>25000</v>
      </c>
      <c r="F1845" s="0" t="s">
        <v>71</v>
      </c>
      <c r="G1845" s="0" t="e">
        <f aca="false">tblSalaries#this row;clean salary (in local currency)*VLOOKUP(tblSalaries#this row;currency,tblXrate,2,0)</f>
        <v>#VALUE!</v>
      </c>
      <c r="H1845" s="0" t="s">
        <v>877</v>
      </c>
      <c r="I1845" s="0" t="s">
        <v>78</v>
      </c>
      <c r="J1845" s="0" t="s">
        <v>85</v>
      </c>
      <c r="K1845" s="0" t="e">
        <f aca="false">VLOOKUP(tblSalaries#this row;where do you work,tblCountriesactual:mapping,2,0)</f>
        <v>#VALUE!</v>
      </c>
      <c r="L1845" s="0" t="s">
        <v>118</v>
      </c>
      <c r="M1845" s="0" t="n">
        <v>1.5</v>
      </c>
      <c r="N1845" s="48" t="e">
        <f aca="false">VLOOKUP(K1845,tblCountries,3,0)</f>
        <v>#VALUE!</v>
      </c>
      <c r="O1845" s="48" t="e">
        <f aca="false">VLOOKUP(tblSalaries#this row;how many hours of a day you work on excel,tblHours,2,0)</f>
        <v>#VALUE!</v>
      </c>
      <c r="P1845" s="48" t="e">
        <f aca="false">VLOOKUP(tblSalaries#this row;clean country,tblCountries,5,0)</f>
        <v>#VALUE!</v>
      </c>
      <c r="Q1845" s="48" t="e">
        <f aca="false">IF($Q$1,tblSalaries#this row;ppp factor*tblSalaries#this row;salary in usd,tblSalaries#this row;salary in usd)</f>
        <v>#VALUE!</v>
      </c>
    </row>
    <row r="1846" customFormat="false" ht="15" hidden="false" customHeight="true" outlineLevel="0" collapsed="false">
      <c r="B1846" s="0" t="s">
        <v>4316</v>
      </c>
      <c r="C1846" s="54" t="n">
        <v>41077.5339351852</v>
      </c>
      <c r="D1846" s="55" t="n">
        <v>5000</v>
      </c>
      <c r="E1846" s="0" t="n">
        <v>5000</v>
      </c>
      <c r="F1846" s="0" t="s">
        <v>71</v>
      </c>
      <c r="G1846" s="0" t="e">
        <f aca="false">tblSalaries#this row;clean salary (in local currency)*VLOOKUP(tblSalaries#this row;currency,tblXrate,2,0)</f>
        <v>#VALUE!</v>
      </c>
      <c r="H1846" s="0" t="s">
        <v>4025</v>
      </c>
      <c r="I1846" s="0" t="s">
        <v>78</v>
      </c>
      <c r="J1846" s="0" t="s">
        <v>85</v>
      </c>
      <c r="K1846" s="0" t="e">
        <f aca="false">VLOOKUP(tblSalaries#this row;where do you work,tblCountriesactual:mapping,2,0)</f>
        <v>#VALUE!</v>
      </c>
      <c r="L1846" s="0" t="s">
        <v>100</v>
      </c>
      <c r="M1846" s="0" t="n">
        <v>10</v>
      </c>
      <c r="N1846" s="48" t="e">
        <f aca="false">VLOOKUP(K1846,tblCountries,3,0)</f>
        <v>#VALUE!</v>
      </c>
      <c r="O1846" s="48" t="e">
        <f aca="false">VLOOKUP(tblSalaries#this row;how many hours of a day you work on excel,tblHours,2,0)</f>
        <v>#VALUE!</v>
      </c>
      <c r="P1846" s="48" t="e">
        <f aca="false">VLOOKUP(tblSalaries#this row;clean country,tblCountries,5,0)</f>
        <v>#VALUE!</v>
      </c>
      <c r="Q1846" s="48" t="e">
        <f aca="false">IF($Q$1,tblSalaries#this row;ppp factor*tblSalaries#this row;salary in usd,tblSalaries#this row;salary in usd)</f>
        <v>#VALUE!</v>
      </c>
    </row>
    <row r="1847" customFormat="false" ht="15" hidden="false" customHeight="true" outlineLevel="0" collapsed="false">
      <c r="B1847" s="0" t="s">
        <v>4317</v>
      </c>
      <c r="C1847" s="54" t="n">
        <v>41077.560162037</v>
      </c>
      <c r="D1847" s="55" t="s">
        <v>4318</v>
      </c>
      <c r="E1847" s="0" t="n">
        <v>63000</v>
      </c>
      <c r="F1847" s="0" t="s">
        <v>84</v>
      </c>
      <c r="G1847" s="0" t="e">
        <f aca="false">tblSalaries#this row;clean salary (in local currency)*VLOOKUP(tblSalaries#this row;currency,tblXrate,2,0)</f>
        <v>#VALUE!</v>
      </c>
      <c r="H1847" s="0" t="s">
        <v>4319</v>
      </c>
      <c r="I1847" s="0" t="s">
        <v>69</v>
      </c>
      <c r="J1847" s="0" t="s">
        <v>104</v>
      </c>
      <c r="K1847" s="0" t="e">
        <f aca="false">VLOOKUP(tblSalaries#this row;where do you work,tblCountriesactual:mapping,2,0)</f>
        <v>#VALUE!</v>
      </c>
      <c r="L1847" s="0" t="s">
        <v>118</v>
      </c>
      <c r="M1847" s="0" t="n">
        <v>3</v>
      </c>
      <c r="N1847" s="48" t="e">
        <f aca="false">VLOOKUP(K1847,tblCountries,3,0)</f>
        <v>#VALUE!</v>
      </c>
      <c r="O1847" s="48" t="e">
        <f aca="false">VLOOKUP(tblSalaries#this row;how many hours of a day you work on excel,tblHours,2,0)</f>
        <v>#VALUE!</v>
      </c>
      <c r="P1847" s="48" t="e">
        <f aca="false">VLOOKUP(tblSalaries#this row;clean country,tblCountries,5,0)</f>
        <v>#VALUE!</v>
      </c>
      <c r="Q1847" s="48" t="e">
        <f aca="false">IF($Q$1,tblSalaries#this row;ppp factor*tblSalaries#this row;salary in usd,tblSalaries#this row;salary in usd)</f>
        <v>#VALUE!</v>
      </c>
    </row>
    <row r="1848" customFormat="false" ht="15" hidden="false" customHeight="true" outlineLevel="0" collapsed="false">
      <c r="B1848" s="0" t="s">
        <v>4320</v>
      </c>
      <c r="C1848" s="54" t="n">
        <v>41077.6679398148</v>
      </c>
      <c r="D1848" s="55" t="n">
        <v>60000</v>
      </c>
      <c r="E1848" s="0" t="n">
        <v>60000</v>
      </c>
      <c r="F1848" s="0" t="s">
        <v>82</v>
      </c>
      <c r="G1848" s="0" t="e">
        <f aca="false">tblSalaries#this row;clean salary (in local currency)*VLOOKUP(tblSalaries#this row;currency,tblXrate,2,0)</f>
        <v>#VALUE!</v>
      </c>
      <c r="H1848" s="0" t="s">
        <v>4321</v>
      </c>
      <c r="I1848" s="0" t="s">
        <v>124</v>
      </c>
      <c r="J1848" s="0" t="s">
        <v>134</v>
      </c>
      <c r="K1848" s="0" t="e">
        <f aca="false">VLOOKUP(tblSalaries#this row;where do you work,tblCountriesactual:mapping,2,0)</f>
        <v>#VALUE!</v>
      </c>
      <c r="L1848" s="0" t="s">
        <v>110</v>
      </c>
      <c r="M1848" s="0" t="n">
        <v>6</v>
      </c>
      <c r="N1848" s="48" t="e">
        <f aca="false">VLOOKUP(K1848,tblCountries,3,0)</f>
        <v>#VALUE!</v>
      </c>
      <c r="O1848" s="48" t="e">
        <f aca="false">VLOOKUP(tblSalaries#this row;how many hours of a day you work on excel,tblHours,2,0)</f>
        <v>#VALUE!</v>
      </c>
      <c r="P1848" s="48" t="e">
        <f aca="false">VLOOKUP(tblSalaries#this row;clean country,tblCountries,5,0)</f>
        <v>#VALUE!</v>
      </c>
      <c r="Q1848" s="48" t="e">
        <f aca="false">IF($Q$1,tblSalaries#this row;ppp factor*tblSalaries#this row;salary in usd,tblSalaries#this row;salary in usd)</f>
        <v>#VALUE!</v>
      </c>
    </row>
    <row r="1849" customFormat="false" ht="15" hidden="false" customHeight="true" outlineLevel="0" collapsed="false">
      <c r="B1849" s="0" t="s">
        <v>4322</v>
      </c>
      <c r="C1849" s="54" t="n">
        <v>41078.2377083333</v>
      </c>
      <c r="D1849" s="55" t="n">
        <v>600000</v>
      </c>
      <c r="E1849" s="0" t="n">
        <v>600000</v>
      </c>
      <c r="F1849" s="0" t="s">
        <v>168</v>
      </c>
      <c r="G1849" s="0" t="e">
        <f aca="false">tblSalaries#this row;clean salary (in local currency)*VLOOKUP(tblSalaries#this row;currency,tblXrate,2,0)</f>
        <v>#VALUE!</v>
      </c>
      <c r="H1849" s="0" t="s">
        <v>116</v>
      </c>
      <c r="I1849" s="0" t="s">
        <v>116</v>
      </c>
      <c r="J1849" s="0" t="s">
        <v>548</v>
      </c>
      <c r="K1849" s="0" t="e">
        <f aca="false">VLOOKUP(tblSalaries#this row;where do you work,tblCountriesactual:mapping,2,0)</f>
        <v>#VALUE!</v>
      </c>
      <c r="L1849" s="0" t="s">
        <v>100</v>
      </c>
      <c r="M1849" s="0" t="n">
        <v>20</v>
      </c>
      <c r="N1849" s="48" t="e">
        <f aca="false">VLOOKUP(K1849,tblCountries,3,0)</f>
        <v>#VALUE!</v>
      </c>
      <c r="O1849" s="48" t="e">
        <f aca="false">VLOOKUP(tblSalaries#this row;how many hours of a day you work on excel,tblHours,2,0)</f>
        <v>#VALUE!</v>
      </c>
      <c r="P1849" s="48" t="e">
        <f aca="false">VLOOKUP(tblSalaries#this row;clean country,tblCountries,5,0)</f>
        <v>#VALUE!</v>
      </c>
      <c r="Q1849" s="48" t="e">
        <f aca="false">IF($Q$1,tblSalaries#this row;ppp factor*tblSalaries#this row;salary in usd,tblSalaries#this row;salary in usd)</f>
        <v>#VALUE!</v>
      </c>
    </row>
    <row r="1850" customFormat="false" ht="15" hidden="false" customHeight="true" outlineLevel="0" collapsed="false">
      <c r="B1850" s="0" t="s">
        <v>4323</v>
      </c>
      <c r="C1850" s="54" t="n">
        <v>41078.2601273148</v>
      </c>
      <c r="D1850" s="55" t="n">
        <v>46000</v>
      </c>
      <c r="E1850" s="0" t="n">
        <v>46000</v>
      </c>
      <c r="F1850" s="0" t="s">
        <v>71</v>
      </c>
      <c r="G1850" s="0" t="e">
        <f aca="false">tblSalaries#this row;clean salary (in local currency)*VLOOKUP(tblSalaries#this row;currency,tblXrate,2,0)</f>
        <v>#VALUE!</v>
      </c>
      <c r="H1850" s="0" t="s">
        <v>4324</v>
      </c>
      <c r="I1850" s="0" t="s">
        <v>78</v>
      </c>
      <c r="J1850" s="0" t="s">
        <v>74</v>
      </c>
      <c r="K1850" s="0" t="e">
        <f aca="false">VLOOKUP(tblSalaries#this row;where do you work,tblCountriesactual:mapping,2,0)</f>
        <v>#VALUE!</v>
      </c>
      <c r="L1850" s="0" t="s">
        <v>118</v>
      </c>
      <c r="M1850" s="0" t="n">
        <v>1</v>
      </c>
      <c r="N1850" s="48" t="e">
        <f aca="false">VLOOKUP(K1850,tblCountries,3,0)</f>
        <v>#VALUE!</v>
      </c>
      <c r="O1850" s="48" t="e">
        <f aca="false">VLOOKUP(tblSalaries#this row;how many hours of a day you work on excel,tblHours,2,0)</f>
        <v>#VALUE!</v>
      </c>
      <c r="P1850" s="48" t="e">
        <f aca="false">VLOOKUP(tblSalaries#this row;clean country,tblCountries,5,0)</f>
        <v>#VALUE!</v>
      </c>
      <c r="Q1850" s="48" t="e">
        <f aca="false">IF($Q$1,tblSalaries#this row;ppp factor*tblSalaries#this row;salary in usd,tblSalaries#this row;salary in usd)</f>
        <v>#VALUE!</v>
      </c>
    </row>
    <row r="1851" customFormat="false" ht="15" hidden="false" customHeight="true" outlineLevel="0" collapsed="false">
      <c r="B1851" s="0" t="s">
        <v>4325</v>
      </c>
      <c r="C1851" s="54" t="n">
        <v>41078.3465393519</v>
      </c>
      <c r="D1851" s="55" t="n">
        <v>5000</v>
      </c>
      <c r="E1851" s="0" t="n">
        <v>5000</v>
      </c>
      <c r="F1851" s="0" t="s">
        <v>71</v>
      </c>
      <c r="G1851" s="0" t="e">
        <f aca="false">tblSalaries#this row;clean salary (in local currency)*VLOOKUP(tblSalaries#this row;currency,tblXrate,2,0)</f>
        <v>#VALUE!</v>
      </c>
      <c r="H1851" s="0" t="s">
        <v>4326</v>
      </c>
      <c r="I1851" s="0" t="s">
        <v>78</v>
      </c>
      <c r="J1851" s="0" t="s">
        <v>85</v>
      </c>
      <c r="K1851" s="0" t="e">
        <f aca="false">VLOOKUP(tblSalaries#this row;where do you work,tblCountriesactual:mapping,2,0)</f>
        <v>#VALUE!</v>
      </c>
      <c r="L1851" s="0" t="s">
        <v>118</v>
      </c>
      <c r="M1851" s="0" t="n">
        <v>2</v>
      </c>
      <c r="N1851" s="48" t="e">
        <f aca="false">VLOOKUP(K1851,tblCountries,3,0)</f>
        <v>#VALUE!</v>
      </c>
      <c r="O1851" s="48" t="e">
        <f aca="false">VLOOKUP(tblSalaries#this row;how many hours of a day you work on excel,tblHours,2,0)</f>
        <v>#VALUE!</v>
      </c>
      <c r="P1851" s="48" t="e">
        <f aca="false">VLOOKUP(tblSalaries#this row;clean country,tblCountries,5,0)</f>
        <v>#VALUE!</v>
      </c>
      <c r="Q1851" s="48" t="e">
        <f aca="false">IF($Q$1,tblSalaries#this row;ppp factor*tblSalaries#this row;salary in usd,tblSalaries#this row;salary in usd)</f>
        <v>#VALUE!</v>
      </c>
    </row>
    <row r="1852" customFormat="false" ht="15" hidden="false" customHeight="true" outlineLevel="0" collapsed="false">
      <c r="B1852" s="0" t="s">
        <v>4327</v>
      </c>
      <c r="C1852" s="54" t="n">
        <v>41078.6027662037</v>
      </c>
      <c r="D1852" s="55" t="s">
        <v>4328</v>
      </c>
      <c r="E1852" s="0" t="n">
        <v>76300</v>
      </c>
      <c r="F1852" s="0" t="s">
        <v>84</v>
      </c>
      <c r="G1852" s="0" t="e">
        <f aca="false">tblSalaries#this row;clean salary (in local currency)*VLOOKUP(tblSalaries#this row;currency,tblXrate,2,0)</f>
        <v>#VALUE!</v>
      </c>
      <c r="H1852" s="0" t="s">
        <v>1308</v>
      </c>
      <c r="I1852" s="0" t="s">
        <v>78</v>
      </c>
      <c r="J1852" s="0" t="s">
        <v>104</v>
      </c>
      <c r="K1852" s="0" t="e">
        <f aca="false">VLOOKUP(tblSalaries#this row;where do you work,tblCountriesactual:mapping,2,0)</f>
        <v>#VALUE!</v>
      </c>
      <c r="L1852" s="0" t="s">
        <v>118</v>
      </c>
      <c r="M1852" s="0" t="n">
        <v>3</v>
      </c>
      <c r="N1852" s="48" t="e">
        <f aca="false">VLOOKUP(K1852,tblCountries,3,0)</f>
        <v>#VALUE!</v>
      </c>
      <c r="O1852" s="48" t="e">
        <f aca="false">VLOOKUP(tblSalaries#this row;how many hours of a day you work on excel,tblHours,2,0)</f>
        <v>#VALUE!</v>
      </c>
      <c r="P1852" s="48" t="e">
        <f aca="false">VLOOKUP(tblSalaries#this row;clean country,tblCountries,5,0)</f>
        <v>#VALUE!</v>
      </c>
      <c r="Q1852" s="48" t="e">
        <f aca="false">IF($Q$1,tblSalaries#this row;ppp factor*tblSalaries#this row;salary in usd,tblSalaries#this row;salary in usd)</f>
        <v>#VALUE!</v>
      </c>
    </row>
    <row r="1853" customFormat="false" ht="15" hidden="false" customHeight="true" outlineLevel="0" collapsed="false">
      <c r="B1853" s="0" t="s">
        <v>4329</v>
      </c>
      <c r="C1853" s="54" t="n">
        <v>41078.7443518519</v>
      </c>
      <c r="D1853" s="55" t="s">
        <v>3024</v>
      </c>
      <c r="E1853" s="0" t="n">
        <v>350000</v>
      </c>
      <c r="F1853" s="0" t="s">
        <v>101</v>
      </c>
      <c r="G1853" s="0" t="e">
        <f aca="false">tblSalaries#this row;clean salary (in local currency)*VLOOKUP(tblSalaries#this row;currency,tblXrate,2,0)</f>
        <v>#VALUE!</v>
      </c>
      <c r="H1853" s="0" t="s">
        <v>4330</v>
      </c>
      <c r="I1853" s="0" t="s">
        <v>124</v>
      </c>
      <c r="J1853" s="0" t="s">
        <v>85</v>
      </c>
      <c r="K1853" s="0" t="e">
        <f aca="false">VLOOKUP(tblSalaries#this row;where do you work,tblCountriesactual:mapping,2,0)</f>
        <v>#VALUE!</v>
      </c>
      <c r="L1853" s="0" t="s">
        <v>100</v>
      </c>
      <c r="M1853" s="0" t="n">
        <v>27</v>
      </c>
      <c r="N1853" s="48" t="e">
        <f aca="false">VLOOKUP(K1853,tblCountries,3,0)</f>
        <v>#VALUE!</v>
      </c>
      <c r="O1853" s="48" t="e">
        <f aca="false">VLOOKUP(tblSalaries#this row;how many hours of a day you work on excel,tblHours,2,0)</f>
        <v>#VALUE!</v>
      </c>
      <c r="P1853" s="48" t="e">
        <f aca="false">VLOOKUP(tblSalaries#this row;clean country,tblCountries,5,0)</f>
        <v>#VALUE!</v>
      </c>
      <c r="Q1853" s="48" t="e">
        <f aca="false">IF($Q$1,tblSalaries#this row;ppp factor*tblSalaries#this row;salary in usd,tblSalaries#this row;salary in usd)</f>
        <v>#VALUE!</v>
      </c>
    </row>
    <row r="1854" customFormat="false" ht="15" hidden="false" customHeight="true" outlineLevel="0" collapsed="false">
      <c r="B1854" s="0" t="s">
        <v>4331</v>
      </c>
      <c r="C1854" s="54" t="n">
        <v>41078.768599537</v>
      </c>
      <c r="D1854" s="55" t="s">
        <v>749</v>
      </c>
      <c r="E1854" s="0" t="n">
        <v>35000</v>
      </c>
      <c r="F1854" s="0" t="s">
        <v>111</v>
      </c>
      <c r="G1854" s="0" t="e">
        <f aca="false">tblSalaries#this row;clean salary (in local currency)*VLOOKUP(tblSalaries#this row;currency,tblXrate,2,0)</f>
        <v>#VALUE!</v>
      </c>
      <c r="H1854" s="0" t="s">
        <v>4332</v>
      </c>
      <c r="I1854" s="0" t="s">
        <v>78</v>
      </c>
      <c r="J1854" s="0" t="s">
        <v>94</v>
      </c>
      <c r="K1854" s="0" t="e">
        <f aca="false">VLOOKUP(tblSalaries#this row;where do you work,tblCountriesactual:mapping,2,0)</f>
        <v>#VALUE!</v>
      </c>
      <c r="L1854" s="0" t="s">
        <v>118</v>
      </c>
      <c r="M1854" s="0" t="n">
        <v>34</v>
      </c>
      <c r="N1854" s="48" t="e">
        <f aca="false">VLOOKUP(K1854,tblCountries,3,0)</f>
        <v>#VALUE!</v>
      </c>
      <c r="O1854" s="48" t="e">
        <f aca="false">VLOOKUP(tblSalaries#this row;how many hours of a day you work on excel,tblHours,2,0)</f>
        <v>#VALUE!</v>
      </c>
      <c r="P1854" s="48" t="e">
        <f aca="false">VLOOKUP(tblSalaries#this row;clean country,tblCountries,5,0)</f>
        <v>#VALUE!</v>
      </c>
      <c r="Q1854" s="48" t="e">
        <f aca="false">IF($Q$1,tblSalaries#this row;ppp factor*tblSalaries#this row;salary in usd,tblSalaries#this row;salary in usd)</f>
        <v>#VALUE!</v>
      </c>
    </row>
    <row r="1855" customFormat="false" ht="15" hidden="false" customHeight="true" outlineLevel="0" collapsed="false">
      <c r="B1855" s="0" t="s">
        <v>4333</v>
      </c>
      <c r="C1855" s="54" t="n">
        <v>41079.01625</v>
      </c>
      <c r="D1855" s="55" t="n">
        <v>45000</v>
      </c>
      <c r="E1855" s="0" t="n">
        <v>45000</v>
      </c>
      <c r="F1855" s="0" t="s">
        <v>71</v>
      </c>
      <c r="G1855" s="0" t="e">
        <f aca="false">tblSalaries#this row;clean salary (in local currency)*VLOOKUP(tblSalaries#this row;currency,tblXrate,2,0)</f>
        <v>#VALUE!</v>
      </c>
      <c r="H1855" s="0" t="s">
        <v>771</v>
      </c>
      <c r="I1855" s="0" t="s">
        <v>69</v>
      </c>
      <c r="J1855" s="0" t="s">
        <v>74</v>
      </c>
      <c r="K1855" s="0" t="e">
        <f aca="false">VLOOKUP(tblSalaries#this row;where do you work,tblCountriesactual:mapping,2,0)</f>
        <v>#VALUE!</v>
      </c>
      <c r="L1855" s="0" t="s">
        <v>100</v>
      </c>
      <c r="M1855" s="0" t="n">
        <v>5</v>
      </c>
      <c r="N1855" s="48" t="e">
        <f aca="false">VLOOKUP(K1855,tblCountries,3,0)</f>
        <v>#VALUE!</v>
      </c>
      <c r="O1855" s="48" t="e">
        <f aca="false">VLOOKUP(tblSalaries#this row;how many hours of a day you work on excel,tblHours,2,0)</f>
        <v>#VALUE!</v>
      </c>
      <c r="P1855" s="48" t="e">
        <f aca="false">VLOOKUP(tblSalaries#this row;clean country,tblCountries,5,0)</f>
        <v>#VALUE!</v>
      </c>
      <c r="Q1855" s="48" t="e">
        <f aca="false">IF($Q$1,tblSalaries#this row;ppp factor*tblSalaries#this row;salary in usd,tblSalaries#this row;salary in usd)</f>
        <v>#VALUE!</v>
      </c>
    </row>
    <row r="1856" customFormat="false" ht="15" hidden="false" customHeight="true" outlineLevel="0" collapsed="false">
      <c r="B1856" s="0" t="s">
        <v>4334</v>
      </c>
      <c r="C1856" s="54" t="n">
        <v>41079.0762615741</v>
      </c>
      <c r="D1856" s="55" t="s">
        <v>4335</v>
      </c>
      <c r="E1856" s="0" t="n">
        <v>60000</v>
      </c>
      <c r="F1856" s="0" t="s">
        <v>71</v>
      </c>
      <c r="G1856" s="0" t="e">
        <f aca="false">tblSalaries#this row;clean salary (in local currency)*VLOOKUP(tblSalaries#this row;currency,tblXrate,2,0)</f>
        <v>#VALUE!</v>
      </c>
      <c r="H1856" s="0" t="s">
        <v>4336</v>
      </c>
      <c r="I1856" s="0" t="s">
        <v>124</v>
      </c>
      <c r="J1856" s="0" t="s">
        <v>113</v>
      </c>
      <c r="K1856" s="0" t="e">
        <f aca="false">VLOOKUP(tblSalaries#this row;where do you work,tblCountriesactual:mapping,2,0)</f>
        <v>#VALUE!</v>
      </c>
      <c r="L1856" s="0" t="s">
        <v>100</v>
      </c>
      <c r="M1856" s="0" t="n">
        <v>10</v>
      </c>
      <c r="N1856" s="48" t="e">
        <f aca="false">VLOOKUP(K1856,tblCountries,3,0)</f>
        <v>#VALUE!</v>
      </c>
      <c r="O1856" s="48" t="e">
        <f aca="false">VLOOKUP(tblSalaries#this row;how many hours of a day you work on excel,tblHours,2,0)</f>
        <v>#VALUE!</v>
      </c>
      <c r="P1856" s="48" t="e">
        <f aca="false">VLOOKUP(tblSalaries#this row;clean country,tblCountries,5,0)</f>
        <v>#VALUE!</v>
      </c>
      <c r="Q1856" s="48" t="e">
        <f aca="false">IF($Q$1,tblSalaries#this row;ppp factor*tblSalaries#this row;salary in usd,tblSalaries#this row;salary in usd)</f>
        <v>#VALUE!</v>
      </c>
    </row>
    <row r="1857" customFormat="false" ht="15" hidden="false" customHeight="true" outlineLevel="0" collapsed="false">
      <c r="B1857" s="0" t="s">
        <v>4337</v>
      </c>
      <c r="C1857" s="54" t="n">
        <v>41079.1427546296</v>
      </c>
      <c r="D1857" s="55" t="n">
        <v>43000</v>
      </c>
      <c r="E1857" s="0" t="n">
        <v>43000</v>
      </c>
      <c r="F1857" s="0" t="s">
        <v>71</v>
      </c>
      <c r="G1857" s="0" t="e">
        <f aca="false">tblSalaries#this row;clean salary (in local currency)*VLOOKUP(tblSalaries#this row;currency,tblXrate,2,0)</f>
        <v>#VALUE!</v>
      </c>
      <c r="H1857" s="0" t="s">
        <v>1851</v>
      </c>
      <c r="I1857" s="0" t="s">
        <v>78</v>
      </c>
      <c r="J1857" s="0" t="s">
        <v>74</v>
      </c>
      <c r="K1857" s="0" t="e">
        <f aca="false">VLOOKUP(tblSalaries#this row;where do you work,tblCountriesactual:mapping,2,0)</f>
        <v>#VALUE!</v>
      </c>
      <c r="L1857" s="0" t="s">
        <v>110</v>
      </c>
      <c r="M1857" s="0" t="n">
        <v>5</v>
      </c>
      <c r="N1857" s="48" t="e">
        <f aca="false">VLOOKUP(K1857,tblCountries,3,0)</f>
        <v>#VALUE!</v>
      </c>
      <c r="O1857" s="48" t="e">
        <f aca="false">VLOOKUP(tblSalaries#this row;how many hours of a day you work on excel,tblHours,2,0)</f>
        <v>#VALUE!</v>
      </c>
      <c r="P1857" s="48" t="e">
        <f aca="false">VLOOKUP(tblSalaries#this row;clean country,tblCountries,5,0)</f>
        <v>#VALUE!</v>
      </c>
      <c r="Q1857" s="48" t="e">
        <f aca="false">IF($Q$1,tblSalaries#this row;ppp factor*tblSalaries#this row;salary in usd,tblSalaries#this row;salary in usd)</f>
        <v>#VALUE!</v>
      </c>
    </row>
    <row r="1858" customFormat="false" ht="15" hidden="false" customHeight="true" outlineLevel="0" collapsed="false">
      <c r="B1858" s="0" t="s">
        <v>4338</v>
      </c>
      <c r="C1858" s="54" t="n">
        <v>41079.2049305556</v>
      </c>
      <c r="D1858" s="55" t="n">
        <v>28000</v>
      </c>
      <c r="E1858" s="0" t="n">
        <v>28000</v>
      </c>
      <c r="F1858" s="0" t="s">
        <v>82</v>
      </c>
      <c r="G1858" s="0" t="e">
        <f aca="false">tblSalaries#this row;clean salary (in local currency)*VLOOKUP(tblSalaries#this row;currency,tblXrate,2,0)</f>
        <v>#VALUE!</v>
      </c>
      <c r="H1858" s="0" t="s">
        <v>1292</v>
      </c>
      <c r="I1858" s="0" t="s">
        <v>97</v>
      </c>
      <c r="J1858" s="0" t="s">
        <v>182</v>
      </c>
      <c r="K1858" s="0" t="e">
        <f aca="false">VLOOKUP(tblSalaries#this row;where do you work,tblCountriesactual:mapping,2,0)</f>
        <v>#VALUE!</v>
      </c>
      <c r="L1858" s="0" t="s">
        <v>110</v>
      </c>
      <c r="M1858" s="0" t="n">
        <v>8</v>
      </c>
      <c r="N1858" s="48" t="e">
        <f aca="false">VLOOKUP(K1858,tblCountries,3,0)</f>
        <v>#VALUE!</v>
      </c>
      <c r="O1858" s="48" t="e">
        <f aca="false">VLOOKUP(tblSalaries#this row;how many hours of a day you work on excel,tblHours,2,0)</f>
        <v>#VALUE!</v>
      </c>
      <c r="P1858" s="48" t="e">
        <f aca="false">VLOOKUP(tblSalaries#this row;clean country,tblCountries,5,0)</f>
        <v>#VALUE!</v>
      </c>
      <c r="Q1858" s="48" t="e">
        <f aca="false">IF($Q$1,tblSalaries#this row;ppp factor*tblSalaries#this row;salary in usd,tblSalaries#this row;salary in usd)</f>
        <v>#VALUE!</v>
      </c>
    </row>
    <row r="1859" customFormat="false" ht="15" hidden="false" customHeight="true" outlineLevel="0" collapsed="false">
      <c r="B1859" s="0" t="s">
        <v>4339</v>
      </c>
      <c r="C1859" s="54" t="n">
        <v>41079.2852662037</v>
      </c>
      <c r="D1859" s="55" t="n">
        <v>48000</v>
      </c>
      <c r="E1859" s="0" t="n">
        <v>48000</v>
      </c>
      <c r="F1859" s="0" t="s">
        <v>71</v>
      </c>
      <c r="G1859" s="0" t="e">
        <f aca="false">tblSalaries#this row;clean salary (in local currency)*VLOOKUP(tblSalaries#this row;currency,tblXrate,2,0)</f>
        <v>#VALUE!</v>
      </c>
      <c r="H1859" s="0" t="s">
        <v>4340</v>
      </c>
      <c r="I1859" s="0" t="s">
        <v>78</v>
      </c>
      <c r="J1859" s="0" t="s">
        <v>74</v>
      </c>
      <c r="K1859" s="0" t="e">
        <f aca="false">VLOOKUP(tblSalaries#this row;where do you work,tblCountriesactual:mapping,2,0)</f>
        <v>#VALUE!</v>
      </c>
      <c r="L1859" s="0" t="s">
        <v>110</v>
      </c>
      <c r="M1859" s="0" t="n">
        <v>12</v>
      </c>
      <c r="N1859" s="48" t="e">
        <f aca="false">VLOOKUP(K1859,tblCountries,3,0)</f>
        <v>#VALUE!</v>
      </c>
      <c r="O1859" s="48" t="e">
        <f aca="false">VLOOKUP(tblSalaries#this row;how many hours of a day you work on excel,tblHours,2,0)</f>
        <v>#VALUE!</v>
      </c>
      <c r="P1859" s="48" t="e">
        <f aca="false">VLOOKUP(tblSalaries#this row;clean country,tblCountries,5,0)</f>
        <v>#VALUE!</v>
      </c>
      <c r="Q1859" s="48" t="e">
        <f aca="false">IF($Q$1,tblSalaries#this row;ppp factor*tblSalaries#this row;salary in usd,tblSalaries#this row;salary in usd)</f>
        <v>#VALUE!</v>
      </c>
    </row>
    <row r="1860" customFormat="false" ht="15" hidden="false" customHeight="true" outlineLevel="0" collapsed="false">
      <c r="B1860" s="0" t="s">
        <v>4341</v>
      </c>
      <c r="C1860" s="54" t="n">
        <v>41079.3326388889</v>
      </c>
      <c r="D1860" s="55" t="n">
        <v>120000</v>
      </c>
      <c r="E1860" s="0" t="n">
        <v>120000</v>
      </c>
      <c r="F1860" s="0" t="s">
        <v>84</v>
      </c>
      <c r="G1860" s="0" t="e">
        <f aca="false">tblSalaries#this row;clean salary (in local currency)*VLOOKUP(tblSalaries#this row;currency,tblXrate,2,0)</f>
        <v>#VALUE!</v>
      </c>
      <c r="H1860" s="0" t="s">
        <v>124</v>
      </c>
      <c r="I1860" s="0" t="s">
        <v>124</v>
      </c>
      <c r="J1860" s="0" t="s">
        <v>104</v>
      </c>
      <c r="K1860" s="0" t="e">
        <f aca="false">VLOOKUP(tblSalaries#this row;where do you work,tblCountriesactual:mapping,2,0)</f>
        <v>#VALUE!</v>
      </c>
      <c r="L1860" s="0" t="s">
        <v>90</v>
      </c>
      <c r="M1860" s="0" t="n">
        <v>8</v>
      </c>
      <c r="N1860" s="48" t="e">
        <f aca="false">VLOOKUP(K1860,tblCountries,3,0)</f>
        <v>#VALUE!</v>
      </c>
      <c r="O1860" s="48" t="e">
        <f aca="false">VLOOKUP(tblSalaries#this row;how many hours of a day you work on excel,tblHours,2,0)</f>
        <v>#VALUE!</v>
      </c>
      <c r="P1860" s="48" t="e">
        <f aca="false">VLOOKUP(tblSalaries#this row;clean country,tblCountries,5,0)</f>
        <v>#VALUE!</v>
      </c>
      <c r="Q1860" s="48" t="e">
        <f aca="false">IF($Q$1,tblSalaries#this row;ppp factor*tblSalaries#this row;salary in usd,tblSalaries#this row;salary in usd)</f>
        <v>#VALUE!</v>
      </c>
    </row>
    <row r="1861" customFormat="false" ht="15" hidden="false" customHeight="true" outlineLevel="0" collapsed="false">
      <c r="B1861" s="0" t="s">
        <v>4342</v>
      </c>
      <c r="C1861" s="54" t="n">
        <v>41079.5272685185</v>
      </c>
      <c r="D1861" s="55" t="n">
        <v>4000</v>
      </c>
      <c r="E1861" s="0" t="n">
        <v>4000</v>
      </c>
      <c r="F1861" s="0" t="s">
        <v>71</v>
      </c>
      <c r="G1861" s="0" t="e">
        <f aca="false">tblSalaries#this row;clean salary (in local currency)*VLOOKUP(tblSalaries#this row;currency,tblXrate,2,0)</f>
        <v>#VALUE!</v>
      </c>
      <c r="H1861" s="0" t="s">
        <v>4343</v>
      </c>
      <c r="I1861" s="0" t="s">
        <v>78</v>
      </c>
      <c r="J1861" s="0" t="s">
        <v>85</v>
      </c>
      <c r="K1861" s="0" t="e">
        <f aca="false">VLOOKUP(tblSalaries#this row;where do you work,tblCountriesactual:mapping,2,0)</f>
        <v>#VALUE!</v>
      </c>
      <c r="L1861" s="0" t="s">
        <v>100</v>
      </c>
      <c r="M1861" s="0" t="n">
        <v>4</v>
      </c>
      <c r="N1861" s="48" t="e">
        <f aca="false">VLOOKUP(K1861,tblCountries,3,0)</f>
        <v>#VALUE!</v>
      </c>
      <c r="O1861" s="48" t="e">
        <f aca="false">VLOOKUP(tblSalaries#this row;how many hours of a day you work on excel,tblHours,2,0)</f>
        <v>#VALUE!</v>
      </c>
      <c r="P1861" s="48" t="e">
        <f aca="false">VLOOKUP(tblSalaries#this row;clean country,tblCountries,5,0)</f>
        <v>#VALUE!</v>
      </c>
      <c r="Q1861" s="48" t="e">
        <f aca="false">IF($Q$1,tblSalaries#this row;ppp factor*tblSalaries#this row;salary in usd,tblSalaries#this row;salary in usd)</f>
        <v>#VALUE!</v>
      </c>
    </row>
    <row r="1862" customFormat="false" ht="15" hidden="false" customHeight="true" outlineLevel="0" collapsed="false">
      <c r="B1862" s="0" t="s">
        <v>4344</v>
      </c>
      <c r="C1862" s="54" t="n">
        <v>41079.6358564815</v>
      </c>
      <c r="D1862" s="55" t="n">
        <v>250000</v>
      </c>
      <c r="E1862" s="0" t="n">
        <v>250000</v>
      </c>
      <c r="F1862" s="0" t="s">
        <v>101</v>
      </c>
      <c r="G1862" s="0" t="e">
        <f aca="false">tblSalaries#this row;clean salary (in local currency)*VLOOKUP(tblSalaries#this row;currency,tblXrate,2,0)</f>
        <v>#VALUE!</v>
      </c>
      <c r="H1862" s="0" t="s">
        <v>1996</v>
      </c>
      <c r="I1862" s="0" t="s">
        <v>136</v>
      </c>
      <c r="J1862" s="0" t="s">
        <v>85</v>
      </c>
      <c r="K1862" s="0" t="e">
        <f aca="false">VLOOKUP(tblSalaries#this row;where do you work,tblCountriesactual:mapping,2,0)</f>
        <v>#VALUE!</v>
      </c>
      <c r="L1862" s="0" t="s">
        <v>110</v>
      </c>
      <c r="M1862" s="0" t="n">
        <v>3</v>
      </c>
      <c r="N1862" s="48" t="e">
        <f aca="false">VLOOKUP(K1862,tblCountries,3,0)</f>
        <v>#VALUE!</v>
      </c>
      <c r="O1862" s="48" t="e">
        <f aca="false">VLOOKUP(tblSalaries#this row;how many hours of a day you work on excel,tblHours,2,0)</f>
        <v>#VALUE!</v>
      </c>
      <c r="P1862" s="48" t="e">
        <f aca="false">VLOOKUP(tblSalaries#this row;clean country,tblCountries,5,0)</f>
        <v>#VALUE!</v>
      </c>
      <c r="Q1862" s="48" t="e">
        <f aca="false">IF($Q$1,tblSalaries#this row;ppp factor*tblSalaries#this row;salary in usd,tblSalaries#this row;salary in usd)</f>
        <v>#VALUE!</v>
      </c>
    </row>
    <row r="1863" customFormat="false" ht="15" hidden="false" customHeight="true" outlineLevel="0" collapsed="false">
      <c r="B1863" s="0" t="s">
        <v>4345</v>
      </c>
      <c r="C1863" s="54" t="n">
        <v>41079.7094675926</v>
      </c>
      <c r="D1863" s="55" t="s">
        <v>4346</v>
      </c>
      <c r="E1863" s="0" t="n">
        <v>52224</v>
      </c>
      <c r="F1863" s="0" t="s">
        <v>315</v>
      </c>
      <c r="G1863" s="0" t="e">
        <f aca="false">tblSalaries#this row;clean salary (in local currency)*VLOOKUP(tblSalaries#this row;currency,tblXrate,2,0)</f>
        <v>#VALUE!</v>
      </c>
      <c r="H1863" s="0" t="s">
        <v>4347</v>
      </c>
      <c r="I1863" s="0" t="s">
        <v>136</v>
      </c>
      <c r="J1863" s="0" t="s">
        <v>280</v>
      </c>
      <c r="K1863" s="0" t="e">
        <f aca="false">VLOOKUP(tblSalaries#this row;where do you work,tblCountriesactual:mapping,2,0)</f>
        <v>#VALUE!</v>
      </c>
      <c r="L1863" s="0" t="s">
        <v>110</v>
      </c>
      <c r="M1863" s="0" t="n">
        <v>3</v>
      </c>
      <c r="N1863" s="48" t="e">
        <f aca="false">VLOOKUP(K1863,tblCountries,3,0)</f>
        <v>#VALUE!</v>
      </c>
      <c r="O1863" s="48" t="e">
        <f aca="false">VLOOKUP(tblSalaries#this row;how many hours of a day you work on excel,tblHours,2,0)</f>
        <v>#VALUE!</v>
      </c>
      <c r="P1863" s="48" t="e">
        <f aca="false">VLOOKUP(tblSalaries#this row;clean country,tblCountries,5,0)</f>
        <v>#VALUE!</v>
      </c>
      <c r="Q1863" s="48" t="e">
        <f aca="false">IF($Q$1,tblSalaries#this row;ppp factor*tblSalaries#this row;salary in usd,tblSalaries#this row;salary in usd)</f>
        <v>#VALUE!</v>
      </c>
    </row>
    <row r="1864" customFormat="false" ht="15" hidden="false" customHeight="true" outlineLevel="0" collapsed="false">
      <c r="B1864" s="0" t="s">
        <v>4348</v>
      </c>
      <c r="C1864" s="54" t="n">
        <v>41079.7622916667</v>
      </c>
      <c r="D1864" s="55" t="n">
        <v>25000</v>
      </c>
      <c r="E1864" s="0" t="n">
        <v>25000</v>
      </c>
      <c r="F1864" s="0" t="s">
        <v>111</v>
      </c>
      <c r="G1864" s="0" t="e">
        <f aca="false">tblSalaries#this row;clean salary (in local currency)*VLOOKUP(tblSalaries#this row;currency,tblXrate,2,0)</f>
        <v>#VALUE!</v>
      </c>
      <c r="H1864" s="0" t="s">
        <v>877</v>
      </c>
      <c r="I1864" s="0" t="s">
        <v>78</v>
      </c>
      <c r="J1864" s="0" t="s">
        <v>94</v>
      </c>
      <c r="K1864" s="0" t="e">
        <f aca="false">VLOOKUP(tblSalaries#this row;where do you work,tblCountriesactual:mapping,2,0)</f>
        <v>#VALUE!</v>
      </c>
      <c r="L1864" s="0" t="s">
        <v>110</v>
      </c>
      <c r="M1864" s="0" t="n">
        <v>3</v>
      </c>
      <c r="N1864" s="48" t="e">
        <f aca="false">VLOOKUP(K1864,tblCountries,3,0)</f>
        <v>#VALUE!</v>
      </c>
      <c r="O1864" s="48" t="e">
        <f aca="false">VLOOKUP(tblSalaries#this row;how many hours of a day you work on excel,tblHours,2,0)</f>
        <v>#VALUE!</v>
      </c>
      <c r="P1864" s="48" t="e">
        <f aca="false">VLOOKUP(tblSalaries#this row;clean country,tblCountries,5,0)</f>
        <v>#VALUE!</v>
      </c>
      <c r="Q1864" s="48" t="e">
        <f aca="false">IF($Q$1,tblSalaries#this row;ppp factor*tblSalaries#this row;salary in usd,tblSalaries#this row;salary in usd)</f>
        <v>#VALUE!</v>
      </c>
    </row>
    <row r="1865" customFormat="false" ht="15" hidden="false" customHeight="true" outlineLevel="0" collapsed="false">
      <c r="B1865" s="0" t="s">
        <v>4349</v>
      </c>
      <c r="C1865" s="54" t="n">
        <v>41079.8148726852</v>
      </c>
      <c r="D1865" s="55" t="n">
        <v>74000</v>
      </c>
      <c r="E1865" s="0" t="n">
        <v>74000</v>
      </c>
      <c r="F1865" s="0" t="s">
        <v>84</v>
      </c>
      <c r="G1865" s="0" t="e">
        <f aca="false">tblSalaries#this row;clean salary (in local currency)*VLOOKUP(tblSalaries#this row;currency,tblXrate,2,0)</f>
        <v>#VALUE!</v>
      </c>
      <c r="H1865" s="0" t="s">
        <v>2870</v>
      </c>
      <c r="I1865" s="0" t="s">
        <v>78</v>
      </c>
      <c r="J1865" s="0" t="s">
        <v>104</v>
      </c>
      <c r="K1865" s="0" t="e">
        <f aca="false">VLOOKUP(tblSalaries#this row;where do you work,tblCountriesactual:mapping,2,0)</f>
        <v>#VALUE!</v>
      </c>
      <c r="L1865" s="0" t="s">
        <v>110</v>
      </c>
      <c r="M1865" s="0" t="n">
        <v>8</v>
      </c>
      <c r="N1865" s="48" t="e">
        <f aca="false">VLOOKUP(K1865,tblCountries,3,0)</f>
        <v>#VALUE!</v>
      </c>
      <c r="O1865" s="48" t="e">
        <f aca="false">VLOOKUP(tblSalaries#this row;how many hours of a day you work on excel,tblHours,2,0)</f>
        <v>#VALUE!</v>
      </c>
      <c r="P1865" s="48" t="e">
        <f aca="false">VLOOKUP(tblSalaries#this row;clean country,tblCountries,5,0)</f>
        <v>#VALUE!</v>
      </c>
      <c r="Q1865" s="48" t="e">
        <f aca="false">IF($Q$1,tblSalaries#this row;ppp factor*tblSalaries#this row;salary in usd,tblSalaries#this row;salary in usd)</f>
        <v>#VALUE!</v>
      </c>
    </row>
    <row r="1866" customFormat="false" ht="15" hidden="false" customHeight="true" outlineLevel="0" collapsed="false">
      <c r="B1866" s="0" t="s">
        <v>4350</v>
      </c>
      <c r="C1866" s="54" t="n">
        <v>41079.8447916667</v>
      </c>
      <c r="D1866" s="55" t="n">
        <v>750000</v>
      </c>
      <c r="E1866" s="0" t="n">
        <v>750000</v>
      </c>
      <c r="F1866" s="0" t="s">
        <v>101</v>
      </c>
      <c r="G1866" s="0" t="e">
        <f aca="false">tblSalaries#this row;clean salary (in local currency)*VLOOKUP(tblSalaries#this row;currency,tblXrate,2,0)</f>
        <v>#VALUE!</v>
      </c>
      <c r="H1866" s="0" t="s">
        <v>78</v>
      </c>
      <c r="I1866" s="0" t="s">
        <v>78</v>
      </c>
      <c r="J1866" s="0" t="s">
        <v>85</v>
      </c>
      <c r="K1866" s="0" t="e">
        <f aca="false">VLOOKUP(tblSalaries#this row;where do you work,tblCountriesactual:mapping,2,0)</f>
        <v>#VALUE!</v>
      </c>
      <c r="L1866" s="0" t="s">
        <v>110</v>
      </c>
      <c r="M1866" s="0" t="n">
        <v>5</v>
      </c>
      <c r="N1866" s="48" t="e">
        <f aca="false">VLOOKUP(K1866,tblCountries,3,0)</f>
        <v>#VALUE!</v>
      </c>
      <c r="O1866" s="48" t="e">
        <f aca="false">VLOOKUP(tblSalaries#this row;how many hours of a day you work on excel,tblHours,2,0)</f>
        <v>#VALUE!</v>
      </c>
      <c r="P1866" s="48" t="e">
        <f aca="false">VLOOKUP(tblSalaries#this row;clean country,tblCountries,5,0)</f>
        <v>#VALUE!</v>
      </c>
      <c r="Q1866" s="48" t="e">
        <f aca="false">IF($Q$1,tblSalaries#this row;ppp factor*tblSalaries#this row;salary in usd,tblSalaries#this row;salary in usd)</f>
        <v>#VALUE!</v>
      </c>
    </row>
    <row r="1867" customFormat="false" ht="15" hidden="false" customHeight="true" outlineLevel="0" collapsed="false">
      <c r="B1867" s="0" t="s">
        <v>4351</v>
      </c>
      <c r="C1867" s="54" t="n">
        <v>41079.8580439815</v>
      </c>
      <c r="D1867" s="55" t="n">
        <v>25000</v>
      </c>
      <c r="E1867" s="0" t="n">
        <v>25000</v>
      </c>
      <c r="F1867" s="0" t="s">
        <v>71</v>
      </c>
      <c r="G1867" s="0" t="e">
        <f aca="false">tblSalaries#this row;clean salary (in local currency)*VLOOKUP(tblSalaries#this row;currency,tblXrate,2,0)</f>
        <v>#VALUE!</v>
      </c>
      <c r="H1867" s="0" t="s">
        <v>775</v>
      </c>
      <c r="I1867" s="0" t="s">
        <v>124</v>
      </c>
      <c r="J1867" s="0" t="s">
        <v>85</v>
      </c>
      <c r="K1867" s="0" t="e">
        <f aca="false">VLOOKUP(tblSalaries#this row;where do you work,tblCountriesactual:mapping,2,0)</f>
        <v>#VALUE!</v>
      </c>
      <c r="L1867" s="0" t="s">
        <v>110</v>
      </c>
      <c r="M1867" s="0" t="n">
        <v>10</v>
      </c>
      <c r="N1867" s="48" t="e">
        <f aca="false">VLOOKUP(K1867,tblCountries,3,0)</f>
        <v>#VALUE!</v>
      </c>
      <c r="O1867" s="48" t="e">
        <f aca="false">VLOOKUP(tblSalaries#this row;how many hours of a day you work on excel,tblHours,2,0)</f>
        <v>#VALUE!</v>
      </c>
      <c r="P1867" s="48" t="e">
        <f aca="false">VLOOKUP(tblSalaries#this row;clean country,tblCountries,5,0)</f>
        <v>#VALUE!</v>
      </c>
      <c r="Q1867" s="48" t="e">
        <f aca="false">IF($Q$1,tblSalaries#this row;ppp factor*tblSalaries#this row;salary in usd,tblSalaries#this row;salary in usd)</f>
        <v>#VALUE!</v>
      </c>
    </row>
    <row r="1868" customFormat="false" ht="15" hidden="false" customHeight="true" outlineLevel="0" collapsed="false">
      <c r="B1868" s="0" t="s">
        <v>4352</v>
      </c>
      <c r="C1868" s="54" t="n">
        <v>41079.8759375</v>
      </c>
      <c r="D1868" s="55" t="n">
        <v>420000</v>
      </c>
      <c r="E1868" s="0" t="n">
        <v>420000</v>
      </c>
      <c r="F1868" s="0" t="s">
        <v>101</v>
      </c>
      <c r="G1868" s="0" t="e">
        <f aca="false">tblSalaries#this row;clean salary (in local currency)*VLOOKUP(tblSalaries#this row;currency,tblXrate,2,0)</f>
        <v>#VALUE!</v>
      </c>
      <c r="H1868" s="0" t="s">
        <v>78</v>
      </c>
      <c r="I1868" s="0" t="s">
        <v>78</v>
      </c>
      <c r="J1868" s="0" t="s">
        <v>85</v>
      </c>
      <c r="K1868" s="0" t="e">
        <f aca="false">VLOOKUP(tblSalaries#this row;where do you work,tblCountriesactual:mapping,2,0)</f>
        <v>#VALUE!</v>
      </c>
      <c r="L1868" s="0" t="s">
        <v>110</v>
      </c>
      <c r="M1868" s="0" t="n">
        <v>2</v>
      </c>
      <c r="N1868" s="48" t="e">
        <f aca="false">VLOOKUP(K1868,tblCountries,3,0)</f>
        <v>#VALUE!</v>
      </c>
      <c r="O1868" s="48" t="e">
        <f aca="false">VLOOKUP(tblSalaries#this row;how many hours of a day you work on excel,tblHours,2,0)</f>
        <v>#VALUE!</v>
      </c>
      <c r="P1868" s="48" t="e">
        <f aca="false">VLOOKUP(tblSalaries#this row;clean country,tblCountries,5,0)</f>
        <v>#VALUE!</v>
      </c>
      <c r="Q1868" s="48" t="e">
        <f aca="false">IF($Q$1,tblSalaries#this row;ppp factor*tblSalaries#this row;salary in usd,tblSalaries#this row;salary in usd)</f>
        <v>#VALUE!</v>
      </c>
    </row>
    <row r="1869" customFormat="false" ht="15" hidden="false" customHeight="true" outlineLevel="0" collapsed="false">
      <c r="B1869" s="0" t="s">
        <v>4353</v>
      </c>
      <c r="C1869" s="54" t="n">
        <v>41079.8793518519</v>
      </c>
      <c r="D1869" s="55" t="n">
        <v>62000</v>
      </c>
      <c r="E1869" s="0" t="n">
        <v>62000</v>
      </c>
      <c r="F1869" s="0" t="s">
        <v>71</v>
      </c>
      <c r="G1869" s="0" t="e">
        <f aca="false">tblSalaries#this row;clean salary (in local currency)*VLOOKUP(tblSalaries#this row;currency,tblXrate,2,0)</f>
        <v>#VALUE!</v>
      </c>
      <c r="H1869" s="0" t="s">
        <v>78</v>
      </c>
      <c r="I1869" s="0" t="s">
        <v>78</v>
      </c>
      <c r="J1869" s="0" t="s">
        <v>74</v>
      </c>
      <c r="K1869" s="0" t="e">
        <f aca="false">VLOOKUP(tblSalaries#this row;where do you work,tblCountriesactual:mapping,2,0)</f>
        <v>#VALUE!</v>
      </c>
      <c r="L1869" s="0" t="s">
        <v>110</v>
      </c>
      <c r="M1869" s="0" t="n">
        <v>4</v>
      </c>
      <c r="N1869" s="48" t="e">
        <f aca="false">VLOOKUP(K1869,tblCountries,3,0)</f>
        <v>#VALUE!</v>
      </c>
      <c r="O1869" s="48" t="e">
        <f aca="false">VLOOKUP(tblSalaries#this row;how many hours of a day you work on excel,tblHours,2,0)</f>
        <v>#VALUE!</v>
      </c>
      <c r="P1869" s="48" t="e">
        <f aca="false">VLOOKUP(tblSalaries#this row;clean country,tblCountries,5,0)</f>
        <v>#VALUE!</v>
      </c>
      <c r="Q1869" s="48" t="e">
        <f aca="false">IF($Q$1,tblSalaries#this row;ppp factor*tblSalaries#this row;salary in usd,tblSalaries#this row;salary in usd)</f>
        <v>#VALUE!</v>
      </c>
    </row>
    <row r="1870" customFormat="false" ht="15" hidden="false" customHeight="true" outlineLevel="0" collapsed="false">
      <c r="B1870" s="0" t="s">
        <v>4354</v>
      </c>
      <c r="C1870" s="54" t="n">
        <v>41079.8976388889</v>
      </c>
      <c r="D1870" s="55" t="n">
        <v>48000</v>
      </c>
      <c r="E1870" s="0" t="n">
        <v>48000</v>
      </c>
      <c r="F1870" s="0" t="s">
        <v>71</v>
      </c>
      <c r="G1870" s="0" t="e">
        <f aca="false">tblSalaries#this row;clean salary (in local currency)*VLOOKUP(tblSalaries#this row;currency,tblXrate,2,0)</f>
        <v>#VALUE!</v>
      </c>
      <c r="H1870" s="0" t="s">
        <v>4355</v>
      </c>
      <c r="I1870" s="0" t="s">
        <v>78</v>
      </c>
      <c r="J1870" s="0" t="s">
        <v>74</v>
      </c>
      <c r="K1870" s="0" t="e">
        <f aca="false">VLOOKUP(tblSalaries#this row;where do you work,tblCountriesactual:mapping,2,0)</f>
        <v>#VALUE!</v>
      </c>
      <c r="L1870" s="0" t="s">
        <v>110</v>
      </c>
      <c r="M1870" s="0" t="n">
        <v>1</v>
      </c>
      <c r="N1870" s="48" t="e">
        <f aca="false">VLOOKUP(K1870,tblCountries,3,0)</f>
        <v>#VALUE!</v>
      </c>
      <c r="O1870" s="48" t="e">
        <f aca="false">VLOOKUP(tblSalaries#this row;how many hours of a day you work on excel,tblHours,2,0)</f>
        <v>#VALUE!</v>
      </c>
      <c r="P1870" s="48" t="e">
        <f aca="false">VLOOKUP(tblSalaries#this row;clean country,tblCountries,5,0)</f>
        <v>#VALUE!</v>
      </c>
      <c r="Q1870" s="48" t="e">
        <f aca="false">IF($Q$1,tblSalaries#this row;ppp factor*tblSalaries#this row;salary in usd,tblSalaries#this row;salary in usd)</f>
        <v>#VALUE!</v>
      </c>
    </row>
    <row r="1871" customFormat="false" ht="15" hidden="false" customHeight="true" outlineLevel="0" collapsed="false">
      <c r="B1871" s="0" t="s">
        <v>4356</v>
      </c>
      <c r="C1871" s="54" t="n">
        <v>41079.9464699074</v>
      </c>
      <c r="D1871" s="55" t="n">
        <v>5000</v>
      </c>
      <c r="E1871" s="0" t="n">
        <v>5000</v>
      </c>
      <c r="F1871" s="0" t="s">
        <v>71</v>
      </c>
      <c r="G1871" s="0" t="e">
        <f aca="false">tblSalaries#this row;clean salary (in local currency)*VLOOKUP(tblSalaries#this row;currency,tblXrate,2,0)</f>
        <v>#VALUE!</v>
      </c>
      <c r="H1871" s="0" t="s">
        <v>4357</v>
      </c>
      <c r="I1871" s="0" t="s">
        <v>130</v>
      </c>
      <c r="J1871" s="0" t="s">
        <v>85</v>
      </c>
      <c r="K1871" s="0" t="e">
        <f aca="false">VLOOKUP(tblSalaries#this row;where do you work,tblCountriesactual:mapping,2,0)</f>
        <v>#VALUE!</v>
      </c>
      <c r="L1871" s="0" t="s">
        <v>110</v>
      </c>
      <c r="M1871" s="0" t="n">
        <v>3</v>
      </c>
      <c r="N1871" s="48" t="e">
        <f aca="false">VLOOKUP(K1871,tblCountries,3,0)</f>
        <v>#VALUE!</v>
      </c>
      <c r="O1871" s="48" t="e">
        <f aca="false">VLOOKUP(tblSalaries#this row;how many hours of a day you work on excel,tblHours,2,0)</f>
        <v>#VALUE!</v>
      </c>
      <c r="P1871" s="48" t="e">
        <f aca="false">VLOOKUP(tblSalaries#this row;clean country,tblCountries,5,0)</f>
        <v>#VALUE!</v>
      </c>
      <c r="Q1871" s="48" t="e">
        <f aca="false">IF($Q$1,tblSalaries#this row;ppp factor*tblSalaries#this row;salary in usd,tblSalaries#this row;salary in usd)</f>
        <v>#VALUE!</v>
      </c>
    </row>
    <row r="1872" customFormat="false" ht="15" hidden="false" customHeight="true" outlineLevel="0" collapsed="false">
      <c r="B1872" s="0" t="s">
        <v>4358</v>
      </c>
      <c r="C1872" s="54" t="n">
        <v>41080.019375</v>
      </c>
      <c r="D1872" s="55" t="s">
        <v>4359</v>
      </c>
      <c r="E1872" s="0" t="n">
        <v>276000</v>
      </c>
      <c r="F1872" s="0" t="s">
        <v>101</v>
      </c>
      <c r="G1872" s="0" t="e">
        <f aca="false">tblSalaries#this row;clean salary (in local currency)*VLOOKUP(tblSalaries#this row;currency,tblXrate,2,0)</f>
        <v>#VALUE!</v>
      </c>
      <c r="H1872" s="0" t="s">
        <v>4360</v>
      </c>
      <c r="I1872" s="0" t="s">
        <v>136</v>
      </c>
      <c r="J1872" s="0" t="s">
        <v>85</v>
      </c>
      <c r="K1872" s="0" t="e">
        <f aca="false">VLOOKUP(tblSalaries#this row;where do you work,tblCountriesactual:mapping,2,0)</f>
        <v>#VALUE!</v>
      </c>
      <c r="L1872" s="0" t="s">
        <v>118</v>
      </c>
      <c r="M1872" s="0" t="n">
        <v>6</v>
      </c>
      <c r="N1872" s="48" t="e">
        <f aca="false">VLOOKUP(K1872,tblCountries,3,0)</f>
        <v>#VALUE!</v>
      </c>
      <c r="O1872" s="48" t="e">
        <f aca="false">VLOOKUP(tblSalaries#this row;how many hours of a day you work on excel,tblHours,2,0)</f>
        <v>#VALUE!</v>
      </c>
      <c r="P1872" s="48" t="e">
        <f aca="false">VLOOKUP(tblSalaries#this row;clean country,tblCountries,5,0)</f>
        <v>#VALUE!</v>
      </c>
      <c r="Q1872" s="48" t="e">
        <f aca="false">IF($Q$1,tblSalaries#this row;ppp factor*tblSalaries#this row;salary in usd,tblSalaries#this row;salary in usd)</f>
        <v>#VALUE!</v>
      </c>
    </row>
    <row r="1873" customFormat="false" ht="15" hidden="false" customHeight="true" outlineLevel="0" collapsed="false">
      <c r="B1873" s="0" t="s">
        <v>4361</v>
      </c>
      <c r="C1873" s="54" t="n">
        <v>41080.0385185185</v>
      </c>
      <c r="D1873" s="55" t="n">
        <v>75000</v>
      </c>
      <c r="E1873" s="0" t="n">
        <v>75000</v>
      </c>
      <c r="F1873" s="0" t="s">
        <v>71</v>
      </c>
      <c r="G1873" s="0" t="e">
        <f aca="false">tblSalaries#this row;clean salary (in local currency)*VLOOKUP(tblSalaries#this row;currency,tblXrate,2,0)</f>
        <v>#VALUE!</v>
      </c>
      <c r="H1873" s="0" t="s">
        <v>877</v>
      </c>
      <c r="I1873" s="0" t="s">
        <v>78</v>
      </c>
      <c r="J1873" s="0" t="s">
        <v>74</v>
      </c>
      <c r="K1873" s="0" t="e">
        <f aca="false">VLOOKUP(tblSalaries#this row;where do you work,tblCountriesactual:mapping,2,0)</f>
        <v>#VALUE!</v>
      </c>
      <c r="L1873" s="0" t="s">
        <v>90</v>
      </c>
      <c r="M1873" s="0" t="n">
        <v>3</v>
      </c>
      <c r="N1873" s="48" t="e">
        <f aca="false">VLOOKUP(K1873,tblCountries,3,0)</f>
        <v>#VALUE!</v>
      </c>
      <c r="O1873" s="48" t="e">
        <f aca="false">VLOOKUP(tblSalaries#this row;how many hours of a day you work on excel,tblHours,2,0)</f>
        <v>#VALUE!</v>
      </c>
      <c r="P1873" s="48" t="e">
        <f aca="false">VLOOKUP(tblSalaries#this row;clean country,tblCountries,5,0)</f>
        <v>#VALUE!</v>
      </c>
      <c r="Q1873" s="48" t="e">
        <f aca="false">IF($Q$1,tblSalaries#this row;ppp factor*tblSalaries#this row;salary in usd,tblSalaries#this row;salary in usd)</f>
        <v>#VALUE!</v>
      </c>
    </row>
    <row r="1874" customFormat="false" ht="15" hidden="false" customHeight="true" outlineLevel="0" collapsed="false">
      <c r="B1874" s="0" t="s">
        <v>4362</v>
      </c>
      <c r="C1874" s="54" t="n">
        <v>41080.0561226852</v>
      </c>
      <c r="D1874" s="55" t="n">
        <v>250000</v>
      </c>
      <c r="E1874" s="0" t="n">
        <v>250000</v>
      </c>
      <c r="F1874" s="0" t="s">
        <v>101</v>
      </c>
      <c r="G1874" s="0" t="e">
        <f aca="false">tblSalaries#this row;clean salary (in local currency)*VLOOKUP(tblSalaries#this row;currency,tblXrate,2,0)</f>
        <v>#VALUE!</v>
      </c>
      <c r="H1874" s="0" t="s">
        <v>4363</v>
      </c>
      <c r="I1874" s="0" t="s">
        <v>78</v>
      </c>
      <c r="J1874" s="0" t="s">
        <v>85</v>
      </c>
      <c r="K1874" s="0" t="e">
        <f aca="false">VLOOKUP(tblSalaries#this row;where do you work,tblCountriesactual:mapping,2,0)</f>
        <v>#VALUE!</v>
      </c>
      <c r="L1874" s="0" t="s">
        <v>81</v>
      </c>
      <c r="M1874" s="0" t="n">
        <v>1.6</v>
      </c>
      <c r="N1874" s="48" t="e">
        <f aca="false">VLOOKUP(K1874,tblCountries,3,0)</f>
        <v>#VALUE!</v>
      </c>
      <c r="O1874" s="48" t="e">
        <f aca="false">VLOOKUP(tblSalaries#this row;how many hours of a day you work on excel,tblHours,2,0)</f>
        <v>#VALUE!</v>
      </c>
      <c r="P1874" s="48" t="e">
        <f aca="false">VLOOKUP(tblSalaries#this row;clean country,tblCountries,5,0)</f>
        <v>#VALUE!</v>
      </c>
      <c r="Q1874" s="48" t="e">
        <f aca="false">IF($Q$1,tblSalaries#this row;ppp factor*tblSalaries#this row;salary in usd,tblSalaries#this row;salary in usd)</f>
        <v>#VALUE!</v>
      </c>
    </row>
    <row r="1875" customFormat="false" ht="15" hidden="false" customHeight="true" outlineLevel="0" collapsed="false">
      <c r="B1875" s="0" t="s">
        <v>4364</v>
      </c>
      <c r="C1875" s="54" t="n">
        <v>41080.0716666667</v>
      </c>
      <c r="D1875" s="55" t="n">
        <v>700</v>
      </c>
      <c r="E1875" s="0" t="n">
        <v>8400</v>
      </c>
      <c r="F1875" s="0" t="s">
        <v>71</v>
      </c>
      <c r="G1875" s="0" t="e">
        <f aca="false">tblSalaries#this row;clean salary (in local currency)*VLOOKUP(tblSalaries#this row;currency,tblXrate,2,0)</f>
        <v>#VALUE!</v>
      </c>
      <c r="H1875" s="0" t="s">
        <v>2297</v>
      </c>
      <c r="I1875" s="0" t="s">
        <v>136</v>
      </c>
      <c r="J1875" s="0" t="s">
        <v>85</v>
      </c>
      <c r="K1875" s="0" t="e">
        <f aca="false">VLOOKUP(tblSalaries#this row;where do you work,tblCountriesactual:mapping,2,0)</f>
        <v>#VALUE!</v>
      </c>
      <c r="L1875" s="0" t="s">
        <v>118</v>
      </c>
      <c r="M1875" s="0" t="n">
        <v>6</v>
      </c>
      <c r="N1875" s="48" t="e">
        <f aca="false">VLOOKUP(K1875,tblCountries,3,0)</f>
        <v>#VALUE!</v>
      </c>
      <c r="O1875" s="48" t="e">
        <f aca="false">VLOOKUP(tblSalaries#this row;how many hours of a day you work on excel,tblHours,2,0)</f>
        <v>#VALUE!</v>
      </c>
      <c r="P1875" s="48" t="e">
        <f aca="false">VLOOKUP(tblSalaries#this row;clean country,tblCountries,5,0)</f>
        <v>#VALUE!</v>
      </c>
      <c r="Q1875" s="48" t="e">
        <f aca="false">IF($Q$1,tblSalaries#this row;ppp factor*tblSalaries#this row;salary in usd,tblSalaries#this row;salary in usd)</f>
        <v>#VALUE!</v>
      </c>
    </row>
    <row r="1876" customFormat="false" ht="15" hidden="false" customHeight="true" outlineLevel="0" collapsed="false">
      <c r="B1876" s="0" t="s">
        <v>4365</v>
      </c>
      <c r="C1876" s="54" t="n">
        <v>41080.0792824074</v>
      </c>
      <c r="D1876" s="55" t="n">
        <v>20000</v>
      </c>
      <c r="E1876" s="0" t="n">
        <v>20000</v>
      </c>
      <c r="F1876" s="0" t="s">
        <v>71</v>
      </c>
      <c r="G1876" s="0" t="e">
        <f aca="false">tblSalaries#this row;clean salary (in local currency)*VLOOKUP(tblSalaries#this row;currency,tblXrate,2,0)</f>
        <v>#VALUE!</v>
      </c>
      <c r="H1876" s="0" t="s">
        <v>4366</v>
      </c>
      <c r="I1876" s="0" t="s">
        <v>124</v>
      </c>
      <c r="J1876" s="0" t="s">
        <v>85</v>
      </c>
      <c r="K1876" s="0" t="e">
        <f aca="false">VLOOKUP(tblSalaries#this row;where do you work,tblCountriesactual:mapping,2,0)</f>
        <v>#VALUE!</v>
      </c>
      <c r="L1876" s="0" t="s">
        <v>100</v>
      </c>
      <c r="M1876" s="0" t="n">
        <v>5</v>
      </c>
      <c r="N1876" s="48" t="e">
        <f aca="false">VLOOKUP(K1876,tblCountries,3,0)</f>
        <v>#VALUE!</v>
      </c>
      <c r="O1876" s="48" t="e">
        <f aca="false">VLOOKUP(tblSalaries#this row;how many hours of a day you work on excel,tblHours,2,0)</f>
        <v>#VALUE!</v>
      </c>
      <c r="P1876" s="48" t="e">
        <f aca="false">VLOOKUP(tblSalaries#this row;clean country,tblCountries,5,0)</f>
        <v>#VALUE!</v>
      </c>
      <c r="Q1876" s="48" t="e">
        <f aca="false">IF($Q$1,tblSalaries#this row;ppp factor*tblSalaries#this row;salary in usd,tblSalaries#this row;salary in usd)</f>
        <v>#VALUE!</v>
      </c>
    </row>
    <row r="1877" customFormat="false" ht="15" hidden="false" customHeight="true" outlineLevel="0" collapsed="false">
      <c r="B1877" s="0" t="s">
        <v>4367</v>
      </c>
      <c r="C1877" s="54" t="n">
        <v>41080.105462963</v>
      </c>
      <c r="D1877" s="55" t="n">
        <v>110000</v>
      </c>
      <c r="E1877" s="0" t="n">
        <v>110000</v>
      </c>
      <c r="F1877" s="0" t="s">
        <v>71</v>
      </c>
      <c r="G1877" s="0" t="e">
        <f aca="false">tblSalaries#this row;clean salary (in local currency)*VLOOKUP(tblSalaries#this row;currency,tblXrate,2,0)</f>
        <v>#VALUE!</v>
      </c>
      <c r="H1877" s="0" t="s">
        <v>4368</v>
      </c>
      <c r="I1877" s="0" t="s">
        <v>107</v>
      </c>
      <c r="J1877" s="0" t="s">
        <v>74</v>
      </c>
      <c r="K1877" s="0" t="e">
        <f aca="false">VLOOKUP(tblSalaries#this row;where do you work,tblCountriesactual:mapping,2,0)</f>
        <v>#VALUE!</v>
      </c>
      <c r="L1877" s="0" t="s">
        <v>110</v>
      </c>
      <c r="M1877" s="0" t="n">
        <v>10</v>
      </c>
      <c r="N1877" s="48" t="e">
        <f aca="false">VLOOKUP(K1877,tblCountries,3,0)</f>
        <v>#VALUE!</v>
      </c>
      <c r="O1877" s="48" t="e">
        <f aca="false">VLOOKUP(tblSalaries#this row;how many hours of a day you work on excel,tblHours,2,0)</f>
        <v>#VALUE!</v>
      </c>
      <c r="P1877" s="48" t="e">
        <f aca="false">VLOOKUP(tblSalaries#this row;clean country,tblCountries,5,0)</f>
        <v>#VALUE!</v>
      </c>
      <c r="Q1877" s="48" t="e">
        <f aca="false">IF($Q$1,tblSalaries#this row;ppp factor*tblSalaries#this row;salary in usd,tblSalaries#this row;salary in usd)</f>
        <v>#VALUE!</v>
      </c>
    </row>
    <row r="1878" customFormat="false" ht="15" hidden="false" customHeight="true" outlineLevel="0" collapsed="false">
      <c r="B1878" s="0" t="s">
        <v>4369</v>
      </c>
      <c r="C1878" s="54" t="n">
        <v>41080.1615740741</v>
      </c>
      <c r="D1878" s="55" t="n">
        <v>50000</v>
      </c>
      <c r="E1878" s="0" t="n">
        <v>50000</v>
      </c>
      <c r="F1878" s="0" t="s">
        <v>71</v>
      </c>
      <c r="G1878" s="0" t="e">
        <f aca="false">tblSalaries#this row;clean salary (in local currency)*VLOOKUP(tblSalaries#this row;currency,tblXrate,2,0)</f>
        <v>#VALUE!</v>
      </c>
      <c r="H1878" s="0" t="s">
        <v>4370</v>
      </c>
      <c r="I1878" s="0" t="s">
        <v>78</v>
      </c>
      <c r="J1878" s="0" t="s">
        <v>74</v>
      </c>
      <c r="K1878" s="0" t="e">
        <f aca="false">VLOOKUP(tblSalaries#this row;where do you work,tblCountriesactual:mapping,2,0)</f>
        <v>#VALUE!</v>
      </c>
      <c r="L1878" s="0" t="s">
        <v>118</v>
      </c>
      <c r="M1878" s="0" t="n">
        <v>3.5</v>
      </c>
      <c r="N1878" s="48" t="e">
        <f aca="false">VLOOKUP(K1878,tblCountries,3,0)</f>
        <v>#VALUE!</v>
      </c>
      <c r="O1878" s="48" t="e">
        <f aca="false">VLOOKUP(tblSalaries#this row;how many hours of a day you work on excel,tblHours,2,0)</f>
        <v>#VALUE!</v>
      </c>
      <c r="P1878" s="48" t="e">
        <f aca="false">VLOOKUP(tblSalaries#this row;clean country,tblCountries,5,0)</f>
        <v>#VALUE!</v>
      </c>
      <c r="Q1878" s="48" t="e">
        <f aca="false">IF($Q$1,tblSalaries#this row;ppp factor*tblSalaries#this row;salary in usd,tblSalaries#this row;salary in usd)</f>
        <v>#VALUE!</v>
      </c>
    </row>
    <row r="1879" customFormat="false" ht="15" hidden="false" customHeight="true" outlineLevel="0" collapsed="false">
      <c r="B1879" s="0" t="s">
        <v>4371</v>
      </c>
      <c r="C1879" s="54" t="n">
        <v>41080.1638310185</v>
      </c>
      <c r="D1879" s="55" t="n">
        <v>46000</v>
      </c>
      <c r="E1879" s="0" t="n">
        <v>46000</v>
      </c>
      <c r="F1879" s="0" t="s">
        <v>71</v>
      </c>
      <c r="G1879" s="0" t="e">
        <f aca="false">tblSalaries#this row;clean salary (in local currency)*VLOOKUP(tblSalaries#this row;currency,tblXrate,2,0)</f>
        <v>#VALUE!</v>
      </c>
      <c r="H1879" s="0" t="s">
        <v>4372</v>
      </c>
      <c r="I1879" s="0" t="s">
        <v>78</v>
      </c>
      <c r="J1879" s="0" t="s">
        <v>74</v>
      </c>
      <c r="K1879" s="0" t="e">
        <f aca="false">VLOOKUP(tblSalaries#this row;where do you work,tblCountriesactual:mapping,2,0)</f>
        <v>#VALUE!</v>
      </c>
      <c r="L1879" s="0" t="s">
        <v>110</v>
      </c>
      <c r="M1879" s="0" t="n">
        <v>8</v>
      </c>
      <c r="N1879" s="48" t="e">
        <f aca="false">VLOOKUP(K1879,tblCountries,3,0)</f>
        <v>#VALUE!</v>
      </c>
      <c r="O1879" s="48" t="e">
        <f aca="false">VLOOKUP(tblSalaries#this row;how many hours of a day you work on excel,tblHours,2,0)</f>
        <v>#VALUE!</v>
      </c>
      <c r="P1879" s="48" t="e">
        <f aca="false">VLOOKUP(tblSalaries#this row;clean country,tblCountries,5,0)</f>
        <v>#VALUE!</v>
      </c>
      <c r="Q1879" s="48" t="e">
        <f aca="false">IF($Q$1,tblSalaries#this row;ppp factor*tblSalaries#this row;salary in usd,tblSalaries#this row;salary in usd)</f>
        <v>#VALUE!</v>
      </c>
    </row>
    <row r="1880" customFormat="false" ht="15" hidden="false" customHeight="true" outlineLevel="0" collapsed="false">
      <c r="B1880" s="0" t="s">
        <v>4373</v>
      </c>
      <c r="C1880" s="54" t="n">
        <v>41080.2109259259</v>
      </c>
      <c r="D1880" s="55" t="n">
        <v>115000</v>
      </c>
      <c r="E1880" s="0" t="n">
        <v>115000</v>
      </c>
      <c r="F1880" s="0" t="s">
        <v>71</v>
      </c>
      <c r="G1880" s="0" t="e">
        <f aca="false">tblSalaries#this row;clean salary (in local currency)*VLOOKUP(tblSalaries#this row;currency,tblXrate,2,0)</f>
        <v>#VALUE!</v>
      </c>
      <c r="H1880" s="0" t="s">
        <v>966</v>
      </c>
      <c r="I1880" s="0" t="s">
        <v>78</v>
      </c>
      <c r="J1880" s="0" t="s">
        <v>74</v>
      </c>
      <c r="K1880" s="0" t="e">
        <f aca="false">VLOOKUP(tblSalaries#this row;where do you work,tblCountriesactual:mapping,2,0)</f>
        <v>#VALUE!</v>
      </c>
      <c r="L1880" s="0" t="s">
        <v>118</v>
      </c>
      <c r="M1880" s="0" t="n">
        <v>15</v>
      </c>
      <c r="N1880" s="48" t="e">
        <f aca="false">VLOOKUP(K1880,tblCountries,3,0)</f>
        <v>#VALUE!</v>
      </c>
      <c r="O1880" s="48" t="e">
        <f aca="false">VLOOKUP(tblSalaries#this row;how many hours of a day you work on excel,tblHours,2,0)</f>
        <v>#VALUE!</v>
      </c>
      <c r="P1880" s="48" t="e">
        <f aca="false">VLOOKUP(tblSalaries#this row;clean country,tblCountries,5,0)</f>
        <v>#VALUE!</v>
      </c>
      <c r="Q1880" s="48" t="e">
        <f aca="false">IF($Q$1,tblSalaries#this row;ppp factor*tblSalaries#this row;salary in usd,tblSalaries#this row;salary in usd)</f>
        <v>#VALUE!</v>
      </c>
    </row>
    <row r="1881" customFormat="false" ht="15" hidden="false" customHeight="true" outlineLevel="0" collapsed="false">
      <c r="B1881" s="0" t="s">
        <v>4374</v>
      </c>
      <c r="C1881" s="54" t="n">
        <v>41080.5374537037</v>
      </c>
      <c r="D1881" s="55" t="n">
        <v>180000</v>
      </c>
      <c r="E1881" s="0" t="n">
        <v>180000</v>
      </c>
      <c r="F1881" s="0" t="s">
        <v>101</v>
      </c>
      <c r="G1881" s="0" t="e">
        <f aca="false">tblSalaries#this row;clean salary (in local currency)*VLOOKUP(tblSalaries#this row;currency,tblXrate,2,0)</f>
        <v>#VALUE!</v>
      </c>
      <c r="H1881" s="0" t="s">
        <v>4375</v>
      </c>
      <c r="I1881" s="0" t="s">
        <v>78</v>
      </c>
      <c r="J1881" s="0" t="s">
        <v>85</v>
      </c>
      <c r="K1881" s="0" t="e">
        <f aca="false">VLOOKUP(tblSalaries#this row;where do you work,tblCountriesactual:mapping,2,0)</f>
        <v>#VALUE!</v>
      </c>
      <c r="L1881" s="0" t="s">
        <v>110</v>
      </c>
      <c r="M1881" s="0" t="n">
        <v>3</v>
      </c>
      <c r="N1881" s="48" t="e">
        <f aca="false">VLOOKUP(K1881,tblCountries,3,0)</f>
        <v>#VALUE!</v>
      </c>
      <c r="O1881" s="48" t="e">
        <f aca="false">VLOOKUP(tblSalaries#this row;how many hours of a day you work on excel,tblHours,2,0)</f>
        <v>#VALUE!</v>
      </c>
      <c r="P1881" s="48" t="e">
        <f aca="false">VLOOKUP(tblSalaries#this row;clean country,tblCountries,5,0)</f>
        <v>#VALUE!</v>
      </c>
      <c r="Q1881" s="48" t="e">
        <f aca="false">IF($Q$1,tblSalaries#this row;ppp factor*tblSalaries#this row;salary in usd,tblSalaries#this row;salary in usd)</f>
        <v>#VALUE!</v>
      </c>
    </row>
    <row r="1882" customFormat="false" ht="15" hidden="false" customHeight="true" outlineLevel="0" collapsed="false">
      <c r="B1882" s="0" t="s">
        <v>4376</v>
      </c>
      <c r="C1882" s="54" t="n">
        <v>41080.5453356481</v>
      </c>
      <c r="D1882" s="55" t="s">
        <v>3737</v>
      </c>
      <c r="E1882" s="0" t="n">
        <v>60000</v>
      </c>
      <c r="F1882" s="0" t="s">
        <v>82</v>
      </c>
      <c r="G1882" s="0" t="e">
        <f aca="false">tblSalaries#this row;clean salary (in local currency)*VLOOKUP(tblSalaries#this row;currency,tblXrate,2,0)</f>
        <v>#VALUE!</v>
      </c>
      <c r="H1882" s="0" t="s">
        <v>955</v>
      </c>
      <c r="I1882" s="0" t="s">
        <v>124</v>
      </c>
      <c r="J1882" s="0" t="s">
        <v>80</v>
      </c>
      <c r="K1882" s="0" t="e">
        <f aca="false">VLOOKUP(tblSalaries#this row;where do you work,tblCountriesactual:mapping,2,0)</f>
        <v>#VALUE!</v>
      </c>
      <c r="L1882" s="0" t="s">
        <v>100</v>
      </c>
      <c r="M1882" s="0" t="n">
        <v>20</v>
      </c>
      <c r="N1882" s="48" t="e">
        <f aca="false">VLOOKUP(K1882,tblCountries,3,0)</f>
        <v>#VALUE!</v>
      </c>
      <c r="O1882" s="48" t="e">
        <f aca="false">VLOOKUP(tblSalaries#this row;how many hours of a day you work on excel,tblHours,2,0)</f>
        <v>#VALUE!</v>
      </c>
      <c r="P1882" s="48" t="e">
        <f aca="false">VLOOKUP(tblSalaries#this row;clean country,tblCountries,5,0)</f>
        <v>#VALUE!</v>
      </c>
      <c r="Q1882" s="48" t="e">
        <f aca="false">IF($Q$1,tblSalaries#this row;ppp factor*tblSalaries#this row;salary in usd,tblSalaries#this row;salary in usd)</f>
        <v>#VALUE!</v>
      </c>
    </row>
    <row r="1883" customFormat="false" ht="15" hidden="false" customHeight="true" outlineLevel="0" collapsed="false">
      <c r="B1883" s="0" t="s">
        <v>4377</v>
      </c>
      <c r="C1883" s="54" t="n">
        <v>41080.5894791667</v>
      </c>
      <c r="D1883" s="55" t="n">
        <v>52500</v>
      </c>
      <c r="E1883" s="0" t="n">
        <v>52500</v>
      </c>
      <c r="F1883" s="0" t="s">
        <v>71</v>
      </c>
      <c r="G1883" s="0" t="e">
        <f aca="false">tblSalaries#this row;clean salary (in local currency)*VLOOKUP(tblSalaries#this row;currency,tblXrate,2,0)</f>
        <v>#VALUE!</v>
      </c>
      <c r="H1883" s="0" t="s">
        <v>4378</v>
      </c>
      <c r="I1883" s="0" t="s">
        <v>78</v>
      </c>
      <c r="J1883" s="0" t="s">
        <v>4379</v>
      </c>
      <c r="K1883" s="0" t="e">
        <f aca="false">VLOOKUP(tblSalaries#this row;where do you work,tblCountriesactual:mapping,2,0)</f>
        <v>#VALUE!</v>
      </c>
      <c r="L1883" s="0" t="s">
        <v>110</v>
      </c>
      <c r="M1883" s="0" t="n">
        <v>21</v>
      </c>
      <c r="N1883" s="48" t="e">
        <f aca="false">VLOOKUP(K1883,tblCountries,3,0)</f>
        <v>#VALUE!</v>
      </c>
      <c r="O1883" s="48" t="e">
        <f aca="false">VLOOKUP(tblSalaries#this row;how many hours of a day you work on excel,tblHours,2,0)</f>
        <v>#VALUE!</v>
      </c>
      <c r="P1883" s="48" t="e">
        <f aca="false">VLOOKUP(tblSalaries#this row;clean country,tblCountries,5,0)</f>
        <v>#VALUE!</v>
      </c>
      <c r="Q1883" s="48" t="e">
        <f aca="false">IF($Q$1,tblSalaries#this row;ppp factor*tblSalaries#this row;salary in usd,tblSalaries#this row;salary in usd)</f>
        <v>#VALUE!</v>
      </c>
    </row>
    <row r="1884" customFormat="false" ht="15" hidden="false" customHeight="true" outlineLevel="0" collapsed="false">
      <c r="B1884" s="0" t="s">
        <v>4380</v>
      </c>
      <c r="C1884" s="54" t="n">
        <v>41080.8738773148</v>
      </c>
      <c r="D1884" s="55" t="n">
        <v>8400</v>
      </c>
      <c r="E1884" s="0" t="n">
        <v>100800</v>
      </c>
      <c r="F1884" s="0" t="s">
        <v>71</v>
      </c>
      <c r="G1884" s="0" t="e">
        <f aca="false">tblSalaries#this row;clean salary (in local currency)*VLOOKUP(tblSalaries#this row;currency,tblXrate,2,0)</f>
        <v>#VALUE!</v>
      </c>
      <c r="H1884" s="0" t="s">
        <v>3806</v>
      </c>
      <c r="I1884" s="0" t="s">
        <v>107</v>
      </c>
      <c r="J1884" s="0" t="s">
        <v>436</v>
      </c>
      <c r="K1884" s="0" t="e">
        <f aca="false">VLOOKUP(tblSalaries#this row;where do you work,tblCountriesactual:mapping,2,0)</f>
        <v>#VALUE!</v>
      </c>
      <c r="L1884" s="0" t="s">
        <v>110</v>
      </c>
      <c r="M1884" s="0" t="n">
        <v>4</v>
      </c>
      <c r="N1884" s="48" t="e">
        <f aca="false">VLOOKUP(K1884,tblCountries,3,0)</f>
        <v>#VALUE!</v>
      </c>
      <c r="O1884" s="48" t="e">
        <f aca="false">VLOOKUP(tblSalaries#this row;how many hours of a day you work on excel,tblHours,2,0)</f>
        <v>#VALUE!</v>
      </c>
      <c r="P1884" s="48" t="e">
        <f aca="false">VLOOKUP(tblSalaries#this row;clean country,tblCountries,5,0)</f>
        <v>#VALUE!</v>
      </c>
      <c r="Q1884" s="48" t="e">
        <f aca="false">IF($Q$1,tblSalaries#this row;ppp factor*tblSalaries#this row;salary in usd,tblSalaries#this row;salary in usd)</f>
        <v>#VALUE!</v>
      </c>
    </row>
    <row r="1885" customFormat="false" ht="15" hidden="false" customHeight="true" outlineLevel="0" collapsed="false">
      <c r="B1885" s="0" t="s">
        <v>4381</v>
      </c>
      <c r="C1885" s="54" t="n">
        <v>41081.1572106482</v>
      </c>
      <c r="D1885" s="55" t="n">
        <v>21000</v>
      </c>
      <c r="E1885" s="0" t="n">
        <v>21000</v>
      </c>
      <c r="F1885" s="0" t="s">
        <v>71</v>
      </c>
      <c r="G1885" s="0" t="e">
        <f aca="false">tblSalaries#this row;clean salary (in local currency)*VLOOKUP(tblSalaries#this row;currency,tblXrate,2,0)</f>
        <v>#VALUE!</v>
      </c>
      <c r="H1885" s="0" t="s">
        <v>4382</v>
      </c>
      <c r="I1885" s="0" t="s">
        <v>130</v>
      </c>
      <c r="J1885" s="0" t="s">
        <v>85</v>
      </c>
      <c r="K1885" s="0" t="e">
        <f aca="false">VLOOKUP(tblSalaries#this row;where do you work,tblCountriesactual:mapping,2,0)</f>
        <v>#VALUE!</v>
      </c>
      <c r="L1885" s="0" t="s">
        <v>118</v>
      </c>
      <c r="M1885" s="0" t="n">
        <v>5</v>
      </c>
      <c r="N1885" s="48" t="e">
        <f aca="false">VLOOKUP(K1885,tblCountries,3,0)</f>
        <v>#VALUE!</v>
      </c>
      <c r="O1885" s="48" t="e">
        <f aca="false">VLOOKUP(tblSalaries#this row;how many hours of a day you work on excel,tblHours,2,0)</f>
        <v>#VALUE!</v>
      </c>
      <c r="P1885" s="48" t="e">
        <f aca="false">VLOOKUP(tblSalaries#this row;clean country,tblCountries,5,0)</f>
        <v>#VALUE!</v>
      </c>
      <c r="Q1885" s="48" t="e">
        <f aca="false">IF($Q$1,tblSalaries#this row;ppp factor*tblSalaries#this row;salary in usd,tblSalaries#this row;salary in usd)</f>
        <v>#VALUE!</v>
      </c>
    </row>
    <row r="1886" customFormat="false" ht="15" hidden="false" customHeight="true" outlineLevel="0" collapsed="false">
      <c r="B1886" s="0" t="s">
        <v>4383</v>
      </c>
      <c r="C1886" s="54" t="n">
        <v>41081.1710069444</v>
      </c>
      <c r="D1886" s="55" t="n">
        <v>40000</v>
      </c>
      <c r="E1886" s="0" t="n">
        <v>40000</v>
      </c>
      <c r="F1886" s="0" t="s">
        <v>71</v>
      </c>
      <c r="G1886" s="0" t="e">
        <f aca="false">tblSalaries#this row;clean salary (in local currency)*VLOOKUP(tblSalaries#this row;currency,tblXrate,2,0)</f>
        <v>#VALUE!</v>
      </c>
      <c r="H1886" s="0" t="s">
        <v>4384</v>
      </c>
      <c r="I1886" s="0" t="s">
        <v>78</v>
      </c>
      <c r="J1886" s="0" t="s">
        <v>74</v>
      </c>
      <c r="K1886" s="0" t="e">
        <f aca="false">VLOOKUP(tblSalaries#this row;where do you work,tblCountriesactual:mapping,2,0)</f>
        <v>#VALUE!</v>
      </c>
      <c r="L1886" s="0" t="s">
        <v>90</v>
      </c>
      <c r="M1886" s="0" t="n">
        <v>3</v>
      </c>
      <c r="N1886" s="48" t="e">
        <f aca="false">VLOOKUP(K1886,tblCountries,3,0)</f>
        <v>#VALUE!</v>
      </c>
      <c r="O1886" s="48" t="e">
        <f aca="false">VLOOKUP(tblSalaries#this row;how many hours of a day you work on excel,tblHours,2,0)</f>
        <v>#VALUE!</v>
      </c>
      <c r="P1886" s="48" t="e">
        <f aca="false">VLOOKUP(tblSalaries#this row;clean country,tblCountries,5,0)</f>
        <v>#VALUE!</v>
      </c>
      <c r="Q1886" s="48" t="e">
        <f aca="false">IF($Q$1,tblSalaries#this row;ppp factor*tblSalaries#this row;salary in usd,tblSalaries#this row;salary in usd)</f>
        <v>#VALUE!</v>
      </c>
    </row>
    <row r="1887" customFormat="false" ht="15" hidden="false" customHeight="true" outlineLevel="0" collapsed="false">
      <c r="B1887" s="0" t="s">
        <v>4385</v>
      </c>
      <c r="C1887" s="54" t="n">
        <v>41081.1974537037</v>
      </c>
      <c r="D1887" s="55" t="n">
        <v>46359</v>
      </c>
      <c r="E1887" s="0" t="n">
        <v>46359</v>
      </c>
      <c r="F1887" s="0" t="s">
        <v>71</v>
      </c>
      <c r="G1887" s="0" t="e">
        <f aca="false">tblSalaries#this row;clean salary (in local currency)*VLOOKUP(tblSalaries#this row;currency,tblXrate,2,0)</f>
        <v>#VALUE!</v>
      </c>
      <c r="H1887" s="0" t="s">
        <v>877</v>
      </c>
      <c r="I1887" s="0" t="s">
        <v>78</v>
      </c>
      <c r="J1887" s="0" t="s">
        <v>74</v>
      </c>
      <c r="K1887" s="0" t="e">
        <f aca="false">VLOOKUP(tblSalaries#this row;where do you work,tblCountriesactual:mapping,2,0)</f>
        <v>#VALUE!</v>
      </c>
      <c r="L1887" s="0" t="s">
        <v>118</v>
      </c>
      <c r="M1887" s="0" t="n">
        <v>5</v>
      </c>
      <c r="N1887" s="48" t="e">
        <f aca="false">VLOOKUP(K1887,tblCountries,3,0)</f>
        <v>#VALUE!</v>
      </c>
      <c r="O1887" s="48" t="e">
        <f aca="false">VLOOKUP(tblSalaries#this row;how many hours of a day you work on excel,tblHours,2,0)</f>
        <v>#VALUE!</v>
      </c>
      <c r="P1887" s="48" t="e">
        <f aca="false">VLOOKUP(tblSalaries#this row;clean country,tblCountries,5,0)</f>
        <v>#VALUE!</v>
      </c>
      <c r="Q1887" s="48" t="e">
        <f aca="false">IF($Q$1,tblSalaries#this row;ppp factor*tblSalaries#this row;salary in usd,tblSalaries#this row;salary in usd)</f>
        <v>#VALUE!</v>
      </c>
    </row>
    <row r="1888" customFormat="false" ht="15" hidden="false" customHeight="true" outlineLevel="0" collapsed="false">
      <c r="B1888" s="0" t="s">
        <v>4386</v>
      </c>
      <c r="C1888" s="54" t="n">
        <v>41081.1988888889</v>
      </c>
      <c r="D1888" s="55" t="n">
        <v>70000</v>
      </c>
      <c r="E1888" s="0" t="n">
        <v>70000</v>
      </c>
      <c r="F1888" s="0" t="s">
        <v>71</v>
      </c>
      <c r="G1888" s="0" t="e">
        <f aca="false">tblSalaries#this row;clean salary (in local currency)*VLOOKUP(tblSalaries#this row;currency,tblXrate,2,0)</f>
        <v>#VALUE!</v>
      </c>
      <c r="H1888" s="0" t="s">
        <v>4387</v>
      </c>
      <c r="I1888" s="0" t="s">
        <v>78</v>
      </c>
      <c r="J1888" s="0" t="s">
        <v>74</v>
      </c>
      <c r="K1888" s="0" t="e">
        <f aca="false">VLOOKUP(tblSalaries#this row;where do you work,tblCountriesactual:mapping,2,0)</f>
        <v>#VALUE!</v>
      </c>
      <c r="L1888" s="0" t="s">
        <v>110</v>
      </c>
      <c r="M1888" s="0" t="n">
        <v>10</v>
      </c>
      <c r="N1888" s="48" t="e">
        <f aca="false">VLOOKUP(K1888,tblCountries,3,0)</f>
        <v>#VALUE!</v>
      </c>
      <c r="O1888" s="48" t="e">
        <f aca="false">VLOOKUP(tblSalaries#this row;how many hours of a day you work on excel,tblHours,2,0)</f>
        <v>#VALUE!</v>
      </c>
      <c r="P1888" s="48" t="e">
        <f aca="false">VLOOKUP(tblSalaries#this row;clean country,tblCountries,5,0)</f>
        <v>#VALUE!</v>
      </c>
      <c r="Q1888" s="48" t="e">
        <f aca="false">IF($Q$1,tblSalaries#this row;ppp factor*tblSalaries#this row;salary in usd,tblSalaries#this row;salary in usd)</f>
        <v>#VALUE!</v>
      </c>
    </row>
  </sheetData>
  <mergeCells count="1">
    <mergeCell ref="B1:E1"/>
  </mergeCells>
  <conditionalFormatting sqref="D6:E6 E39:E44 E47 E49:E52 E55:E59 E61 E63:E79 E81:E91 E93:E101 E103 E105:E139 E141:E154 E156:E158 E160:E215 E217:E241 E243:E277 E279:E309 E311:E423 E425:E595 E597:E634 E636:E658 E660:E690 E692:E697 E699:E708 D710:E712 E714:E749 E751:E785 E787:E802 E804:E806 E808:E872 E874:E1048 E1050:E1077 E1079:E1089 E1091:E1301 E1303:E1646 E1648:E1705 E1707:E1713 E1715:E1775 E1777:E1888 B6:C1888 F6:M1888 D7:D709 D713:D1888">
    <cfRule type="expression" priority="2" aboveAverage="0" equalAverage="0" bottom="0" percent="0" rank="0" text="" dxfId="0">
      <formula>$F6="ERR"</formula>
    </cfRule>
  </conditionalFormatting>
  <conditionalFormatting sqref="N6">
    <cfRule type="expression" priority="3" aboveAverage="0" equalAverage="0" bottom="0" percent="0" rank="0" text="" dxfId="1">
      <formula>$F6="ERR"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CW1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0" width="4.5"/>
    <col collapsed="false" customWidth="true" hidden="false" outlineLevel="0" max="2" min="2" style="0" width="18.47"/>
    <col collapsed="false" customWidth="true" hidden="false" outlineLevel="0" max="9" min="3" style="0" width="19.57"/>
    <col collapsed="false" customWidth="true" hidden="false" outlineLevel="0" max="10" min="10" style="0" width="17.86"/>
    <col collapsed="false" customWidth="true" hidden="false" outlineLevel="0" max="11" min="11" style="0" width="6.36"/>
    <col collapsed="false" customWidth="true" hidden="false" outlineLevel="0" max="13" min="12" style="0" width="6.98"/>
    <col collapsed="false" customWidth="true" hidden="false" outlineLevel="0" max="14" min="14" style="0" width="18.47"/>
    <col collapsed="false" customWidth="true" hidden="false" outlineLevel="0" max="15" min="15" style="0" width="13.04"/>
    <col collapsed="false" customWidth="true" hidden="false" outlineLevel="0" max="16" min="16" style="0" width="16.45"/>
    <col collapsed="false" customWidth="true" hidden="false" outlineLevel="0" max="18" min="17" style="0" width="11.6"/>
    <col collapsed="false" customWidth="true" hidden="false" outlineLevel="0" max="19" min="19" style="0" width="13.97"/>
    <col collapsed="false" customWidth="true" hidden="false" outlineLevel="0" max="20" min="20" style="0" width="14.59"/>
    <col collapsed="false" customWidth="true" hidden="false" outlineLevel="0" max="23" min="21" style="0" width="11.6"/>
    <col collapsed="false" customWidth="true" hidden="false" outlineLevel="0" max="24" min="24" style="0" width="12.42"/>
    <col collapsed="false" customWidth="true" hidden="false" outlineLevel="0" max="27" min="25" style="0" width="11.6"/>
    <col collapsed="false" customWidth="true" hidden="false" outlineLevel="0" max="28" min="28" style="0" width="18.63"/>
    <col collapsed="false" customWidth="true" hidden="false" outlineLevel="0" max="29" min="29" style="0" width="15.98"/>
    <col collapsed="false" customWidth="true" hidden="false" outlineLevel="0" max="32" min="30" style="0" width="11.6"/>
    <col collapsed="false" customWidth="true" hidden="false" outlineLevel="0" max="33" min="33" style="0" width="16.14"/>
    <col collapsed="false" customWidth="true" hidden="false" outlineLevel="0" max="38" min="34" style="0" width="11.6"/>
    <col collapsed="false" customWidth="true" hidden="false" outlineLevel="0" max="40" min="39" style="0" width="6.53"/>
    <col collapsed="false" customWidth="true" hidden="false" outlineLevel="0" max="54" min="41" style="0" width="11.6"/>
    <col collapsed="false" customWidth="true" hidden="false" outlineLevel="0" max="56" min="55" style="0" width="5.43"/>
    <col collapsed="false" customWidth="true" hidden="false" outlineLevel="0" max="63" min="57" style="0" width="11.6"/>
    <col collapsed="false" customWidth="true" hidden="false" outlineLevel="0" max="64" min="64" style="57" width="12.42"/>
    <col collapsed="false" customWidth="true" hidden="false" outlineLevel="0" max="65" min="65" style="0" width="17.86"/>
    <col collapsed="false" customWidth="true" hidden="false" outlineLevel="0" max="68" min="66" style="0" width="11.6"/>
    <col collapsed="false" customWidth="true" hidden="false" outlineLevel="0" max="69" min="69" style="0" width="12.42"/>
    <col collapsed="false" customWidth="true" hidden="false" outlineLevel="0" max="70" min="70" style="0" width="16.77"/>
    <col collapsed="false" customWidth="true" hidden="false" outlineLevel="0" max="78" min="71" style="0" width="11.6"/>
    <col collapsed="false" customWidth="true" hidden="false" outlineLevel="0" max="79" min="79" style="0" width="12.42"/>
    <col collapsed="false" customWidth="true" hidden="false" outlineLevel="0" max="83" min="80" style="0" width="11.6"/>
    <col collapsed="false" customWidth="true" hidden="false" outlineLevel="0" max="84" min="84" style="0" width="4.35"/>
    <col collapsed="false" customWidth="true" hidden="false" outlineLevel="0" max="88" min="85" style="0" width="12.42"/>
    <col collapsed="false" customWidth="true" hidden="false" outlineLevel="0" max="89" min="89" style="0" width="3.26"/>
    <col collapsed="false" customWidth="true" hidden="false" outlineLevel="0" max="95" min="90" style="0" width="12.42"/>
    <col collapsed="false" customWidth="true" hidden="false" outlineLevel="0" max="96" min="96" style="0" width="4.82"/>
    <col collapsed="false" customWidth="true" hidden="false" outlineLevel="0" max="97" min="97" style="0" width="11.6"/>
    <col collapsed="false" customWidth="true" hidden="false" outlineLevel="0" max="98" min="98" style="57" width="7.92"/>
    <col collapsed="false" customWidth="true" hidden="false" outlineLevel="0" max="99" min="99" style="0" width="11.03"/>
    <col collapsed="false" customWidth="true" hidden="false" outlineLevel="0" max="1025" min="100" style="0" width="11.6"/>
  </cols>
  <sheetData>
    <row r="1" customFormat="false" ht="15" hidden="false" customHeight="false" outlineLevel="0" collapsed="false">
      <c r="B1" s="5" t="s">
        <v>4</v>
      </c>
      <c r="N1" s="58" t="s">
        <v>25</v>
      </c>
      <c r="AG1" s="5" t="s">
        <v>34</v>
      </c>
      <c r="AW1" s="5" t="s">
        <v>22</v>
      </c>
      <c r="BL1" s="5" t="s">
        <v>15</v>
      </c>
      <c r="CB1" s="5" t="s">
        <v>3</v>
      </c>
      <c r="CT1" s="0"/>
    </row>
    <row r="2" customFormat="false" ht="15" hidden="false" customHeight="false" outlineLevel="0" collapsed="false">
      <c r="N2" s="40" t="s">
        <v>4388</v>
      </c>
      <c r="W2" s="40" t="s">
        <v>4389</v>
      </c>
      <c r="AG2" s="0" t="str">
        <f aca="false">+Dashboard!M32</f>
        <v>Daily usage of Excel in hours</v>
      </c>
      <c r="AW2" s="0" t="str">
        <f aca="false">+Dashboard!M20</f>
        <v>Years of experience with Excel</v>
      </c>
      <c r="BL2" s="0"/>
      <c r="CT2" s="59" t="s">
        <v>3905</v>
      </c>
      <c r="CU2" s="40" t="s">
        <v>4390</v>
      </c>
    </row>
    <row r="3" customFormat="false" ht="15" hidden="false" customHeight="false" outlineLevel="0" collapsed="false">
      <c r="D3" s="0" t="s">
        <v>4391</v>
      </c>
      <c r="E3" s="0" t="s">
        <v>4392</v>
      </c>
      <c r="AG3" s="0" t="s">
        <v>4393</v>
      </c>
      <c r="AH3" s="60" t="n">
        <f aca="false">MATCH(AG2,lstGraph2,0)</f>
        <v>2</v>
      </c>
      <c r="AW3" s="0" t="s">
        <v>4393</v>
      </c>
      <c r="AX3" s="60" t="n">
        <f aca="false">MATCH(AW2,lstGraph2,0)</f>
        <v>1</v>
      </c>
      <c r="BL3" s="40" t="s">
        <v>4394</v>
      </c>
      <c r="BN3" s="60" t="n">
        <v>4</v>
      </c>
      <c r="BO3" s="0" t="str">
        <f aca="false">+CHOOSE($BN$3,BM6,BN6,BO6,BP6)</f>
        <v>Nb responses</v>
      </c>
      <c r="CT3" s="57" t="n">
        <v>1</v>
      </c>
      <c r="CU3" s="0" t="e">
        <f aca="false">+INDEX($CU$18:$CU$33,MATCH(CT3,$CT$18:$CT$33,0))</f>
        <v>#VALUE!</v>
      </c>
      <c r="CV3" s="0" t="str">
        <f aca="false">+INDEX($CV$18:$CV$33,MATCH(CT3,$CT$18:$CT$33,0))</f>
        <v>Participants are using Excel 0 hours a day.</v>
      </c>
    </row>
    <row r="4" customFormat="false" ht="15" hidden="false" customHeight="false" outlineLevel="0" collapsed="false">
      <c r="B4" s="0" t="s">
        <v>9</v>
      </c>
      <c r="D4" s="0" t="n">
        <f aca="false">+Dashboard!AA6</f>
        <v>0</v>
      </c>
      <c r="E4" s="0" t="n">
        <f aca="false">+Dashboard!AE6</f>
        <v>99</v>
      </c>
      <c r="O4" s="0" t="s">
        <v>59</v>
      </c>
      <c r="P4" s="0" t="s">
        <v>4395</v>
      </c>
      <c r="Q4" s="0" t="s">
        <v>4396</v>
      </c>
      <c r="R4" s="0" t="s">
        <v>4397</v>
      </c>
      <c r="S4" s="0" t="s">
        <v>60</v>
      </c>
      <c r="X4" s="0" t="s">
        <v>59</v>
      </c>
      <c r="Y4" s="0" t="s">
        <v>4395</v>
      </c>
      <c r="Z4" s="0" t="s">
        <v>4396</v>
      </c>
      <c r="AA4" s="0" t="s">
        <v>4397</v>
      </c>
      <c r="AB4" s="0" t="s">
        <v>60</v>
      </c>
      <c r="BL4" s="0"/>
      <c r="CT4" s="57" t="n">
        <v>2</v>
      </c>
      <c r="CU4" s="0" t="e">
        <f aca="false">+INDEX($CU$18:$CU$33,MATCH(CT4,$CT$18:$CT$33,0))</f>
        <v>#VALUE!</v>
      </c>
      <c r="CV4" s="0" t="str">
        <f aca="false">+INDEX($CV$18:$CV$33,MATCH(CT4,$CT$18:$CT$33,0))</f>
        <v>Participants working as Accountant have more then 15 years of experience.</v>
      </c>
    </row>
    <row r="5" customFormat="false" ht="15" hidden="false" customHeight="false" outlineLevel="0" collapsed="false">
      <c r="B5" s="0" t="s">
        <v>4398</v>
      </c>
      <c r="C5" s="61" t="str">
        <f aca="false">+Dashboard!AA7</f>
        <v>*</v>
      </c>
      <c r="D5" s="0" t="n">
        <f aca="false">+VLOOKUP(C5,tblHours,2)-0.1</f>
        <v>-1.1</v>
      </c>
      <c r="E5" s="0" t="n">
        <f aca="false">+VLOOKUP(C5,tblHours,3)+0.1</f>
        <v>99.1</v>
      </c>
      <c r="O5" s="0" t="n">
        <v>0</v>
      </c>
      <c r="P5" s="0" t="n">
        <v>1</v>
      </c>
      <c r="Q5" s="0" t="n">
        <v>2</v>
      </c>
      <c r="R5" s="0" t="n">
        <v>3</v>
      </c>
      <c r="S5" s="0" t="n">
        <v>4</v>
      </c>
      <c r="X5" s="0" t="n">
        <v>0</v>
      </c>
      <c r="Y5" s="0" t="n">
        <v>1</v>
      </c>
      <c r="Z5" s="0" t="n">
        <v>2</v>
      </c>
      <c r="AA5" s="0" t="n">
        <v>3</v>
      </c>
      <c r="AB5" s="0" t="n">
        <v>4</v>
      </c>
      <c r="AG5" s="40" t="s">
        <v>9</v>
      </c>
      <c r="AO5" s="40" t="s">
        <v>4399</v>
      </c>
      <c r="AW5" s="40" t="s">
        <v>9</v>
      </c>
      <c r="BE5" s="40" t="s">
        <v>4399</v>
      </c>
      <c r="BL5" s="40" t="s">
        <v>4400</v>
      </c>
      <c r="BO5" s="60" t="n">
        <v>0</v>
      </c>
      <c r="CT5" s="57" t="n">
        <v>3</v>
      </c>
      <c r="CU5" s="0" t="str">
        <f aca="false">+INDEX($CU$18:$CU$33,MATCH(CT5,$CT$18:$CT$33,0))</f>
        <v>100%</v>
      </c>
      <c r="CV5" s="0" t="str">
        <f aca="false">+INDEX($CV$18:$CV$33,MATCH(CT5,$CT$18:$CT$33,0))</f>
        <v>Participants love Chandoo.org !</v>
      </c>
    </row>
    <row r="6" customFormat="false" ht="15" hidden="false" customHeight="false" outlineLevel="0" collapsed="false">
      <c r="B6" s="0" t="s">
        <v>4401</v>
      </c>
      <c r="C6" s="0" t="str">
        <f aca="false">Dashboard!AA5</f>
        <v>North America</v>
      </c>
      <c r="D6" s="0" t="str">
        <f aca="false">INDEX(lstContinents,MATCH(C6,lstContinents2,0))</f>
        <v>North Amer.</v>
      </c>
      <c r="N6" s="0" t="s">
        <v>4402</v>
      </c>
      <c r="O6" s="60" t="str">
        <f aca="false">+Dashboard!AA26</f>
        <v>Asia</v>
      </c>
      <c r="W6" s="0" t="s">
        <v>4402</v>
      </c>
      <c r="X6" s="60" t="str">
        <f aca="false">+Dashboard!AA27</f>
        <v>North America</v>
      </c>
      <c r="AG6" s="0" t="s">
        <v>59</v>
      </c>
      <c r="AH6" s="0" t="n">
        <v>0</v>
      </c>
      <c r="AI6" s="0" t="n">
        <v>2</v>
      </c>
      <c r="AJ6" s="0" t="n">
        <v>5</v>
      </c>
      <c r="AK6" s="0" t="n">
        <v>10</v>
      </c>
      <c r="AL6" s="0" t="n">
        <v>15</v>
      </c>
      <c r="AO6" s="0" t="s">
        <v>679</v>
      </c>
      <c r="AP6" s="0" t="n">
        <v>1</v>
      </c>
      <c r="AQ6" s="0" t="n">
        <v>2</v>
      </c>
      <c r="AR6" s="0" t="n">
        <v>3</v>
      </c>
      <c r="AS6" s="0" t="n">
        <v>4</v>
      </c>
      <c r="AT6" s="0" t="n">
        <v>5</v>
      </c>
      <c r="AW6" s="0" t="s">
        <v>59</v>
      </c>
      <c r="AX6" s="0" t="n">
        <v>0</v>
      </c>
      <c r="AY6" s="0" t="n">
        <v>2</v>
      </c>
      <c r="AZ6" s="0" t="n">
        <v>5</v>
      </c>
      <c r="BA6" s="0" t="n">
        <v>10</v>
      </c>
      <c r="BB6" s="0" t="n">
        <v>15</v>
      </c>
      <c r="BE6" s="0" t="s">
        <v>4403</v>
      </c>
      <c r="BF6" s="0" t="n">
        <v>1</v>
      </c>
      <c r="BG6" s="0" t="n">
        <v>2</v>
      </c>
      <c r="BH6" s="0" t="n">
        <v>3</v>
      </c>
      <c r="BI6" s="0" t="n">
        <v>4</v>
      </c>
      <c r="BJ6" s="0" t="n">
        <v>5</v>
      </c>
      <c r="BL6" s="0" t="s">
        <v>4404</v>
      </c>
      <c r="BM6" s="0" t="s">
        <v>17</v>
      </c>
      <c r="BN6" s="0" t="s">
        <v>680</v>
      </c>
      <c r="BO6" s="0" t="s">
        <v>9</v>
      </c>
      <c r="BP6" s="0" t="s">
        <v>4405</v>
      </c>
      <c r="CT6" s="57" t="n">
        <v>4</v>
      </c>
      <c r="CU6" s="0" t="e">
        <f aca="false">+INDEX($CU$18:$CU$33,MATCH(CT6,$CT$18:$CT$33,0))</f>
        <v>#VALUE!</v>
      </c>
      <c r="CV6" s="0" t="str">
        <f aca="false">+INDEX($CV$18:$CV$33,MATCH(CT6,$CT$18:$CT$33,0))</f>
        <v>Participants living in Asia.</v>
      </c>
    </row>
    <row r="7" customFormat="false" ht="15" hidden="false" customHeight="false" outlineLevel="0" collapsed="false">
      <c r="B7" s="40" t="s">
        <v>4406</v>
      </c>
      <c r="O7" s="0" t="str">
        <f aca="false">INDEX(lstContinents,MATCH(O6,lstContinents2,0))</f>
        <v>Asia</v>
      </c>
      <c r="P7" s="0" t="str">
        <f aca="false">+O7</f>
        <v>Asia</v>
      </c>
      <c r="Q7" s="0" t="str">
        <f aca="false">+P7</f>
        <v>Asia</v>
      </c>
      <c r="R7" s="0" t="str">
        <f aca="false">+Q7</f>
        <v>Asia</v>
      </c>
      <c r="S7" s="0" t="str">
        <f aca="false">+R7</f>
        <v>Asia</v>
      </c>
      <c r="X7" s="0" t="str">
        <f aca="false">INDEX(lstContinents,MATCH(X6,lstContinents2,0))</f>
        <v>North Amer.</v>
      </c>
      <c r="Y7" s="0" t="str">
        <f aca="false">+X7</f>
        <v>North Amer.</v>
      </c>
      <c r="Z7" s="0" t="str">
        <f aca="false">+Y7</f>
        <v>North Amer.</v>
      </c>
      <c r="AA7" s="0" t="str">
        <f aca="false">+Z7</f>
        <v>North Amer.</v>
      </c>
      <c r="AB7" s="0" t="str">
        <f aca="false">+AA7</f>
        <v>North Amer.</v>
      </c>
      <c r="AG7" s="0" t="s">
        <v>60</v>
      </c>
      <c r="AH7" s="0" t="n">
        <v>2</v>
      </c>
      <c r="AI7" s="0" t="n">
        <v>5</v>
      </c>
      <c r="AJ7" s="0" t="n">
        <v>10</v>
      </c>
      <c r="AK7" s="0" t="n">
        <v>15</v>
      </c>
      <c r="AL7" s="0" t="n">
        <v>99</v>
      </c>
      <c r="AW7" s="0" t="s">
        <v>60</v>
      </c>
      <c r="AX7" s="0" t="n">
        <v>2</v>
      </c>
      <c r="AY7" s="0" t="n">
        <v>5</v>
      </c>
      <c r="AZ7" s="0" t="n">
        <v>10</v>
      </c>
      <c r="BA7" s="0" t="n">
        <v>15</v>
      </c>
      <c r="BB7" s="0" t="n">
        <v>99</v>
      </c>
      <c r="BL7" s="0" t="s">
        <v>60</v>
      </c>
      <c r="BN7" s="0" t="e">
        <f aca="false">MAX(BN18:BN120)</f>
        <v>#VALUE!</v>
      </c>
      <c r="BO7" s="0" t="n">
        <f aca="false">MAX(BO18:BO120)</f>
        <v>0</v>
      </c>
      <c r="BP7" s="0" t="e">
        <f aca="false">MAX(BP18:BP120)</f>
        <v>#VALUE!</v>
      </c>
      <c r="CT7" s="57" t="n">
        <v>5</v>
      </c>
      <c r="CU7" s="0" t="e">
        <f aca="false">+INDEX($CU$18:$CU$33,MATCH(CT7,$CT$18:$CT$33,0))</f>
        <v>#VALUE!</v>
      </c>
      <c r="CV7" s="0" t="str">
        <f aca="false">+INDEX($CV$18:$CV$33,MATCH(CT7,$CT$18:$CT$33,0))</f>
        <v>Average salary of participants living in Europe.</v>
      </c>
    </row>
    <row r="8" customFormat="false" ht="15" hidden="false" customHeight="false" outlineLevel="0" collapsed="false">
      <c r="C8" s="0" t="s">
        <v>28</v>
      </c>
      <c r="D8" s="0" t="s">
        <v>80</v>
      </c>
      <c r="E8" s="0" t="s">
        <v>89</v>
      </c>
      <c r="F8" s="0" t="s">
        <v>99</v>
      </c>
      <c r="G8" s="0" t="s">
        <v>109</v>
      </c>
      <c r="H8" s="0" t="s">
        <v>117</v>
      </c>
      <c r="I8" s="0" t="s">
        <v>4407</v>
      </c>
      <c r="J8" s="0" t="s">
        <v>4408</v>
      </c>
      <c r="O8" s="0" t="s">
        <v>59</v>
      </c>
      <c r="P8" s="0" t="s">
        <v>4395</v>
      </c>
      <c r="Q8" s="0" t="s">
        <v>4396</v>
      </c>
      <c r="R8" s="0" t="s">
        <v>4397</v>
      </c>
      <c r="S8" s="0" t="s">
        <v>60</v>
      </c>
      <c r="X8" s="0" t="s">
        <v>59</v>
      </c>
      <c r="Y8" s="0" t="s">
        <v>4395</v>
      </c>
      <c r="Z8" s="0" t="s">
        <v>4396</v>
      </c>
      <c r="AA8" s="0" t="s">
        <v>4397</v>
      </c>
      <c r="AB8" s="0" t="s">
        <v>60</v>
      </c>
      <c r="BL8" s="0" t="n">
        <f aca="false">1+BO5</f>
        <v>1</v>
      </c>
      <c r="BM8" s="0" t="e">
        <f aca="false">INDEX($BU$18:$BY$120,$BL8,COLUMNS($BL$8:BM8))</f>
        <v>#N/A</v>
      </c>
      <c r="BN8" s="0" t="e">
        <f aca="false">INDEX($BU$18:$BY$120,$BL8,COLUMNS($BL$8:BN8))</f>
        <v>#N/A</v>
      </c>
      <c r="BO8" s="0" t="e">
        <f aca="false">INDEX($BU$18:$BY$120,$BL8,COLUMNS($BL$8:BO8))</f>
        <v>#N/A</v>
      </c>
      <c r="BP8" s="0" t="e">
        <f aca="false">INDEX($BU$18:$BY$120,$BL8,COLUMNS($BL$8:BP8))</f>
        <v>#N/A</v>
      </c>
    </row>
    <row r="9" customFormat="false" ht="15" hidden="false" customHeight="false" outlineLevel="0" collapsed="false">
      <c r="B9" s="0" t="s">
        <v>69</v>
      </c>
      <c r="C9" s="62" t="e">
        <f aca="false" t="array" ref="C9:C9">SUM((Continent=C$8)*(JobType=$B9)*(YearsExp&gt;$D$4)*(YearsExp&lt;$E$4)*(CodeHours&gt;$D$5)*(CodeHours&lt;$E$5)*Salaries)</f>
        <v>#VALUE!</v>
      </c>
      <c r="D9" s="62" t="e">
        <f aca="false" t="array" ref="D9:D9">SUM((Continent=D$8)*(JobType=$B9)*(YearsExp&gt;$D$4)*(YearsExp&lt;$E$4)*(CodeHours&gt;$D$5)*(CodeHours&lt;$E$5)*Salaries)</f>
        <v>#VALUE!</v>
      </c>
      <c r="E9" s="62" t="e">
        <f aca="false" t="array" ref="E9:E9">SUM((Continent=E$8)*(JobType=$B9)*(YearsExp&gt;$D$4)*(YearsExp&lt;$E$4)*(CodeHours&gt;$D$5)*(CodeHours&lt;$E$5)*Salaries)</f>
        <v>#VALUE!</v>
      </c>
      <c r="F9" s="62" t="e">
        <f aca="false" t="array" ref="F9:F9">SUM((Continent=F$8)*(JobType=$B9)*(YearsExp&gt;$D$4)*(YearsExp&lt;$E$4)*(CodeHours&gt;$D$5)*(CodeHours&lt;$E$5)*Salaries)</f>
        <v>#VALUE!</v>
      </c>
      <c r="G9" s="62" t="e">
        <f aca="false" t="array" ref="G9:G9">SUM((Continent=G$8)*(JobType=$B9)*(YearsExp&gt;$D$4)*(YearsExp&lt;$E$4)*(CodeHours&gt;$D$5)*(CodeHours&lt;$E$5)*Salaries)</f>
        <v>#VALUE!</v>
      </c>
      <c r="H9" s="62" t="e">
        <f aca="false" t="array" ref="H9:H9">SUM((Continent=H$8)*(JobType=$B9)*(YearsExp&gt;$D$4)*(YearsExp&lt;$E$4)*(CodeHours&gt;$D$5)*(CodeHours&lt;$E$5)*Salaries)</f>
        <v>#VALUE!</v>
      </c>
      <c r="I9" s="62" t="e">
        <f aca="false">SUM(C9:H9)</f>
        <v>#VALUE!</v>
      </c>
      <c r="J9" s="62" t="e">
        <f aca="false">INDEX(C9:H9,,MATCH($D$6,$C$8:$H$8,0))</f>
        <v>#VALUE!</v>
      </c>
      <c r="N9" s="0" t="s">
        <v>69</v>
      </c>
      <c r="O9" s="62" t="e">
        <f aca="false" t="array" ref="O9:O9">QUARTILE(IF((Continent=O$7)*(JobType=$B9)*1,Salaries),O$5)</f>
        <v>#VALUE!</v>
      </c>
      <c r="P9" s="62" t="e">
        <f aca="false" t="array" ref="P9:P9">QUARTILE(IF((Continent=P$7)*(JobType=$B9),Salaries),P$5)</f>
        <v>#VALUE!</v>
      </c>
      <c r="Q9" s="62" t="e">
        <f aca="false" t="array" ref="Q9:Q9">QUARTILE(IF((Continent=Q$7)*(JobType=$B9),Salaries),Q$5)</f>
        <v>#VALUE!</v>
      </c>
      <c r="R9" s="62" t="e">
        <f aca="false" t="array" ref="R9:R9">QUARTILE(IF((Continent=R$7)*(JobType=$B9),Salaries),R$5)</f>
        <v>#VALUE!</v>
      </c>
      <c r="S9" s="62" t="e">
        <f aca="false" t="array" ref="S9:S9">QUARTILE(IF((Continent=S$7)*(JobType=$B9),Salaries),S$5)</f>
        <v>#VALUE!</v>
      </c>
      <c r="W9" s="0" t="s">
        <v>69</v>
      </c>
      <c r="X9" s="62" t="e">
        <f aca="false" t="array" ref="X9:X9">QUARTILE(IF((Continent=X$7)*(JobType=$B9),Salaries),X$5)</f>
        <v>#VALUE!</v>
      </c>
      <c r="Y9" s="62" t="e">
        <f aca="false" t="array" ref="Y9:Y9">QUARTILE(IF((Continent=Y$7)*(JobType=$B9),Salaries),Y$5)</f>
        <v>#VALUE!</v>
      </c>
      <c r="Z9" s="62" t="e">
        <f aca="false" t="array" ref="Z9:Z9">QUARTILE(IF((Continent=Z$7)*(JobType=$B9),Salaries),Z$5)</f>
        <v>#VALUE!</v>
      </c>
      <c r="AA9" s="62" t="e">
        <f aca="false" t="array" ref="AA9:AA9">QUARTILE(IF((Continent=AA$7)*(JobType=$B9),Salaries),AA$5)</f>
        <v>#VALUE!</v>
      </c>
      <c r="AB9" s="62" t="e">
        <f aca="false" t="array" ref="AB9:AB9">QUARTILE(IF((Continent=AB$7)*(JobType=$B9),Salaries),AB$5)</f>
        <v>#VALUE!</v>
      </c>
      <c r="AH9" s="0" t="s">
        <v>4409</v>
      </c>
      <c r="AI9" s="63" t="s">
        <v>4410</v>
      </c>
      <c r="AJ9" s="63" t="s">
        <v>4411</v>
      </c>
      <c r="AK9" s="63" t="s">
        <v>4412</v>
      </c>
      <c r="AL9" s="0" t="s">
        <v>4413</v>
      </c>
      <c r="AM9" s="63" t="s">
        <v>4414</v>
      </c>
      <c r="AP9" s="0" t="s">
        <v>4415</v>
      </c>
      <c r="AQ9" s="63" t="s">
        <v>4416</v>
      </c>
      <c r="AR9" s="63" t="s">
        <v>4417</v>
      </c>
      <c r="AS9" s="63" t="s">
        <v>4418</v>
      </c>
      <c r="AT9" s="0" t="s">
        <v>4419</v>
      </c>
      <c r="AU9" s="0" t="s">
        <v>4414</v>
      </c>
      <c r="AX9" s="0" t="s">
        <v>4409</v>
      </c>
      <c r="AY9" s="63" t="s">
        <v>4410</v>
      </c>
      <c r="AZ9" s="63" t="s">
        <v>4411</v>
      </c>
      <c r="BA9" s="63" t="s">
        <v>4412</v>
      </c>
      <c r="BB9" s="0" t="s">
        <v>4413</v>
      </c>
      <c r="BF9" s="0" t="s">
        <v>4415</v>
      </c>
      <c r="BG9" s="63" t="s">
        <v>4416</v>
      </c>
      <c r="BH9" s="63" t="s">
        <v>4417</v>
      </c>
      <c r="BI9" s="63" t="s">
        <v>4418</v>
      </c>
      <c r="BJ9" s="0" t="s">
        <v>4419</v>
      </c>
      <c r="BL9" s="0" t="n">
        <f aca="false">+BL8+1</f>
        <v>2</v>
      </c>
      <c r="BM9" s="0" t="e">
        <f aca="false">INDEX($BU$18:$BY$120,$BL9,COLUMNS($BL$8:BM9))</f>
        <v>#N/A</v>
      </c>
      <c r="BN9" s="0" t="e">
        <f aca="false">INDEX($BU$18:$BY$120,$BL9,COLUMNS($BL$8:BN9))</f>
        <v>#N/A</v>
      </c>
      <c r="BO9" s="0" t="e">
        <f aca="false">INDEX($BU$18:$BY$120,$BL9,COLUMNS($BL$8:BO9))</f>
        <v>#N/A</v>
      </c>
      <c r="BP9" s="0" t="e">
        <f aca="false">INDEX($BU$18:$BY$120,$BL9,COLUMNS($BL$8:BP9))</f>
        <v>#N/A</v>
      </c>
    </row>
    <row r="10" customFormat="false" ht="15" hidden="false" customHeight="false" outlineLevel="0" collapsed="false">
      <c r="B10" s="0" t="s">
        <v>78</v>
      </c>
      <c r="C10" s="62" t="e">
        <f aca="false" t="array" ref="C10:C10">SUM((Continent=C$8)*(JobType=$B10)*(YearsExp&gt;$D$4)*(YearsExp&lt;$E$4)*(CodeHours&gt;$D$5)*(CodeHours&lt;$E$5)*Salaries)</f>
        <v>#VALUE!</v>
      </c>
      <c r="D10" s="62" t="e">
        <f aca="false" t="array" ref="D10:D10">SUM((Continent=D$8)*(JobType=$B10)*(YearsExp&gt;$D$4)*(YearsExp&lt;$E$4)*(CodeHours&gt;$D$5)*(CodeHours&lt;$E$5)*Salaries)</f>
        <v>#VALUE!</v>
      </c>
      <c r="E10" s="62" t="e">
        <f aca="false" t="array" ref="E10:E10">SUM((Continent=E$8)*(JobType=$B10)*(YearsExp&gt;$D$4)*(YearsExp&lt;$E$4)*(CodeHours&gt;$D$5)*(CodeHours&lt;$E$5)*Salaries)</f>
        <v>#VALUE!</v>
      </c>
      <c r="F10" s="62" t="e">
        <f aca="false" t="array" ref="F10:F10">SUM((Continent=F$8)*(JobType=$B10)*(YearsExp&gt;$D$4)*(YearsExp&lt;$E$4)*(CodeHours&gt;$D$5)*(CodeHours&lt;$E$5)*Salaries)</f>
        <v>#VALUE!</v>
      </c>
      <c r="G10" s="62" t="e">
        <f aca="false" t="array" ref="G10:G10">SUM((Continent=G$8)*(JobType=$B10)*(YearsExp&gt;$D$4)*(YearsExp&lt;$E$4)*(CodeHours&gt;$D$5)*(CodeHours&lt;$E$5)*Salaries)</f>
        <v>#VALUE!</v>
      </c>
      <c r="H10" s="62" t="e">
        <f aca="false" t="array" ref="H10:H10">SUM((Continent=H$8)*(JobType=$B10)*(YearsExp&gt;$D$4)*(YearsExp&lt;$E$4)*(CodeHours&gt;$D$5)*(CodeHours&lt;$E$5)*Salaries)</f>
        <v>#VALUE!</v>
      </c>
      <c r="I10" s="62" t="e">
        <f aca="false">SUM(C10:H10)</f>
        <v>#VALUE!</v>
      </c>
      <c r="J10" s="62" t="e">
        <f aca="false">INDEX(C10:H10,,MATCH($D$6,$C$8:$H$8,0))</f>
        <v>#VALUE!</v>
      </c>
      <c r="N10" s="0" t="s">
        <v>78</v>
      </c>
      <c r="O10" s="62" t="e">
        <f aca="false" t="array" ref="O10:O10">QUARTILE(IF((Continent=O$7)*(JobType=$B10)*1,Salaries),O$5)</f>
        <v>#VALUE!</v>
      </c>
      <c r="P10" s="62" t="e">
        <f aca="false" t="array" ref="P10:P10">QUARTILE(IF((Continent=P$7)*(JobType=$B10),Salaries),P$5)</f>
        <v>#VALUE!</v>
      </c>
      <c r="Q10" s="62" t="e">
        <f aca="false" t="array" ref="Q10:Q10">QUARTILE(IF((Continent=Q$7)*(JobType=$B10),Salaries),Q$5)</f>
        <v>#VALUE!</v>
      </c>
      <c r="R10" s="62" t="e">
        <f aca="false" t="array" ref="R10:R10">QUARTILE(IF((Continent=R$7)*(JobType=$B10),Salaries),R$5)</f>
        <v>#VALUE!</v>
      </c>
      <c r="S10" s="62" t="e">
        <f aca="false" t="array" ref="S10:S10">QUARTILE(IF((Continent=S$7)*(JobType=$B10),Salaries),S$5)</f>
        <v>#VALUE!</v>
      </c>
      <c r="W10" s="0" t="s">
        <v>78</v>
      </c>
      <c r="X10" s="62" t="e">
        <f aca="false" t="array" ref="X10:X10">QUARTILE(IF((Continent=X$7)*(JobType=$B10),Salaries),X$5)</f>
        <v>#VALUE!</v>
      </c>
      <c r="Y10" s="62" t="e">
        <f aca="false" t="array" ref="Y10:Y10">QUARTILE(IF((Continent=Y$7)*(JobType=$B10),Salaries),Y$5)</f>
        <v>#VALUE!</v>
      </c>
      <c r="Z10" s="62" t="e">
        <f aca="false" t="array" ref="Z10:Z10">QUARTILE(IF((Continent=Z$7)*(JobType=$B10),Salaries),Z$5)</f>
        <v>#VALUE!</v>
      </c>
      <c r="AA10" s="62" t="e">
        <f aca="false" t="array" ref="AA10:AA10">QUARTILE(IF((Continent=AA$7)*(JobType=$B10),Salaries),AA$5)</f>
        <v>#VALUE!</v>
      </c>
      <c r="AB10" s="62" t="e">
        <f aca="false" t="array" ref="AB10:AB10">QUARTILE(IF((Continent=AB$7)*(JobType=$B10),Salaries),AB$5)</f>
        <v>#VALUE!</v>
      </c>
      <c r="AG10" s="0" t="s">
        <v>28</v>
      </c>
      <c r="AH10" s="0" t="e">
        <f aca="false" t="array" ref="AH10:AH10">SUM((Continent=$AG10)*(YearsExp&gt;AH$6)*(YearsExp&lt;=AH$7))</f>
        <v>#VALUE!</v>
      </c>
      <c r="AI10" s="0" t="e">
        <f aca="false" t="array" ref="AI10:AI10">SUM((Continent=$AG10)*(YearsExp&gt;AI$6)*(YearsExp&lt;=AI$7))</f>
        <v>#VALUE!</v>
      </c>
      <c r="AJ10" s="0" t="e">
        <f aca="false" t="array" ref="AJ10:AJ10">SUM((Continent=$AG10)*(YearsExp&gt;AJ$6)*(YearsExp&lt;=AJ$7))</f>
        <v>#VALUE!</v>
      </c>
      <c r="AK10" s="0" t="e">
        <f aca="false" t="array" ref="AK10:AK10">SUM((Continent=$AG10)*(YearsExp&gt;AK$6)*(YearsExp&lt;=AK$7))</f>
        <v>#VALUE!</v>
      </c>
      <c r="AL10" s="0" t="e">
        <f aca="false" t="array" ref="AL10:AL10">SUM((Continent=$AG10)*(YearsExp&gt;AL$6)*(YearsExp&lt;=AL$7))</f>
        <v>#VALUE!</v>
      </c>
      <c r="AM10" s="0" t="e">
        <f aca="false">SUM(AH10:AL10)</f>
        <v>#VALUE!</v>
      </c>
      <c r="AO10" s="0" t="s">
        <v>28</v>
      </c>
      <c r="AP10" s="0" t="e">
        <f aca="false" t="array" ref="AP10:AP10">SUMPRODUCT((Continent=$AO10)*(CodeHours=AP$6))</f>
        <v>#VALUE!</v>
      </c>
      <c r="AQ10" s="0" t="e">
        <f aca="false" t="array" ref="AQ10:AQ10">SUMPRODUCT((Continent=$AO10)*(CodeHours=AQ$6))</f>
        <v>#VALUE!</v>
      </c>
      <c r="AR10" s="0" t="e">
        <f aca="false" t="array" ref="AR10:AR10">SUMPRODUCT((Continent=$AO10)*(CodeHours=AR$6))</f>
        <v>#VALUE!</v>
      </c>
      <c r="AS10" s="0" t="e">
        <f aca="false" t="array" ref="AS10:AS10">SUMPRODUCT((Continent=$AO10)*(CodeHours=AS$6))</f>
        <v>#VALUE!</v>
      </c>
      <c r="AT10" s="0" t="e">
        <f aca="false" t="array" ref="AT10:AT10">SUMPRODUCT((Continent=$AO10)*(CodeHours=AT$6))</f>
        <v>#VALUE!</v>
      </c>
      <c r="AU10" s="0" t="e">
        <f aca="false">SUM(AP10:AT10)</f>
        <v>#VALUE!</v>
      </c>
      <c r="AW10" s="0" t="s">
        <v>28</v>
      </c>
      <c r="AX10" s="0" t="e">
        <f aca="false" t="array" ref="AX10:AX10">SUM((Continent=$AG10)*(YearsExp&gt;AX$6)*(YearsExp&lt;=AX$7)*Salaries)/AH10</f>
        <v>#VALUE!</v>
      </c>
      <c r="AY10" s="0" t="e">
        <f aca="false" t="array" ref="AY10:AY10">SUM((Continent=$AG10)*(YearsExp&gt;AY$6)*(YearsExp&lt;=AY$7)*Salaries)/AI10</f>
        <v>#VALUE!</v>
      </c>
      <c r="AZ10" s="0" t="e">
        <f aca="false" t="array" ref="AZ10:AZ10">SUM((Continent=$AG10)*(YearsExp&gt;AZ$6)*(YearsExp&lt;=AZ$7)*Salaries)/AJ10</f>
        <v>#VALUE!</v>
      </c>
      <c r="BA10" s="0" t="e">
        <f aca="false" t="array" ref="BA10:BA10">SUM((Continent=$AG10)*(YearsExp&gt;BA$6)*(YearsExp&lt;=BA$7)*Salaries)/AK10</f>
        <v>#VALUE!</v>
      </c>
      <c r="BB10" s="0" t="e">
        <f aca="false" t="array" ref="BB10:BB10">SUM((Continent=$AG10)*(YearsExp&gt;BB$6)*(YearsExp&lt;=BB$7)*Salaries)/AL10</f>
        <v>#VALUE!</v>
      </c>
      <c r="BE10" s="0" t="s">
        <v>28</v>
      </c>
      <c r="BF10" s="0" t="str">
        <f aca="false" t="array" ref="BF10:BF10">IFERROR(SUM((Continent=$AO10)*(CodeHours=BF$6)*Salaries)/AP10,"")</f>
        <v/>
      </c>
      <c r="BG10" s="0" t="str">
        <f aca="false" t="array" ref="BG10:BG10">IFERROR(SUM((Continent=$AO10)*(CodeHours=BG$6)*Salaries)/AQ10,"")</f>
        <v/>
      </c>
      <c r="BH10" s="0" t="str">
        <f aca="false" t="array" ref="BH10:BH10">IFERROR(SUM((Continent=$AO10)*(CodeHours=BH$6)*Salaries)/AR10,"")</f>
        <v/>
      </c>
      <c r="BI10" s="0" t="str">
        <f aca="false" t="array" ref="BI10:BI10">IFERROR(SUM((Continent=$AO10)*(CodeHours=BI$6)*Salaries)/AS10,"")</f>
        <v/>
      </c>
      <c r="BJ10" s="0" t="str">
        <f aca="false" t="array" ref="BJ10:BJ10">IFERROR(SUM((Continent=$AO10)*(CodeHours=BJ$6)*Salaries)/AT10,"")</f>
        <v/>
      </c>
      <c r="BL10" s="0" t="n">
        <f aca="false">+BL9+1</f>
        <v>3</v>
      </c>
      <c r="BM10" s="0" t="e">
        <f aca="false">INDEX($BU$18:$BY$120,$BL10,COLUMNS($BL$8:BM10))</f>
        <v>#N/A</v>
      </c>
      <c r="BN10" s="0" t="e">
        <f aca="false">INDEX($BU$18:$BY$120,$BL10,COLUMNS($BL$8:BN10))</f>
        <v>#N/A</v>
      </c>
      <c r="BO10" s="0" t="e">
        <f aca="false">INDEX($BU$18:$BY$120,$BL10,COLUMNS($BL$8:BO10))</f>
        <v>#N/A</v>
      </c>
      <c r="BP10" s="0" t="e">
        <f aca="false">INDEX($BU$18:$BY$120,$BL10,COLUMNS($BL$8:BP10))</f>
        <v>#N/A</v>
      </c>
      <c r="CT10" s="0"/>
    </row>
    <row r="11" customFormat="false" ht="15" hidden="false" customHeight="false" outlineLevel="0" collapsed="false">
      <c r="B11" s="0" t="s">
        <v>87</v>
      </c>
      <c r="C11" s="62" t="e">
        <f aca="false" t="array" ref="C11:C11">SUM((Continent=C$8)*(JobType=$B11)*(YearsExp&gt;$D$4)*(YearsExp&lt;$E$4)*(CodeHours&gt;$D$5)*(CodeHours&lt;$E$5)*Salaries)</f>
        <v>#VALUE!</v>
      </c>
      <c r="D11" s="62" t="e">
        <f aca="false" t="array" ref="D11:D11">SUM((Continent=D$8)*(JobType=$B11)*(YearsExp&gt;$D$4)*(YearsExp&lt;$E$4)*(CodeHours&gt;$D$5)*(CodeHours&lt;$E$5)*Salaries)</f>
        <v>#VALUE!</v>
      </c>
      <c r="E11" s="62" t="e">
        <f aca="false" t="array" ref="E11:E11">SUM((Continent=E$8)*(JobType=$B11)*(YearsExp&gt;$D$4)*(YearsExp&lt;$E$4)*(CodeHours&gt;$D$5)*(CodeHours&lt;$E$5)*Salaries)</f>
        <v>#VALUE!</v>
      </c>
      <c r="F11" s="62" t="e">
        <f aca="false" t="array" ref="F11:F11">SUM((Continent=F$8)*(JobType=$B11)*(YearsExp&gt;$D$4)*(YearsExp&lt;$E$4)*(CodeHours&gt;$D$5)*(CodeHours&lt;$E$5)*Salaries)</f>
        <v>#VALUE!</v>
      </c>
      <c r="G11" s="62" t="e">
        <f aca="false" t="array" ref="G11:G11">SUM((Continent=G$8)*(JobType=$B11)*(YearsExp&gt;$D$4)*(YearsExp&lt;$E$4)*(CodeHours&gt;$D$5)*(CodeHours&lt;$E$5)*Salaries)</f>
        <v>#VALUE!</v>
      </c>
      <c r="H11" s="62" t="e">
        <f aca="false" t="array" ref="H11:H11">SUM((Continent=H$8)*(JobType=$B11)*(YearsExp&gt;$D$4)*(YearsExp&lt;$E$4)*(CodeHours&gt;$D$5)*(CodeHours&lt;$E$5)*Salaries)</f>
        <v>#VALUE!</v>
      </c>
      <c r="I11" s="62" t="e">
        <f aca="false">SUM(C11:H11)</f>
        <v>#VALUE!</v>
      </c>
      <c r="J11" s="62" t="e">
        <f aca="false">INDEX(C11:H11,,MATCH($D$6,$C$8:$H$8,0))</f>
        <v>#VALUE!</v>
      </c>
      <c r="N11" s="0" t="s">
        <v>87</v>
      </c>
      <c r="O11" s="62" t="e">
        <f aca="false" t="array" ref="O11:O11">QUARTILE(IF((Continent=O$7)*(JobType=$B11)*1,Salaries),O$5)</f>
        <v>#VALUE!</v>
      </c>
      <c r="P11" s="62" t="e">
        <f aca="false" t="array" ref="P11:P11">QUARTILE(IF((Continent=P$7)*(JobType=$B11),Salaries),P$5)</f>
        <v>#VALUE!</v>
      </c>
      <c r="Q11" s="62" t="e">
        <f aca="false" t="array" ref="Q11:Q11">QUARTILE(IF((Continent=Q$7)*(JobType=$B11),Salaries),Q$5)</f>
        <v>#VALUE!</v>
      </c>
      <c r="R11" s="62" t="e">
        <f aca="false" t="array" ref="R11:R11">QUARTILE(IF((Continent=R$7)*(JobType=$B11),Salaries),R$5)</f>
        <v>#VALUE!</v>
      </c>
      <c r="S11" s="62" t="e">
        <f aca="false" t="array" ref="S11:S11">QUARTILE(IF((Continent=S$7)*(JobType=$B11),Salaries),S$5)</f>
        <v>#VALUE!</v>
      </c>
      <c r="W11" s="0" t="s">
        <v>87</v>
      </c>
      <c r="X11" s="62" t="e">
        <f aca="false" t="array" ref="X11:X11">QUARTILE(IF((Continent=X$7)*(JobType=$B11),Salaries),X$5)</f>
        <v>#VALUE!</v>
      </c>
      <c r="Y11" s="62" t="e">
        <f aca="false" t="array" ref="Y11:Y11">QUARTILE(IF((Continent=Y$7)*(JobType=$B11),Salaries),Y$5)</f>
        <v>#VALUE!</v>
      </c>
      <c r="Z11" s="62" t="e">
        <f aca="false" t="array" ref="Z11:Z11">QUARTILE(IF((Continent=Z$7)*(JobType=$B11),Salaries),Z$5)</f>
        <v>#VALUE!</v>
      </c>
      <c r="AA11" s="62" t="e">
        <f aca="false" t="array" ref="AA11:AA11">QUARTILE(IF((Continent=AA$7)*(JobType=$B11),Salaries),AA$5)</f>
        <v>#VALUE!</v>
      </c>
      <c r="AB11" s="62" t="e">
        <f aca="false" t="array" ref="AB11:AB11">QUARTILE(IF((Continent=AB$7)*(JobType=$B11),Salaries),AB$5)</f>
        <v>#VALUE!</v>
      </c>
      <c r="AG11" s="0" t="s">
        <v>80</v>
      </c>
      <c r="AH11" s="0" t="e">
        <f aca="false" t="array" ref="AH11:AH11">SUM((Continent=$AG11)*(YearsExp&gt;AH$6)*(YearsExp&lt;=AH$7))</f>
        <v>#VALUE!</v>
      </c>
      <c r="AI11" s="0" t="e">
        <f aca="false" t="array" ref="AI11:AI11">SUM((Continent=$AG11)*(YearsExp&gt;AI$6)*(YearsExp&lt;=AI$7))</f>
        <v>#VALUE!</v>
      </c>
      <c r="AJ11" s="0" t="e">
        <f aca="false" t="array" ref="AJ11:AJ11">SUM((Continent=$AG11)*(YearsExp&gt;AJ$6)*(YearsExp&lt;=AJ$7))</f>
        <v>#VALUE!</v>
      </c>
      <c r="AK11" s="0" t="e">
        <f aca="false" t="array" ref="AK11:AK11">SUM((Continent=$AG11)*(YearsExp&gt;AK$6)*(YearsExp&lt;=AK$7))</f>
        <v>#VALUE!</v>
      </c>
      <c r="AL11" s="0" t="e">
        <f aca="false" t="array" ref="AL11:AL11">SUM((Continent=$AG11)*(YearsExp&gt;AL$6)*(YearsExp&lt;=AL$7))</f>
        <v>#VALUE!</v>
      </c>
      <c r="AM11" s="0" t="e">
        <f aca="false">SUM(AH11:AL11)</f>
        <v>#VALUE!</v>
      </c>
      <c r="AO11" s="0" t="s">
        <v>80</v>
      </c>
      <c r="AP11" s="0" t="e">
        <f aca="false" t="array" ref="AP11:AP11">SUMPRODUCT((Continent=$AO11)*(CodeHours=AP$6))</f>
        <v>#VALUE!</v>
      </c>
      <c r="AQ11" s="0" t="e">
        <f aca="false" t="array" ref="AQ11:AQ11">SUMPRODUCT((Continent=$AO11)*(CodeHours=AQ$6))</f>
        <v>#VALUE!</v>
      </c>
      <c r="AR11" s="0" t="e">
        <f aca="false" t="array" ref="AR11:AR11">SUMPRODUCT((Continent=$AO11)*(CodeHours=AR$6))</f>
        <v>#VALUE!</v>
      </c>
      <c r="AS11" s="0" t="e">
        <f aca="false" t="array" ref="AS11:AS11">SUMPRODUCT((Continent=$AO11)*(CodeHours=AS$6))</f>
        <v>#VALUE!</v>
      </c>
      <c r="AT11" s="0" t="e">
        <f aca="false" t="array" ref="AT11:AT11">SUMPRODUCT((Continent=$AO11)*(CodeHours=AT$6))</f>
        <v>#VALUE!</v>
      </c>
      <c r="AU11" s="0" t="e">
        <f aca="false">SUM(AP11:AT11)</f>
        <v>#VALUE!</v>
      </c>
      <c r="AW11" s="0" t="s">
        <v>80</v>
      </c>
      <c r="AX11" s="0" t="e">
        <f aca="false" t="array" ref="AX11:AX11">SUM((Continent=$AG11)*(YearsExp&gt;AX$6)*(YearsExp&lt;=AX$7)*Salaries)/AH11</f>
        <v>#VALUE!</v>
      </c>
      <c r="AY11" s="0" t="e">
        <f aca="false" t="array" ref="AY11:AY11">SUM((Continent=$AG11)*(YearsExp&gt;AY$6)*(YearsExp&lt;=AY$7)*Salaries)/AI11</f>
        <v>#VALUE!</v>
      </c>
      <c r="AZ11" s="0" t="e">
        <f aca="false" t="array" ref="AZ11:AZ11">SUM((Continent=$AG11)*(YearsExp&gt;AZ$6)*(YearsExp&lt;=AZ$7)*Salaries)/AJ11</f>
        <v>#VALUE!</v>
      </c>
      <c r="BA11" s="0" t="e">
        <f aca="false" t="array" ref="BA11:BA11">SUM((Continent=$AG11)*(YearsExp&gt;BA$6)*(YearsExp&lt;=BA$7)*Salaries)/AK11</f>
        <v>#VALUE!</v>
      </c>
      <c r="BB11" s="0" t="e">
        <f aca="false" t="array" ref="BB11:BB11">SUM((Continent=$AG11)*(YearsExp&gt;BB$6)*(YearsExp&lt;=BB$7)*Salaries)/AL11</f>
        <v>#VALUE!</v>
      </c>
      <c r="BE11" s="0" t="s">
        <v>80</v>
      </c>
      <c r="BF11" s="0" t="str">
        <f aca="false" t="array" ref="BF11:BF11">IFERROR(SUM((Continent=$AO11)*(CodeHours=BF$6)*Salaries)/AP11,"")</f>
        <v/>
      </c>
      <c r="BG11" s="0" t="str">
        <f aca="false" t="array" ref="BG11:BG11">IFERROR(SUM((Continent=$AO11)*(CodeHours=BG$6)*Salaries)/AQ11,"")</f>
        <v/>
      </c>
      <c r="BH11" s="0" t="str">
        <f aca="false" t="array" ref="BH11:BH11">IFERROR(SUM((Continent=$AO11)*(CodeHours=BH$6)*Salaries)/AR11,"")</f>
        <v/>
      </c>
      <c r="BI11" s="0" t="str">
        <f aca="false" t="array" ref="BI11:BI11">IFERROR(SUM((Continent=$AO11)*(CodeHours=BI$6)*Salaries)/AS11,"")</f>
        <v/>
      </c>
      <c r="BJ11" s="0" t="str">
        <f aca="false" t="array" ref="BJ11:BJ11">IFERROR(SUM((Continent=$AO11)*(CodeHours=BJ$6)*Salaries)/AT11,"")</f>
        <v/>
      </c>
      <c r="BL11" s="0" t="n">
        <f aca="false">+BL10+1</f>
        <v>4</v>
      </c>
      <c r="BM11" s="0" t="e">
        <f aca="false">INDEX($BU$18:$BY$120,$BL11,COLUMNS($BL$8:BM11))</f>
        <v>#N/A</v>
      </c>
      <c r="BN11" s="0" t="e">
        <f aca="false">INDEX($BU$18:$BY$120,$BL11,COLUMNS($BL$8:BN11))</f>
        <v>#N/A</v>
      </c>
      <c r="BO11" s="0" t="e">
        <f aca="false">INDEX($BU$18:$BY$120,$BL11,COLUMNS($BL$8:BO11))</f>
        <v>#N/A</v>
      </c>
      <c r="BP11" s="0" t="e">
        <f aca="false">INDEX($BU$18:$BY$120,$BL11,COLUMNS($BL$8:BP11))</f>
        <v>#N/A</v>
      </c>
      <c r="CT11" s="0"/>
    </row>
    <row r="12" customFormat="false" ht="15" hidden="false" customHeight="false" outlineLevel="0" collapsed="false">
      <c r="B12" s="0" t="s">
        <v>97</v>
      </c>
      <c r="C12" s="62" t="e">
        <f aca="false" t="array" ref="C12:C12">SUM((Continent=C$8)*(JobType=$B12)*(YearsExp&gt;$D$4)*(YearsExp&lt;$E$4)*(CodeHours&gt;$D$5)*(CodeHours&lt;$E$5)*Salaries)</f>
        <v>#VALUE!</v>
      </c>
      <c r="D12" s="62" t="e">
        <f aca="false" t="array" ref="D12:D12">SUM((Continent=D$8)*(JobType=$B12)*(YearsExp&gt;$D$4)*(YearsExp&lt;$E$4)*(CodeHours&gt;$D$5)*(CodeHours&lt;$E$5)*Salaries)</f>
        <v>#VALUE!</v>
      </c>
      <c r="E12" s="62" t="e">
        <f aca="false" t="array" ref="E12:E12">SUM((Continent=E$8)*(JobType=$B12)*(YearsExp&gt;$D$4)*(YearsExp&lt;$E$4)*(CodeHours&gt;$D$5)*(CodeHours&lt;$E$5)*Salaries)</f>
        <v>#VALUE!</v>
      </c>
      <c r="F12" s="62" t="e">
        <f aca="false" t="array" ref="F12:F12">SUM((Continent=F$8)*(JobType=$B12)*(YearsExp&gt;$D$4)*(YearsExp&lt;$E$4)*(CodeHours&gt;$D$5)*(CodeHours&lt;$E$5)*Salaries)</f>
        <v>#VALUE!</v>
      </c>
      <c r="G12" s="62" t="e">
        <f aca="false" t="array" ref="G12:G12">SUM((Continent=G$8)*(JobType=$B12)*(YearsExp&gt;$D$4)*(YearsExp&lt;$E$4)*(CodeHours&gt;$D$5)*(CodeHours&lt;$E$5)*Salaries)</f>
        <v>#VALUE!</v>
      </c>
      <c r="H12" s="62" t="e">
        <f aca="false" t="array" ref="H12:H12">SUM((Continent=H$8)*(JobType=$B12)*(YearsExp&gt;$D$4)*(YearsExp&lt;$E$4)*(CodeHours&gt;$D$5)*(CodeHours&lt;$E$5)*Salaries)</f>
        <v>#VALUE!</v>
      </c>
      <c r="I12" s="62" t="e">
        <f aca="false">SUM(C12:H12)</f>
        <v>#VALUE!</v>
      </c>
      <c r="J12" s="62" t="e">
        <f aca="false">INDEX(C12:H12,,MATCH($D$6,$C$8:$H$8,0))</f>
        <v>#VALUE!</v>
      </c>
      <c r="N12" s="0" t="s">
        <v>97</v>
      </c>
      <c r="O12" s="62" t="e">
        <f aca="false" t="array" ref="O12:O12">QUARTILE(IF((Continent=O$7)*(JobType=$B12)*1,Salaries),O$5)</f>
        <v>#VALUE!</v>
      </c>
      <c r="P12" s="62" t="e">
        <f aca="false" t="array" ref="P12:P12">QUARTILE(IF((Continent=P$7)*(JobType=$B12),Salaries),P$5)</f>
        <v>#VALUE!</v>
      </c>
      <c r="Q12" s="62" t="e">
        <f aca="false" t="array" ref="Q12:Q12">QUARTILE(IF((Continent=Q$7)*(JobType=$B12),Salaries),Q$5)</f>
        <v>#VALUE!</v>
      </c>
      <c r="R12" s="62" t="e">
        <f aca="false" t="array" ref="R12:R12">QUARTILE(IF((Continent=R$7)*(JobType=$B12),Salaries),R$5)</f>
        <v>#VALUE!</v>
      </c>
      <c r="S12" s="62" t="e">
        <f aca="false" t="array" ref="S12:S12">QUARTILE(IF((Continent=S$7)*(JobType=$B12),Salaries),S$5)</f>
        <v>#VALUE!</v>
      </c>
      <c r="W12" s="0" t="s">
        <v>97</v>
      </c>
      <c r="X12" s="62" t="e">
        <f aca="false" t="array" ref="X12:X12">QUARTILE(IF((Continent=X$7)*(JobType=$B12),Salaries),X$5)</f>
        <v>#VALUE!</v>
      </c>
      <c r="Y12" s="62" t="e">
        <f aca="false" t="array" ref="Y12:Y12">QUARTILE(IF((Continent=Y$7)*(JobType=$B12),Salaries),Y$5)</f>
        <v>#VALUE!</v>
      </c>
      <c r="Z12" s="62" t="e">
        <f aca="false" t="array" ref="Z12:Z12">QUARTILE(IF((Continent=Z$7)*(JobType=$B12),Salaries),Z$5)</f>
        <v>#VALUE!</v>
      </c>
      <c r="AA12" s="62" t="e">
        <f aca="false" t="array" ref="AA12:AA12">QUARTILE(IF((Continent=AA$7)*(JobType=$B12),Salaries),AA$5)</f>
        <v>#VALUE!</v>
      </c>
      <c r="AB12" s="62" t="e">
        <f aca="false" t="array" ref="AB12:AB12">QUARTILE(IF((Continent=AB$7)*(JobType=$B12),Salaries),AB$5)</f>
        <v>#VALUE!</v>
      </c>
      <c r="AG12" s="0" t="s">
        <v>89</v>
      </c>
      <c r="AH12" s="0" t="e">
        <f aca="false" t="array" ref="AH12:AH12">SUM((Continent=$AG12)*(YearsExp&gt;AH$6)*(YearsExp&lt;=AH$7))</f>
        <v>#VALUE!</v>
      </c>
      <c r="AI12" s="0" t="e">
        <f aca="false" t="array" ref="AI12:AI12">SUM((Continent=$AG12)*(YearsExp&gt;AI$6)*(YearsExp&lt;=AI$7))</f>
        <v>#VALUE!</v>
      </c>
      <c r="AJ12" s="0" t="e">
        <f aca="false" t="array" ref="AJ12:AJ12">SUM((Continent=$AG12)*(YearsExp&gt;AJ$6)*(YearsExp&lt;=AJ$7))</f>
        <v>#VALUE!</v>
      </c>
      <c r="AK12" s="0" t="e">
        <f aca="false" t="array" ref="AK12:AK12">SUM((Continent=$AG12)*(YearsExp&gt;AK$6)*(YearsExp&lt;=AK$7))</f>
        <v>#VALUE!</v>
      </c>
      <c r="AL12" s="0" t="e">
        <f aca="false" t="array" ref="AL12:AL12">SUM((Continent=$AG12)*(YearsExp&gt;AL$6)*(YearsExp&lt;=AL$7))</f>
        <v>#VALUE!</v>
      </c>
      <c r="AM12" s="0" t="e">
        <f aca="false">SUM(AH12:AL12)</f>
        <v>#VALUE!</v>
      </c>
      <c r="AO12" s="0" t="s">
        <v>89</v>
      </c>
      <c r="AP12" s="0" t="e">
        <f aca="false" t="array" ref="AP12:AP12">SUMPRODUCT((Continent=$AO12)*(CodeHours=AP$6))</f>
        <v>#VALUE!</v>
      </c>
      <c r="AQ12" s="0" t="e">
        <f aca="false" t="array" ref="AQ12:AQ12">SUMPRODUCT((Continent=$AO12)*(CodeHours=AQ$6))</f>
        <v>#VALUE!</v>
      </c>
      <c r="AR12" s="0" t="e">
        <f aca="false" t="array" ref="AR12:AR12">SUMPRODUCT((Continent=$AO12)*(CodeHours=AR$6))</f>
        <v>#VALUE!</v>
      </c>
      <c r="AS12" s="0" t="e">
        <f aca="false" t="array" ref="AS12:AS12">SUMPRODUCT((Continent=$AO12)*(CodeHours=AS$6))</f>
        <v>#VALUE!</v>
      </c>
      <c r="AT12" s="0" t="e">
        <f aca="false" t="array" ref="AT12:AT12">SUMPRODUCT((Continent=$AO12)*(CodeHours=AT$6))</f>
        <v>#VALUE!</v>
      </c>
      <c r="AU12" s="0" t="e">
        <f aca="false">SUM(AP12:AT12)</f>
        <v>#VALUE!</v>
      </c>
      <c r="AW12" s="0" t="s">
        <v>89</v>
      </c>
      <c r="AX12" s="0" t="e">
        <f aca="false" t="array" ref="AX12:AX12">SUM((Continent=$AG12)*(YearsExp&gt;AX$6)*(YearsExp&lt;=AX$7)*Salaries)/AH12</f>
        <v>#VALUE!</v>
      </c>
      <c r="AY12" s="0" t="e">
        <f aca="false" t="array" ref="AY12:AY12">SUM((Continent=$AG12)*(YearsExp&gt;AY$6)*(YearsExp&lt;=AY$7)*Salaries)/AI12</f>
        <v>#VALUE!</v>
      </c>
      <c r="AZ12" s="0" t="e">
        <f aca="false" t="array" ref="AZ12:AZ12">SUM((Continent=$AG12)*(YearsExp&gt;AZ$6)*(YearsExp&lt;=AZ$7)*Salaries)/AJ12</f>
        <v>#VALUE!</v>
      </c>
      <c r="BA12" s="0" t="e">
        <f aca="false" t="array" ref="BA12:BA12">SUM((Continent=$AG12)*(YearsExp&gt;BA$6)*(YearsExp&lt;=BA$7)*Salaries)/AK12</f>
        <v>#VALUE!</v>
      </c>
      <c r="BB12" s="0" t="e">
        <f aca="false" t="array" ref="BB12:BB12">SUM((Continent=$AG12)*(YearsExp&gt;BB$6)*(YearsExp&lt;=BB$7)*Salaries)/AL12</f>
        <v>#VALUE!</v>
      </c>
      <c r="BE12" s="0" t="s">
        <v>89</v>
      </c>
      <c r="BF12" s="0" t="str">
        <f aca="false" t="array" ref="BF12:BF12">IFERROR(SUM((Continent=$AO12)*(CodeHours=BF$6)*Salaries)/AP12,"")</f>
        <v/>
      </c>
      <c r="BG12" s="0" t="str">
        <f aca="false" t="array" ref="BG12:BG12">IFERROR(SUM((Continent=$AO12)*(CodeHours=BG$6)*Salaries)/AQ12,"")</f>
        <v/>
      </c>
      <c r="BH12" s="0" t="str">
        <f aca="false" t="array" ref="BH12:BH12">IFERROR(SUM((Continent=$AO12)*(CodeHours=BH$6)*Salaries)/AR12,"")</f>
        <v/>
      </c>
      <c r="BI12" s="0" t="str">
        <f aca="false" t="array" ref="BI12:BI12">IFERROR(SUM((Continent=$AO12)*(CodeHours=BI$6)*Salaries)/AS12,"")</f>
        <v/>
      </c>
      <c r="BJ12" s="0" t="str">
        <f aca="false" t="array" ref="BJ12:BJ12">IFERROR(SUM((Continent=$AO12)*(CodeHours=BJ$6)*Salaries)/AT12,"")</f>
        <v/>
      </c>
      <c r="BL12" s="0" t="n">
        <f aca="false">+BL11+1</f>
        <v>5</v>
      </c>
      <c r="BM12" s="0" t="e">
        <f aca="false">INDEX($BU$18:$BY$120,$BL12,COLUMNS($BL$8:BM12))</f>
        <v>#N/A</v>
      </c>
      <c r="BN12" s="0" t="e">
        <f aca="false">INDEX($BU$18:$BY$120,$BL12,COLUMNS($BL$8:BN12))</f>
        <v>#N/A</v>
      </c>
      <c r="BO12" s="0" t="e">
        <f aca="false">INDEX($BU$18:$BY$120,$BL12,COLUMNS($BL$8:BO12))</f>
        <v>#N/A</v>
      </c>
      <c r="BP12" s="0" t="e">
        <f aca="false">INDEX($BU$18:$BY$120,$BL12,COLUMNS($BL$8:BP12))</f>
        <v>#N/A</v>
      </c>
      <c r="CT12" s="0"/>
    </row>
    <row r="13" customFormat="false" ht="15" hidden="false" customHeight="false" outlineLevel="0" collapsed="false">
      <c r="B13" s="0" t="s">
        <v>107</v>
      </c>
      <c r="C13" s="62" t="e">
        <f aca="false" t="array" ref="C13:C13">SUM((Continent=C$8)*(JobType=$B13)*(YearsExp&gt;$D$4)*(YearsExp&lt;$E$4)*(CodeHours&gt;$D$5)*(CodeHours&lt;$E$5)*Salaries)</f>
        <v>#VALUE!</v>
      </c>
      <c r="D13" s="62" t="e">
        <f aca="false" t="array" ref="D13:D13">SUM((Continent=D$8)*(JobType=$B13)*(YearsExp&gt;$D$4)*(YearsExp&lt;$E$4)*(CodeHours&gt;$D$5)*(CodeHours&lt;$E$5)*Salaries)</f>
        <v>#VALUE!</v>
      </c>
      <c r="E13" s="62" t="e">
        <f aca="false" t="array" ref="E13:E13">SUM((Continent=E$8)*(JobType=$B13)*(YearsExp&gt;$D$4)*(YearsExp&lt;$E$4)*(CodeHours&gt;$D$5)*(CodeHours&lt;$E$5)*Salaries)</f>
        <v>#VALUE!</v>
      </c>
      <c r="F13" s="62" t="e">
        <f aca="false" t="array" ref="F13:F13">SUM((Continent=F$8)*(JobType=$B13)*(YearsExp&gt;$D$4)*(YearsExp&lt;$E$4)*(CodeHours&gt;$D$5)*(CodeHours&lt;$E$5)*Salaries)</f>
        <v>#VALUE!</v>
      </c>
      <c r="G13" s="62" t="e">
        <f aca="false" t="array" ref="G13:G13">SUM((Continent=G$8)*(JobType=$B13)*(YearsExp&gt;$D$4)*(YearsExp&lt;$E$4)*(CodeHours&gt;$D$5)*(CodeHours&lt;$E$5)*Salaries)</f>
        <v>#VALUE!</v>
      </c>
      <c r="H13" s="62" t="e">
        <f aca="false" t="array" ref="H13:H13">SUM((Continent=H$8)*(JobType=$B13)*(YearsExp&gt;$D$4)*(YearsExp&lt;$E$4)*(CodeHours&gt;$D$5)*(CodeHours&lt;$E$5)*Salaries)</f>
        <v>#VALUE!</v>
      </c>
      <c r="I13" s="62" t="e">
        <f aca="false">SUM(C13:H13)</f>
        <v>#VALUE!</v>
      </c>
      <c r="J13" s="62" t="e">
        <f aca="false">INDEX(C13:H13,,MATCH($D$6,$C$8:$H$8,0))</f>
        <v>#VALUE!</v>
      </c>
      <c r="N13" s="0" t="s">
        <v>107</v>
      </c>
      <c r="O13" s="62" t="e">
        <f aca="false" t="array" ref="O13:O13">QUARTILE(IF((Continent=O$7)*(JobType=$B13)*1,Salaries),O$5)</f>
        <v>#VALUE!</v>
      </c>
      <c r="P13" s="62" t="e">
        <f aca="false" t="array" ref="P13:P13">QUARTILE(IF((Continent=P$7)*(JobType=$B13),Salaries),P$5)</f>
        <v>#VALUE!</v>
      </c>
      <c r="Q13" s="62" t="e">
        <f aca="false" t="array" ref="Q13:Q13">QUARTILE(IF((Continent=Q$7)*(JobType=$B13),Salaries),Q$5)</f>
        <v>#VALUE!</v>
      </c>
      <c r="R13" s="62" t="e">
        <f aca="false" t="array" ref="R13:R13">QUARTILE(IF((Continent=R$7)*(JobType=$B13),Salaries),R$5)</f>
        <v>#VALUE!</v>
      </c>
      <c r="S13" s="62" t="e">
        <f aca="false" t="array" ref="S13:S13">QUARTILE(IF((Continent=S$7)*(JobType=$B13),Salaries),S$5)</f>
        <v>#VALUE!</v>
      </c>
      <c r="W13" s="0" t="s">
        <v>107</v>
      </c>
      <c r="X13" s="62" t="e">
        <f aca="false" t="array" ref="X13:X13">QUARTILE(IF((Continent=X$7)*(JobType=$B13),Salaries),X$5)</f>
        <v>#VALUE!</v>
      </c>
      <c r="Y13" s="62" t="e">
        <f aca="false" t="array" ref="Y13:Y13">QUARTILE(IF((Continent=Y$7)*(JobType=$B13),Salaries),Y$5)</f>
        <v>#VALUE!</v>
      </c>
      <c r="Z13" s="62" t="e">
        <f aca="false" t="array" ref="Z13:Z13">QUARTILE(IF((Continent=Z$7)*(JobType=$B13),Salaries),Z$5)</f>
        <v>#VALUE!</v>
      </c>
      <c r="AA13" s="62" t="e">
        <f aca="false" t="array" ref="AA13:AA13">QUARTILE(IF((Continent=AA$7)*(JobType=$B13),Salaries),AA$5)</f>
        <v>#VALUE!</v>
      </c>
      <c r="AB13" s="62" t="e">
        <f aca="false" t="array" ref="AB13:AB13">QUARTILE(IF((Continent=AB$7)*(JobType=$B13),Salaries),AB$5)</f>
        <v>#VALUE!</v>
      </c>
      <c r="AG13" s="0" t="s">
        <v>99</v>
      </c>
      <c r="AH13" s="0" t="e">
        <f aca="false" t="array" ref="AH13:AH13">SUM((Continent=$AG13)*(YearsExp&gt;AH$6)*(YearsExp&lt;=AH$7))</f>
        <v>#VALUE!</v>
      </c>
      <c r="AI13" s="0" t="e">
        <f aca="false" t="array" ref="AI13:AI13">SUM((Continent=$AG13)*(YearsExp&gt;AI$6)*(YearsExp&lt;=AI$7))</f>
        <v>#VALUE!</v>
      </c>
      <c r="AJ13" s="0" t="e">
        <f aca="false" t="array" ref="AJ13:AJ13">SUM((Continent=$AG13)*(YearsExp&gt;AJ$6)*(YearsExp&lt;=AJ$7))</f>
        <v>#VALUE!</v>
      </c>
      <c r="AK13" s="0" t="e">
        <f aca="false" t="array" ref="AK13:AK13">SUM((Continent=$AG13)*(YearsExp&gt;AK$6)*(YearsExp&lt;=AK$7))</f>
        <v>#VALUE!</v>
      </c>
      <c r="AL13" s="0" t="e">
        <f aca="false" t="array" ref="AL13:AL13">SUM((Continent=$AG13)*(YearsExp&gt;AL$6)*(YearsExp&lt;=AL$7))</f>
        <v>#VALUE!</v>
      </c>
      <c r="AM13" s="0" t="e">
        <f aca="false">SUM(AH13:AL13)</f>
        <v>#VALUE!</v>
      </c>
      <c r="AO13" s="0" t="s">
        <v>99</v>
      </c>
      <c r="AP13" s="0" t="e">
        <f aca="false" t="array" ref="AP13:AP13">SUMPRODUCT((Continent=$AO13)*(CodeHours=AP$6))</f>
        <v>#VALUE!</v>
      </c>
      <c r="AQ13" s="0" t="e">
        <f aca="false" t="array" ref="AQ13:AQ13">SUMPRODUCT((Continent=$AO13)*(CodeHours=AQ$6))</f>
        <v>#VALUE!</v>
      </c>
      <c r="AR13" s="0" t="e">
        <f aca="false" t="array" ref="AR13:AR13">SUMPRODUCT((Continent=$AO13)*(CodeHours=AR$6))</f>
        <v>#VALUE!</v>
      </c>
      <c r="AS13" s="0" t="e">
        <f aca="false" t="array" ref="AS13:AS13">SUMPRODUCT((Continent=$AO13)*(CodeHours=AS$6))</f>
        <v>#VALUE!</v>
      </c>
      <c r="AT13" s="0" t="e">
        <f aca="false" t="array" ref="AT13:AT13">SUMPRODUCT((Continent=$AO13)*(CodeHours=AT$6))</f>
        <v>#VALUE!</v>
      </c>
      <c r="AU13" s="0" t="e">
        <f aca="false">SUM(AP13:AT13)</f>
        <v>#VALUE!</v>
      </c>
      <c r="AW13" s="0" t="s">
        <v>99</v>
      </c>
      <c r="AX13" s="0" t="e">
        <f aca="false" t="array" ref="AX13:AX13">SUM((Continent=$AG13)*(YearsExp&gt;AX$6)*(YearsExp&lt;=AX$7)*Salaries)/AH13</f>
        <v>#VALUE!</v>
      </c>
      <c r="AY13" s="0" t="e">
        <f aca="false" t="array" ref="AY13:AY13">SUM((Continent=$AG13)*(YearsExp&gt;AY$6)*(YearsExp&lt;=AY$7)*Salaries)/AI13</f>
        <v>#VALUE!</v>
      </c>
      <c r="AZ13" s="0" t="e">
        <f aca="false" t="array" ref="AZ13:AZ13">SUM((Continent=$AG13)*(YearsExp&gt;AZ$6)*(YearsExp&lt;=AZ$7)*Salaries)/AJ13</f>
        <v>#VALUE!</v>
      </c>
      <c r="BA13" s="0" t="e">
        <f aca="false" t="array" ref="BA13:BA13">SUM((Continent=$AG13)*(YearsExp&gt;BA$6)*(YearsExp&lt;=BA$7)*Salaries)/AK13</f>
        <v>#VALUE!</v>
      </c>
      <c r="BB13" s="0" t="e">
        <f aca="false" t="array" ref="BB13:BB13">SUM((Continent=$AG13)*(YearsExp&gt;BB$6)*(YearsExp&lt;=BB$7)*Salaries)/AL13</f>
        <v>#VALUE!</v>
      </c>
      <c r="BE13" s="0" t="s">
        <v>99</v>
      </c>
      <c r="BF13" s="0" t="str">
        <f aca="false" t="array" ref="BF13:BF13">IFERROR(SUM((Continent=$AO13)*(CodeHours=BF$6)*Salaries)/AP13,"")</f>
        <v/>
      </c>
      <c r="BG13" s="0" t="str">
        <f aca="false" t="array" ref="BG13:BG13">IFERROR(SUM((Continent=$AO13)*(CodeHours=BG$6)*Salaries)/AQ13,"")</f>
        <v/>
      </c>
      <c r="BH13" s="0" t="str">
        <f aca="false" t="array" ref="BH13:BH13">IFERROR(SUM((Continent=$AO13)*(CodeHours=BH$6)*Salaries)/AR13,"")</f>
        <v/>
      </c>
      <c r="BI13" s="0" t="str">
        <f aca="false" t="array" ref="BI13:BI13">IFERROR(SUM((Continent=$AO13)*(CodeHours=BI$6)*Salaries)/AS13,"")</f>
        <v/>
      </c>
      <c r="BJ13" s="0" t="str">
        <f aca="false" t="array" ref="BJ13:BJ13">IFERROR(SUM((Continent=$AO13)*(CodeHours=BJ$6)*Salaries)/AT13,"")</f>
        <v/>
      </c>
      <c r="BL13" s="0"/>
      <c r="CT13" s="0"/>
    </row>
    <row r="14" customFormat="false" ht="15" hidden="false" customHeight="false" outlineLevel="0" collapsed="false">
      <c r="B14" s="0" t="s">
        <v>116</v>
      </c>
      <c r="C14" s="62" t="e">
        <f aca="false" t="array" ref="C14:C14">SUM((Continent=C$8)*(JobType=$B14)*(YearsExp&gt;$D$4)*(YearsExp&lt;$E$4)*(CodeHours&gt;$D$5)*(CodeHours&lt;$E$5)*Salaries)</f>
        <v>#VALUE!</v>
      </c>
      <c r="D14" s="62" t="e">
        <f aca="false" t="array" ref="D14:D14">SUM((Continent=D$8)*(JobType=$B14)*(YearsExp&gt;$D$4)*(YearsExp&lt;$E$4)*(CodeHours&gt;$D$5)*(CodeHours&lt;$E$5)*Salaries)</f>
        <v>#VALUE!</v>
      </c>
      <c r="E14" s="62" t="e">
        <f aca="false" t="array" ref="E14:E14">SUM((Continent=E$8)*(JobType=$B14)*(YearsExp&gt;$D$4)*(YearsExp&lt;$E$4)*(CodeHours&gt;$D$5)*(CodeHours&lt;$E$5)*Salaries)</f>
        <v>#VALUE!</v>
      </c>
      <c r="F14" s="62" t="e">
        <f aca="false" t="array" ref="F14:F14">SUM((Continent=F$8)*(JobType=$B14)*(YearsExp&gt;$D$4)*(YearsExp&lt;$E$4)*(CodeHours&gt;$D$5)*(CodeHours&lt;$E$5)*Salaries)</f>
        <v>#VALUE!</v>
      </c>
      <c r="G14" s="62" t="e">
        <f aca="false" t="array" ref="G14:G14">SUM((Continent=G$8)*(JobType=$B14)*(YearsExp&gt;$D$4)*(YearsExp&lt;$E$4)*(CodeHours&gt;$D$5)*(CodeHours&lt;$E$5)*Salaries)</f>
        <v>#VALUE!</v>
      </c>
      <c r="H14" s="62" t="e">
        <f aca="false" t="array" ref="H14:H14">SUM((Continent=H$8)*(JobType=$B14)*(YearsExp&gt;$D$4)*(YearsExp&lt;$E$4)*(CodeHours&gt;$D$5)*(CodeHours&lt;$E$5)*Salaries)</f>
        <v>#VALUE!</v>
      </c>
      <c r="I14" s="62" t="e">
        <f aca="false">SUM(C14:H14)</f>
        <v>#VALUE!</v>
      </c>
      <c r="J14" s="62" t="e">
        <f aca="false">INDEX(C14:H14,,MATCH($D$6,$C$8:$H$8,0))</f>
        <v>#VALUE!</v>
      </c>
      <c r="N14" s="0" t="s">
        <v>116</v>
      </c>
      <c r="O14" s="62" t="e">
        <f aca="false" t="array" ref="O14:O14">QUARTILE(IF((Continent=O$7)*(JobType=$B14)*1,Salaries),O$5)</f>
        <v>#VALUE!</v>
      </c>
      <c r="P14" s="62" t="e">
        <f aca="false" t="array" ref="P14:P14">QUARTILE(IF((Continent=P$7)*(JobType=$B14),Salaries),P$5)</f>
        <v>#VALUE!</v>
      </c>
      <c r="Q14" s="62" t="e">
        <f aca="false" t="array" ref="Q14:Q14">QUARTILE(IF((Continent=Q$7)*(JobType=$B14),Salaries),Q$5)</f>
        <v>#VALUE!</v>
      </c>
      <c r="R14" s="62" t="e">
        <f aca="false" t="array" ref="R14:R14">QUARTILE(IF((Continent=R$7)*(JobType=$B14),Salaries),R$5)</f>
        <v>#VALUE!</v>
      </c>
      <c r="S14" s="62" t="e">
        <f aca="false" t="array" ref="S14:S14">QUARTILE(IF((Continent=S$7)*(JobType=$B14),Salaries),S$5)</f>
        <v>#VALUE!</v>
      </c>
      <c r="W14" s="0" t="s">
        <v>116</v>
      </c>
      <c r="X14" s="62" t="e">
        <f aca="false" t="array" ref="X14:X14">QUARTILE(IF((Continent=X$7)*(JobType=$B14),Salaries),X$5)</f>
        <v>#VALUE!</v>
      </c>
      <c r="Y14" s="62" t="e">
        <f aca="false" t="array" ref="Y14:Y14">QUARTILE(IF((Continent=Y$7)*(JobType=$B14),Salaries),Y$5)</f>
        <v>#VALUE!</v>
      </c>
      <c r="Z14" s="62" t="e">
        <f aca="false" t="array" ref="Z14:Z14">QUARTILE(IF((Continent=Z$7)*(JobType=$B14),Salaries),Z$5)</f>
        <v>#VALUE!</v>
      </c>
      <c r="AA14" s="62" t="e">
        <f aca="false" t="array" ref="AA14:AA14">QUARTILE(IF((Continent=AA$7)*(JobType=$B14),Salaries),AA$5)</f>
        <v>#VALUE!</v>
      </c>
      <c r="AB14" s="62" t="e">
        <f aca="false" t="array" ref="AB14:AB14">QUARTILE(IF((Continent=AB$7)*(JobType=$B14),Salaries),AB$5)</f>
        <v>#VALUE!</v>
      </c>
      <c r="AG14" s="0" t="s">
        <v>109</v>
      </c>
      <c r="AH14" s="0" t="e">
        <f aca="false" t="array" ref="AH14:AH14">SUM((Continent=$AG14)*(YearsExp&gt;AH$6)*(YearsExp&lt;=AH$7))</f>
        <v>#VALUE!</v>
      </c>
      <c r="AI14" s="0" t="e">
        <f aca="false" t="array" ref="AI14:AI14">SUM((Continent=$AG14)*(YearsExp&gt;AI$6)*(YearsExp&lt;=AI$7))</f>
        <v>#VALUE!</v>
      </c>
      <c r="AJ14" s="0" t="e">
        <f aca="false" t="array" ref="AJ14:AJ14">SUM((Continent=$AG14)*(YearsExp&gt;AJ$6)*(YearsExp&lt;=AJ$7))</f>
        <v>#VALUE!</v>
      </c>
      <c r="AK14" s="0" t="e">
        <f aca="false" t="array" ref="AK14:AK14">SUM((Continent=$AG14)*(YearsExp&gt;AK$6)*(YearsExp&lt;=AK$7))</f>
        <v>#VALUE!</v>
      </c>
      <c r="AL14" s="0" t="e">
        <f aca="false" t="array" ref="AL14:AL14">SUM((Continent=$AG14)*(YearsExp&gt;AL$6)*(YearsExp&lt;=AL$7))</f>
        <v>#VALUE!</v>
      </c>
      <c r="AM14" s="0" t="e">
        <f aca="false">SUM(AH14:AL14)</f>
        <v>#VALUE!</v>
      </c>
      <c r="AO14" s="0" t="s">
        <v>109</v>
      </c>
      <c r="AP14" s="0" t="e">
        <f aca="false" t="array" ref="AP14:AP14">SUMPRODUCT((Continent=$AO14)*(CodeHours=AP$6))</f>
        <v>#VALUE!</v>
      </c>
      <c r="AQ14" s="0" t="e">
        <f aca="false" t="array" ref="AQ14:AQ14">SUMPRODUCT((Continent=$AO14)*(CodeHours=AQ$6))</f>
        <v>#VALUE!</v>
      </c>
      <c r="AR14" s="0" t="e">
        <f aca="false" t="array" ref="AR14:AR14">SUMPRODUCT((Continent=$AO14)*(CodeHours=AR$6))</f>
        <v>#VALUE!</v>
      </c>
      <c r="AS14" s="0" t="e">
        <f aca="false" t="array" ref="AS14:AS14">SUMPRODUCT((Continent=$AO14)*(CodeHours=AS$6))</f>
        <v>#VALUE!</v>
      </c>
      <c r="AT14" s="0" t="e">
        <f aca="false" t="array" ref="AT14:AT14">SUMPRODUCT((Continent=$AO14)*(CodeHours=AT$6))</f>
        <v>#VALUE!</v>
      </c>
      <c r="AU14" s="0" t="e">
        <f aca="false">SUM(AP14:AT14)</f>
        <v>#VALUE!</v>
      </c>
      <c r="AW14" s="0" t="s">
        <v>109</v>
      </c>
      <c r="AX14" s="0" t="e">
        <f aca="false" t="array" ref="AX14:AX14">SUM((Continent=$AG14)*(YearsExp&gt;AX$6)*(YearsExp&lt;=AX$7)*Salaries)/AH14</f>
        <v>#VALUE!</v>
      </c>
      <c r="AY14" s="0" t="e">
        <f aca="false" t="array" ref="AY14:AY14">SUM((Continent=$AG14)*(YearsExp&gt;AY$6)*(YearsExp&lt;=AY$7)*Salaries)/AI14</f>
        <v>#VALUE!</v>
      </c>
      <c r="AZ14" s="0" t="e">
        <f aca="false" t="array" ref="AZ14:AZ14">SUM((Continent=$AG14)*(YearsExp&gt;AZ$6)*(YearsExp&lt;=AZ$7)*Salaries)/AJ14</f>
        <v>#VALUE!</v>
      </c>
      <c r="BA14" s="0" t="e">
        <f aca="false" t="array" ref="BA14:BA14">SUM((Continent=$AG14)*(YearsExp&gt;BA$6)*(YearsExp&lt;=BA$7)*Salaries)/AK14</f>
        <v>#VALUE!</v>
      </c>
      <c r="BB14" s="0" t="e">
        <f aca="false" t="array" ref="BB14:BB14">SUM((Continent=$AG14)*(YearsExp&gt;BB$6)*(YearsExp&lt;=BB$7)*Salaries)/AL14</f>
        <v>#VALUE!</v>
      </c>
      <c r="BE14" s="0" t="s">
        <v>109</v>
      </c>
      <c r="BF14" s="0" t="str">
        <f aca="false" t="array" ref="BF14:BF14">IFERROR(SUM((Continent=$AO14)*(CodeHours=BF$6)*Salaries)/AP14,"")</f>
        <v/>
      </c>
      <c r="BG14" s="0" t="str">
        <f aca="false" t="array" ref="BG14:BG14">IFERROR(SUM((Continent=$AO14)*(CodeHours=BG$6)*Salaries)/AQ14,"")</f>
        <v/>
      </c>
      <c r="BH14" s="0" t="str">
        <f aca="false" t="array" ref="BH14:BH14">IFERROR(SUM((Continent=$AO14)*(CodeHours=BH$6)*Salaries)/AR14,"")</f>
        <v/>
      </c>
      <c r="BI14" s="0" t="str">
        <f aca="false" t="array" ref="BI14:BI14">IFERROR(SUM((Continent=$AO14)*(CodeHours=BI$6)*Salaries)/AS14,"")</f>
        <v/>
      </c>
      <c r="BJ14" s="0" t="str">
        <f aca="false" t="array" ref="BJ14:BJ14">IFERROR(SUM((Continent=$AO14)*(CodeHours=BJ$6)*Salaries)/AT14,"")</f>
        <v/>
      </c>
      <c r="BL14" s="0"/>
      <c r="CD14" s="0" t="s">
        <v>4420</v>
      </c>
      <c r="CT14" s="0"/>
    </row>
    <row r="15" customFormat="false" ht="15" hidden="false" customHeight="false" outlineLevel="0" collapsed="false">
      <c r="B15" s="0" t="s">
        <v>124</v>
      </c>
      <c r="C15" s="62" t="e">
        <f aca="false" t="array" ref="C15:C15">SUM((Continent=C$8)*(JobType=$B15)*(YearsExp&gt;$D$4)*(YearsExp&lt;$E$4)*(CodeHours&gt;$D$5)*(CodeHours&lt;$E$5)*Salaries)</f>
        <v>#VALUE!</v>
      </c>
      <c r="D15" s="62" t="e">
        <f aca="false" t="array" ref="D15:D15">SUM((Continent=D$8)*(JobType=$B15)*(YearsExp&gt;$D$4)*(YearsExp&lt;$E$4)*(CodeHours&gt;$D$5)*(CodeHours&lt;$E$5)*Salaries)</f>
        <v>#VALUE!</v>
      </c>
      <c r="E15" s="62" t="e">
        <f aca="false" t="array" ref="E15:E15">SUM((Continent=E$8)*(JobType=$B15)*(YearsExp&gt;$D$4)*(YearsExp&lt;$E$4)*(CodeHours&gt;$D$5)*(CodeHours&lt;$E$5)*Salaries)</f>
        <v>#VALUE!</v>
      </c>
      <c r="F15" s="62" t="e">
        <f aca="false" t="array" ref="F15:F15">SUM((Continent=F$8)*(JobType=$B15)*(YearsExp&gt;$D$4)*(YearsExp&lt;$E$4)*(CodeHours&gt;$D$5)*(CodeHours&lt;$E$5)*Salaries)</f>
        <v>#VALUE!</v>
      </c>
      <c r="G15" s="62" t="e">
        <f aca="false" t="array" ref="G15:G15">SUM((Continent=G$8)*(JobType=$B15)*(YearsExp&gt;$D$4)*(YearsExp&lt;$E$4)*(CodeHours&gt;$D$5)*(CodeHours&lt;$E$5)*Salaries)</f>
        <v>#VALUE!</v>
      </c>
      <c r="H15" s="62" t="e">
        <f aca="false" t="array" ref="H15:H15">SUM((Continent=H$8)*(JobType=$B15)*(YearsExp&gt;$D$4)*(YearsExp&lt;$E$4)*(CodeHours&gt;$D$5)*(CodeHours&lt;$E$5)*Salaries)</f>
        <v>#VALUE!</v>
      </c>
      <c r="I15" s="62" t="e">
        <f aca="false">SUM(C15:H15)</f>
        <v>#VALUE!</v>
      </c>
      <c r="J15" s="62" t="e">
        <f aca="false">INDEX(C15:H15,,MATCH($D$6,$C$8:$H$8,0))</f>
        <v>#VALUE!</v>
      </c>
      <c r="N15" s="0" t="s">
        <v>124</v>
      </c>
      <c r="O15" s="62" t="e">
        <f aca="false" t="array" ref="O15:O15">QUARTILE(IF((Continent=O$7)*(JobType=$B15)*1,Salaries),O$5)</f>
        <v>#VALUE!</v>
      </c>
      <c r="P15" s="62" t="e">
        <f aca="false" t="array" ref="P15:P15">QUARTILE(IF((Continent=P$7)*(JobType=$B15),Salaries),P$5)</f>
        <v>#VALUE!</v>
      </c>
      <c r="Q15" s="62" t="e">
        <f aca="false" t="array" ref="Q15:Q15">QUARTILE(IF((Continent=Q$7)*(JobType=$B15),Salaries),Q$5)</f>
        <v>#VALUE!</v>
      </c>
      <c r="R15" s="62" t="e">
        <f aca="false" t="array" ref="R15:R15">QUARTILE(IF((Continent=R$7)*(JobType=$B15),Salaries),R$5)</f>
        <v>#VALUE!</v>
      </c>
      <c r="S15" s="62" t="e">
        <f aca="false" t="array" ref="S15:S15">QUARTILE(IF((Continent=S$7)*(JobType=$B15),Salaries),S$5)</f>
        <v>#VALUE!</v>
      </c>
      <c r="W15" s="0" t="s">
        <v>124</v>
      </c>
      <c r="X15" s="62" t="e">
        <f aca="false" t="array" ref="X15:X15">QUARTILE(IF((Continent=X$7)*(JobType=$B15),Salaries),X$5)</f>
        <v>#VALUE!</v>
      </c>
      <c r="Y15" s="62" t="e">
        <f aca="false" t="array" ref="Y15:Y15">QUARTILE(IF((Continent=Y$7)*(JobType=$B15),Salaries),Y$5)</f>
        <v>#VALUE!</v>
      </c>
      <c r="Z15" s="62" t="e">
        <f aca="false" t="array" ref="Z15:Z15">QUARTILE(IF((Continent=Z$7)*(JobType=$B15),Salaries),Z$5)</f>
        <v>#VALUE!</v>
      </c>
      <c r="AA15" s="62" t="e">
        <f aca="false" t="array" ref="AA15:AA15">QUARTILE(IF((Continent=AA$7)*(JobType=$B15),Salaries),AA$5)</f>
        <v>#VALUE!</v>
      </c>
      <c r="AB15" s="62" t="e">
        <f aca="false" t="array" ref="AB15:AB15">QUARTILE(IF((Continent=AB$7)*(JobType=$B15),Salaries),AB$5)</f>
        <v>#VALUE!</v>
      </c>
      <c r="AG15" s="0" t="s">
        <v>117</v>
      </c>
      <c r="AH15" s="0" t="e">
        <f aca="false" t="array" ref="AH15:AH15">SUM((Continent=$AG15)*(YearsExp&gt;AH$6)*(YearsExp&lt;=AH$7))</f>
        <v>#VALUE!</v>
      </c>
      <c r="AI15" s="0" t="e">
        <f aca="false" t="array" ref="AI15:AI15">SUM((Continent=$AG15)*(YearsExp&gt;AI$6)*(YearsExp&lt;=AI$7))</f>
        <v>#VALUE!</v>
      </c>
      <c r="AJ15" s="0" t="e">
        <f aca="false" t="array" ref="AJ15:AJ15">SUM((Continent=$AG15)*(YearsExp&gt;AJ$6)*(YearsExp&lt;=AJ$7))</f>
        <v>#VALUE!</v>
      </c>
      <c r="AK15" s="0" t="e">
        <f aca="false" t="array" ref="AK15:AK15">SUM((Continent=$AG15)*(YearsExp&gt;AK$6)*(YearsExp&lt;=AK$7))</f>
        <v>#VALUE!</v>
      </c>
      <c r="AL15" s="0" t="e">
        <f aca="false" t="array" ref="AL15:AL15">SUM((Continent=$AG15)*(YearsExp&gt;AL$6)*(YearsExp&lt;=AL$7))</f>
        <v>#VALUE!</v>
      </c>
      <c r="AM15" s="0" t="e">
        <f aca="false">SUM(AH15:AL15)</f>
        <v>#VALUE!</v>
      </c>
      <c r="AO15" s="0" t="s">
        <v>117</v>
      </c>
      <c r="AP15" s="0" t="e">
        <f aca="false" t="array" ref="AP15:AP15">SUMPRODUCT((Continent=$AO15)*(CodeHours=AP$6))</f>
        <v>#VALUE!</v>
      </c>
      <c r="AQ15" s="0" t="e">
        <f aca="false" t="array" ref="AQ15:AQ15">SUMPRODUCT((Continent=$AO15)*(CodeHours=AQ$6))</f>
        <v>#VALUE!</v>
      </c>
      <c r="AR15" s="0" t="e">
        <f aca="false" t="array" ref="AR15:AR15">SUMPRODUCT((Continent=$AO15)*(CodeHours=AR$6))</f>
        <v>#VALUE!</v>
      </c>
      <c r="AS15" s="0" t="e">
        <f aca="false" t="array" ref="AS15:AS15">SUMPRODUCT((Continent=$AO15)*(CodeHours=AS$6))</f>
        <v>#VALUE!</v>
      </c>
      <c r="AT15" s="0" t="e">
        <f aca="false" t="array" ref="AT15:AT15">SUMPRODUCT((Continent=$AO15)*(CodeHours=AT$6))</f>
        <v>#VALUE!</v>
      </c>
      <c r="AU15" s="0" t="e">
        <f aca="false">SUM(AP15:AT15)</f>
        <v>#VALUE!</v>
      </c>
      <c r="AW15" s="0" t="s">
        <v>117</v>
      </c>
      <c r="AX15" s="0" t="e">
        <f aca="false" t="array" ref="AX15:AX15">SUM((Continent=$AG15)*(YearsExp&gt;AX$6)*(YearsExp&lt;=AX$7)*Salaries)/AH15</f>
        <v>#VALUE!</v>
      </c>
      <c r="AY15" s="0" t="e">
        <f aca="false" t="array" ref="AY15:AY15">SUM((Continent=$AG15)*(YearsExp&gt;AY$6)*(YearsExp&lt;=AY$7)*Salaries)/AI15</f>
        <v>#VALUE!</v>
      </c>
      <c r="AZ15" s="0" t="e">
        <f aca="false" t="array" ref="AZ15:AZ15">SUM((Continent=$AG15)*(YearsExp&gt;AZ$6)*(YearsExp&lt;=AZ$7)*Salaries)/AJ15</f>
        <v>#VALUE!</v>
      </c>
      <c r="BA15" s="0" t="e">
        <f aca="false" t="array" ref="BA15:BA15">SUM((Continent=$AG15)*(YearsExp&gt;BA$6)*(YearsExp&lt;=BA$7)*Salaries)/AK15</f>
        <v>#VALUE!</v>
      </c>
      <c r="BB15" s="0" t="e">
        <f aca="false" t="array" ref="BB15:BB15">SUM((Continent=$AG15)*(YearsExp&gt;BB$6)*(YearsExp&lt;=BB$7)*Salaries)/AL15</f>
        <v>#VALUE!</v>
      </c>
      <c r="BE15" s="0" t="s">
        <v>117</v>
      </c>
      <c r="BF15" s="0" t="str">
        <f aca="false" t="array" ref="BF15:BF15">IFERROR(SUM((Continent=$AO15)*(CodeHours=BF$6)*Salaries)/AP15,"")</f>
        <v/>
      </c>
      <c r="BG15" s="0" t="str">
        <f aca="false" t="array" ref="BG15:BG15">IFERROR(SUM((Continent=$AO15)*(CodeHours=BG$6)*Salaries)/AQ15,"")</f>
        <v/>
      </c>
      <c r="BH15" s="0" t="str">
        <f aca="false" t="array" ref="BH15:BH15">IFERROR(SUM((Continent=$AO15)*(CodeHours=BH$6)*Salaries)/AR15,"")</f>
        <v/>
      </c>
      <c r="BI15" s="0" t="str">
        <f aca="false" t="array" ref="BI15:BI15">IFERROR(SUM((Continent=$AO15)*(CodeHours=BI$6)*Salaries)/AS15,"")</f>
        <v/>
      </c>
      <c r="BJ15" s="0" t="str">
        <f aca="false" t="array" ref="BJ15:BJ15">IFERROR(SUM((Continent=$AO15)*(CodeHours=BJ$6)*Salaries)/AT15,"")</f>
        <v/>
      </c>
      <c r="BL15" s="0"/>
      <c r="CT15" s="0"/>
    </row>
    <row r="16" customFormat="false" ht="15" hidden="false" customHeight="false" outlineLevel="0" collapsed="false">
      <c r="B16" s="0" t="s">
        <v>130</v>
      </c>
      <c r="C16" s="62" t="e">
        <f aca="false" t="array" ref="C16:C16">SUM((Continent=C$8)*(JobType=$B16)*(YearsExp&gt;$D$4)*(YearsExp&lt;$E$4)*(CodeHours&gt;$D$5)*(CodeHours&lt;$E$5)*Salaries)</f>
        <v>#VALUE!</v>
      </c>
      <c r="D16" s="62" t="e">
        <f aca="false" t="array" ref="D16:D16">SUM((Continent=D$8)*(JobType=$B16)*(YearsExp&gt;$D$4)*(YearsExp&lt;$E$4)*(CodeHours&gt;$D$5)*(CodeHours&lt;$E$5)*Salaries)</f>
        <v>#VALUE!</v>
      </c>
      <c r="E16" s="62" t="e">
        <f aca="false" t="array" ref="E16:E16">SUM((Continent=E$8)*(JobType=$B16)*(YearsExp&gt;$D$4)*(YearsExp&lt;$E$4)*(CodeHours&gt;$D$5)*(CodeHours&lt;$E$5)*Salaries)</f>
        <v>#VALUE!</v>
      </c>
      <c r="F16" s="62" t="e">
        <f aca="false" t="array" ref="F16:F16">SUM((Continent=F$8)*(JobType=$B16)*(YearsExp&gt;$D$4)*(YearsExp&lt;$E$4)*(CodeHours&gt;$D$5)*(CodeHours&lt;$E$5)*Salaries)</f>
        <v>#VALUE!</v>
      </c>
      <c r="G16" s="62" t="e">
        <f aca="false" t="array" ref="G16:G16">SUM((Continent=G$8)*(JobType=$B16)*(YearsExp&gt;$D$4)*(YearsExp&lt;$E$4)*(CodeHours&gt;$D$5)*(CodeHours&lt;$E$5)*Salaries)</f>
        <v>#VALUE!</v>
      </c>
      <c r="H16" s="62" t="e">
        <f aca="false" t="array" ref="H16:H16">SUM((Continent=H$8)*(JobType=$B16)*(YearsExp&gt;$D$4)*(YearsExp&lt;$E$4)*(CodeHours&gt;$D$5)*(CodeHours&lt;$E$5)*Salaries)</f>
        <v>#VALUE!</v>
      </c>
      <c r="I16" s="62" t="e">
        <f aca="false">SUM(C16:H16)</f>
        <v>#VALUE!</v>
      </c>
      <c r="J16" s="62" t="e">
        <f aca="false">INDEX(C16:H16,,MATCH($D$6,$C$8:$H$8,0))</f>
        <v>#VALUE!</v>
      </c>
      <c r="N16" s="0" t="s">
        <v>130</v>
      </c>
      <c r="O16" s="62" t="e">
        <f aca="false" t="array" ref="O16:O16">QUARTILE(IF((Continent=O$7)*(JobType=$B16)*1,Salaries),O$5)</f>
        <v>#VALUE!</v>
      </c>
      <c r="P16" s="62" t="e">
        <f aca="false" t="array" ref="P16:P16">QUARTILE(IF((Continent=P$7)*(JobType=$B16),Salaries),P$5)</f>
        <v>#VALUE!</v>
      </c>
      <c r="Q16" s="62" t="e">
        <f aca="false" t="array" ref="Q16:Q16">QUARTILE(IF((Continent=Q$7)*(JobType=$B16),Salaries),Q$5)</f>
        <v>#VALUE!</v>
      </c>
      <c r="R16" s="62" t="e">
        <f aca="false" t="array" ref="R16:R16">QUARTILE(IF((Continent=R$7)*(JobType=$B16),Salaries),R$5)</f>
        <v>#VALUE!</v>
      </c>
      <c r="S16" s="62" t="e">
        <f aca="false" t="array" ref="S16:S16">QUARTILE(IF((Continent=S$7)*(JobType=$B16),Salaries),S$5)</f>
        <v>#VALUE!</v>
      </c>
      <c r="W16" s="0" t="s">
        <v>130</v>
      </c>
      <c r="X16" s="62" t="e">
        <f aca="false" t="array" ref="X16:X16">QUARTILE(IF((Continent=X$7)*(JobType=$B16),Salaries),X$5)</f>
        <v>#VALUE!</v>
      </c>
      <c r="Y16" s="62" t="e">
        <f aca="false" t="array" ref="Y16:Y16">QUARTILE(IF((Continent=Y$7)*(JobType=$B16),Salaries),Y$5)</f>
        <v>#VALUE!</v>
      </c>
      <c r="Z16" s="62" t="e">
        <f aca="false" t="array" ref="Z16:Z16">QUARTILE(IF((Continent=Z$7)*(JobType=$B16),Salaries),Z$5)</f>
        <v>#VALUE!</v>
      </c>
      <c r="AA16" s="62" t="e">
        <f aca="false" t="array" ref="AA16:AA16">QUARTILE(IF((Continent=AA$7)*(JobType=$B16),Salaries),AA$5)</f>
        <v>#VALUE!</v>
      </c>
      <c r="AB16" s="62" t="e">
        <f aca="false" t="array" ref="AB16:AB16">QUARTILE(IF((Continent=AB$7)*(JobType=$B16),Salaries),AB$5)</f>
        <v>#VALUE!</v>
      </c>
      <c r="AG16" s="0" t="s">
        <v>4407</v>
      </c>
      <c r="AH16" s="0" t="e">
        <f aca="false">SUM(AH10:AH15)</f>
        <v>#VALUE!</v>
      </c>
      <c r="AI16" s="0" t="e">
        <f aca="false">SUM(AI10:AI15)</f>
        <v>#VALUE!</v>
      </c>
      <c r="AJ16" s="0" t="e">
        <f aca="false">SUM(AJ10:AJ15)</f>
        <v>#VALUE!</v>
      </c>
      <c r="AK16" s="0" t="e">
        <f aca="false">SUM(AK10:AK15)</f>
        <v>#VALUE!</v>
      </c>
      <c r="AL16" s="0" t="e">
        <f aca="false">SUM(AL10:AL15)</f>
        <v>#VALUE!</v>
      </c>
      <c r="AM16" s="0" t="e">
        <f aca="false">SUM(AH16:AL16)</f>
        <v>#VALUE!</v>
      </c>
      <c r="AO16" s="0" t="s">
        <v>4407</v>
      </c>
      <c r="AP16" s="0" t="e">
        <f aca="false">SUM(AP10:AP15)</f>
        <v>#VALUE!</v>
      </c>
      <c r="AQ16" s="0" t="e">
        <f aca="false">SUM(AQ10:AQ15)</f>
        <v>#VALUE!</v>
      </c>
      <c r="AR16" s="0" t="e">
        <f aca="false">SUM(AR10:AR15)</f>
        <v>#VALUE!</v>
      </c>
      <c r="AS16" s="0" t="e">
        <f aca="false">SUM(AS10:AS15)</f>
        <v>#VALUE!</v>
      </c>
      <c r="AT16" s="0" t="e">
        <f aca="false">SUM(AT10:AT15)</f>
        <v>#VALUE!</v>
      </c>
      <c r="AU16" s="0" t="e">
        <f aca="false">SUM(AP16:AT16)</f>
        <v>#VALUE!</v>
      </c>
      <c r="AW16" s="0" t="s">
        <v>4407</v>
      </c>
      <c r="AX16" s="0" t="e">
        <f aca="false">AVERAGE(AX10:AX15)</f>
        <v>#VALUE!</v>
      </c>
      <c r="AY16" s="0" t="e">
        <f aca="false">AVERAGE(AY10:AY15)</f>
        <v>#VALUE!</v>
      </c>
      <c r="AZ16" s="0" t="e">
        <f aca="false">AVERAGE(AZ10:AZ15)</f>
        <v>#VALUE!</v>
      </c>
      <c r="BA16" s="0" t="e">
        <f aca="false">AVERAGE(BA10:BA15)</f>
        <v>#VALUE!</v>
      </c>
      <c r="BB16" s="0" t="e">
        <f aca="false">AVERAGE(BB10:BB15)</f>
        <v>#VALUE!</v>
      </c>
      <c r="BE16" s="0" t="s">
        <v>4407</v>
      </c>
      <c r="BF16" s="0" t="e">
        <f aca="false">AVERAGE(BF10:BF15)</f>
        <v>#DIV/0!</v>
      </c>
      <c r="BG16" s="0" t="e">
        <f aca="false">AVERAGE(BG10:BG15)</f>
        <v>#DIV/0!</v>
      </c>
      <c r="BH16" s="0" t="e">
        <f aca="false">AVERAGE(BH10:BH15)</f>
        <v>#DIV/0!</v>
      </c>
      <c r="BI16" s="0" t="e">
        <f aca="false">AVERAGE(BI10:BI15)</f>
        <v>#DIV/0!</v>
      </c>
      <c r="BJ16" s="0" t="e">
        <f aca="false">AVERAGE(BJ10:BJ15)</f>
        <v>#DIV/0!</v>
      </c>
      <c r="BL16" s="64" t="s">
        <v>4421</v>
      </c>
      <c r="BR16" s="40" t="s">
        <v>4422</v>
      </c>
      <c r="CB16" s="40" t="s">
        <v>4423</v>
      </c>
      <c r="CG16" s="40" t="s">
        <v>4424</v>
      </c>
      <c r="CL16" s="40" t="s">
        <v>4425</v>
      </c>
      <c r="CT16" s="0"/>
    </row>
    <row r="17" customFormat="false" ht="15" hidden="false" customHeight="false" outlineLevel="0" collapsed="false">
      <c r="B17" s="0" t="s">
        <v>136</v>
      </c>
      <c r="C17" s="62" t="e">
        <f aca="false" t="array" ref="C17:C17">SUM((Continent=C$8)*(JobType=$B17)*(YearsExp&gt;$D$4)*(YearsExp&lt;$E$4)*(CodeHours&gt;$D$5)*(CodeHours&lt;$E$5)*Salaries)</f>
        <v>#VALUE!</v>
      </c>
      <c r="D17" s="62" t="e">
        <f aca="false" t="array" ref="D17:D17">SUM((Continent=D$8)*(JobType=$B17)*(YearsExp&gt;$D$4)*(YearsExp&lt;$E$4)*(CodeHours&gt;$D$5)*(CodeHours&lt;$E$5)*Salaries)</f>
        <v>#VALUE!</v>
      </c>
      <c r="E17" s="62" t="e">
        <f aca="false" t="array" ref="E17:E17">SUM((Continent=E$8)*(JobType=$B17)*(YearsExp&gt;$D$4)*(YearsExp&lt;$E$4)*(CodeHours&gt;$D$5)*(CodeHours&lt;$E$5)*Salaries)</f>
        <v>#VALUE!</v>
      </c>
      <c r="F17" s="62" t="e">
        <f aca="false" t="array" ref="F17:F17">SUM((Continent=F$8)*(JobType=$B17)*(YearsExp&gt;$D$4)*(YearsExp&lt;$E$4)*(CodeHours&gt;$D$5)*(CodeHours&lt;$E$5)*Salaries)</f>
        <v>#VALUE!</v>
      </c>
      <c r="G17" s="62" t="e">
        <f aca="false" t="array" ref="G17:G17">SUM((Continent=G$8)*(JobType=$B17)*(YearsExp&gt;$D$4)*(YearsExp&lt;$E$4)*(CodeHours&gt;$D$5)*(CodeHours&lt;$E$5)*Salaries)</f>
        <v>#VALUE!</v>
      </c>
      <c r="H17" s="62" t="e">
        <f aca="false" t="array" ref="H17:H17">SUM((Continent=H$8)*(JobType=$B17)*(YearsExp&gt;$D$4)*(YearsExp&lt;$E$4)*(CodeHours&gt;$D$5)*(CodeHours&lt;$E$5)*Salaries)</f>
        <v>#VALUE!</v>
      </c>
      <c r="I17" s="62" t="e">
        <f aca="false">SUM(C17:H17)</f>
        <v>#VALUE!</v>
      </c>
      <c r="J17" s="62" t="e">
        <f aca="false">INDEX(C17:H17,,MATCH($D$6,$C$8:$H$8,0))</f>
        <v>#VALUE!</v>
      </c>
      <c r="N17" s="0" t="s">
        <v>136</v>
      </c>
      <c r="O17" s="62" t="e">
        <f aca="false" t="array" ref="O17:O17">QUARTILE(IF((Continent=O$7)*(JobType=$B17)*1,Salaries),O$5)</f>
        <v>#VALUE!</v>
      </c>
      <c r="P17" s="62" t="e">
        <f aca="false" t="array" ref="P17:P17">QUARTILE(IF((Continent=P$7)*(JobType=$B17),Salaries),P$5)</f>
        <v>#VALUE!</v>
      </c>
      <c r="Q17" s="62" t="e">
        <f aca="false" t="array" ref="Q17:Q17">QUARTILE(IF((Continent=Q$7)*(JobType=$B17),Salaries),Q$5)</f>
        <v>#VALUE!</v>
      </c>
      <c r="R17" s="62" t="e">
        <f aca="false" t="array" ref="R17:R17">QUARTILE(IF((Continent=R$7)*(JobType=$B17),Salaries),R$5)</f>
        <v>#VALUE!</v>
      </c>
      <c r="S17" s="62" t="e">
        <f aca="false" t="array" ref="S17:S17">QUARTILE(IF((Continent=S$7)*(JobType=$B17),Salaries),S$5)</f>
        <v>#VALUE!</v>
      </c>
      <c r="W17" s="0" t="s">
        <v>136</v>
      </c>
      <c r="X17" s="62" t="e">
        <f aca="false" t="array" ref="X17:X17">QUARTILE(IF((Continent=X$7)*(JobType=$B17),Salaries),X$5)</f>
        <v>#VALUE!</v>
      </c>
      <c r="Y17" s="62" t="e">
        <f aca="false" t="array" ref="Y17:Y17">QUARTILE(IF((Continent=Y$7)*(JobType=$B17),Salaries),Y$5)</f>
        <v>#VALUE!</v>
      </c>
      <c r="Z17" s="62" t="e">
        <f aca="false" t="array" ref="Z17:Z17">QUARTILE(IF((Continent=Z$7)*(JobType=$B17),Salaries),Z$5)</f>
        <v>#VALUE!</v>
      </c>
      <c r="AA17" s="62" t="e">
        <f aca="false" t="array" ref="AA17:AA17">QUARTILE(IF((Continent=AA$7)*(JobType=$B17),Salaries),AA$5)</f>
        <v>#VALUE!</v>
      </c>
      <c r="AB17" s="62" t="e">
        <f aca="false" t="array" ref="AB17:AB17">QUARTILE(IF((Continent=AB$7)*(JobType=$B17),Salaries),AB$5)</f>
        <v>#VALUE!</v>
      </c>
      <c r="BL17" s="44" t="s">
        <v>3905</v>
      </c>
      <c r="BM17" s="44" t="s">
        <v>17</v>
      </c>
      <c r="BN17" s="44" t="s">
        <v>680</v>
      </c>
      <c r="BO17" s="44" t="s">
        <v>9</v>
      </c>
      <c r="BP17" s="44" t="s">
        <v>4405</v>
      </c>
      <c r="BQ17" s="44"/>
      <c r="BR17" s="65" t="str">
        <f aca="false">+BO3</f>
        <v>Nb responses</v>
      </c>
      <c r="BS17" s="44" t="s">
        <v>4426</v>
      </c>
      <c r="BT17" s="44" t="s">
        <v>4427</v>
      </c>
      <c r="BU17" s="44" t="s">
        <v>4428</v>
      </c>
      <c r="BV17" s="44" t="s">
        <v>17</v>
      </c>
      <c r="BW17" s="44" t="s">
        <v>680</v>
      </c>
      <c r="BX17" s="44" t="s">
        <v>9</v>
      </c>
      <c r="BY17" s="44" t="s">
        <v>4405</v>
      </c>
      <c r="CB17" s="44" t="s">
        <v>57</v>
      </c>
      <c r="CC17" s="44" t="s">
        <v>675</v>
      </c>
      <c r="CD17" s="44" t="s">
        <v>9</v>
      </c>
      <c r="CE17" s="44" t="s">
        <v>4429</v>
      </c>
      <c r="CF17" s="44"/>
      <c r="CG17" s="44" t="s">
        <v>57</v>
      </c>
      <c r="CH17" s="44" t="s">
        <v>675</v>
      </c>
      <c r="CI17" s="44" t="s">
        <v>9</v>
      </c>
      <c r="CJ17" s="44" t="s">
        <v>4429</v>
      </c>
      <c r="CK17" s="44"/>
      <c r="CL17" s="44" t="s">
        <v>57</v>
      </c>
      <c r="CM17" s="44" t="s">
        <v>675</v>
      </c>
      <c r="CN17" s="44" t="s">
        <v>9</v>
      </c>
      <c r="CO17" s="44" t="s">
        <v>4429</v>
      </c>
      <c r="CQ17" s="44" t="s">
        <v>4430</v>
      </c>
      <c r="CS17" s="44" t="s">
        <v>4431</v>
      </c>
      <c r="CT17" s="66" t="s">
        <v>4432</v>
      </c>
      <c r="CU17" s="66" t="s">
        <v>4433</v>
      </c>
      <c r="CV17" s="66" t="s">
        <v>4434</v>
      </c>
      <c r="CW17" s="66"/>
    </row>
    <row r="18" customFormat="false" ht="15" hidden="false" customHeight="false" outlineLevel="0" collapsed="false">
      <c r="B18" s="0" t="s">
        <v>143</v>
      </c>
      <c r="C18" s="62" t="e">
        <f aca="false" t="array" ref="C18:C18">SUM((Continent=C$8)*(JobType=$B18)*(YearsExp&gt;$D$4)*(YearsExp&lt;$E$4)*(CodeHours&gt;$D$5)*(CodeHours&lt;$E$5)*Salaries)</f>
        <v>#VALUE!</v>
      </c>
      <c r="D18" s="62" t="e">
        <f aca="false" t="array" ref="D18:D18">SUM((Continent=D$8)*(JobType=$B18)*(YearsExp&gt;$D$4)*(YearsExp&lt;$E$4)*(CodeHours&gt;$D$5)*(CodeHours&lt;$E$5)*Salaries)</f>
        <v>#VALUE!</v>
      </c>
      <c r="E18" s="62" t="e">
        <f aca="false" t="array" ref="E18:E18">SUM((Continent=E$8)*(JobType=$B18)*(YearsExp&gt;$D$4)*(YearsExp&lt;$E$4)*(CodeHours&gt;$D$5)*(CodeHours&lt;$E$5)*Salaries)</f>
        <v>#VALUE!</v>
      </c>
      <c r="F18" s="62" t="e">
        <f aca="false" t="array" ref="F18:F18">SUM((Continent=F$8)*(JobType=$B18)*(YearsExp&gt;$D$4)*(YearsExp&lt;$E$4)*(CodeHours&gt;$D$5)*(CodeHours&lt;$E$5)*Salaries)</f>
        <v>#VALUE!</v>
      </c>
      <c r="G18" s="62" t="e">
        <f aca="false" t="array" ref="G18:G18">SUM((Continent=G$8)*(JobType=$B18)*(YearsExp&gt;$D$4)*(YearsExp&lt;$E$4)*(CodeHours&gt;$D$5)*(CodeHours&lt;$E$5)*Salaries)</f>
        <v>#VALUE!</v>
      </c>
      <c r="H18" s="62" t="e">
        <f aca="false" t="array" ref="H18:H18">SUM((Continent=H$8)*(JobType=$B18)*(YearsExp&gt;$D$4)*(YearsExp&lt;$E$4)*(CodeHours&gt;$D$5)*(CodeHours&lt;$E$5)*Salaries)</f>
        <v>#VALUE!</v>
      </c>
      <c r="I18" s="62" t="e">
        <f aca="false">SUM(C18:H18)</f>
        <v>#VALUE!</v>
      </c>
      <c r="J18" s="62" t="e">
        <f aca="false">INDEX(C18:H18,,MATCH($D$6,$C$8:$H$8,0))</f>
        <v>#VALUE!</v>
      </c>
      <c r="N18" s="0" t="s">
        <v>143</v>
      </c>
      <c r="O18" s="62" t="e">
        <f aca="false" t="array" ref="O18:O18">QUARTILE(IF((Continent=O$7)*(JobType=$B18)*1,Salaries),O$5)</f>
        <v>#VALUE!</v>
      </c>
      <c r="P18" s="62" t="e">
        <f aca="false" t="array" ref="P18:P18">QUARTILE(IF((Continent=P$7)*(JobType=$B18),Salaries),P$5)</f>
        <v>#VALUE!</v>
      </c>
      <c r="Q18" s="62" t="e">
        <f aca="false" t="array" ref="Q18:Q18">QUARTILE(IF((Continent=Q$7)*(JobType=$B18),Salaries),Q$5)</f>
        <v>#VALUE!</v>
      </c>
      <c r="R18" s="62" t="e">
        <f aca="false" t="array" ref="R18:R18">QUARTILE(IF((Continent=R$7)*(JobType=$B18),Salaries),R$5)</f>
        <v>#VALUE!</v>
      </c>
      <c r="S18" s="62" t="e">
        <f aca="false" t="array" ref="S18:S18">QUARTILE(IF((Continent=S$7)*(JobType=$B18),Salaries),S$5)</f>
        <v>#VALUE!</v>
      </c>
      <c r="W18" s="0" t="s">
        <v>143</v>
      </c>
      <c r="X18" s="62" t="e">
        <f aca="false" t="array" ref="X18:X18">QUARTILE(IF((Continent=X$7)*(JobType=$B18),Salaries),X$5)</f>
        <v>#VALUE!</v>
      </c>
      <c r="Y18" s="62" t="e">
        <f aca="false" t="array" ref="Y18:Y18">QUARTILE(IF((Continent=Y$7)*(JobType=$B18),Salaries),Y$5)</f>
        <v>#VALUE!</v>
      </c>
      <c r="Z18" s="62" t="e">
        <f aca="false" t="array" ref="Z18:Z18">QUARTILE(IF((Continent=Z$7)*(JobType=$B18),Salaries),Z$5)</f>
        <v>#VALUE!</v>
      </c>
      <c r="AA18" s="62" t="e">
        <f aca="false" t="array" ref="AA18:AA18">QUARTILE(IF((Continent=AA$7)*(JobType=$B18),Salaries),AA$5)</f>
        <v>#VALUE!</v>
      </c>
      <c r="AB18" s="62" t="e">
        <f aca="false" t="array" ref="AB18:AB18">QUARTILE(IF((Continent=AB$7)*(JobType=$B18),Salaries),AB$5)</f>
        <v>#VALUE!</v>
      </c>
      <c r="BL18" s="57" t="n">
        <v>1</v>
      </c>
      <c r="BM18" s="0" t="s">
        <v>70</v>
      </c>
      <c r="BN18" s="0" t="e">
        <f aca="false" t="array" ref="BN18:BN18">SUM((Country=BM18)*Salaries)/SUM((Country=BM18)*1)</f>
        <v>#VALUE!</v>
      </c>
      <c r="BO18" s="0" t="n">
        <f aca="false" t="array" ref="BO18:BO18">IFERROR(SUM((Country=BM18)*(YearsExp&lt;&gt;"")*YearsExp)/SUM((Country=BM18)*(YearsExp&lt;&gt;"")*1),0)</f>
        <v>0</v>
      </c>
      <c r="BP18" s="0" t="e">
        <f aca="false" t="array" ref="BP18:BP18">SUM((Country=BM18)*1)</f>
        <v>#VALUE!</v>
      </c>
      <c r="BR18" s="0" t="e">
        <f aca="false">CHOOSE($BN$3,104-BL18,BN18,BO18,BP18)+0.00001*ROWS($BM$18:BM18)</f>
        <v>#VALUE!</v>
      </c>
      <c r="BS18" s="0" t="e">
        <f aca="false">RANK(BR18,$BR$18:$BR$120)</f>
        <v>#VALUE!</v>
      </c>
      <c r="BT18" s="0" t="n">
        <v>1</v>
      </c>
      <c r="BU18" s="0" t="e">
        <f aca="false" t="array" ref="BU18:BU120">INDEX($BL$18:$BL$120,MATCH($BT$18:$BT$120,$BS$18:$BS$120,0))</f>
        <v>#N/A</v>
      </c>
      <c r="BV18" s="0" t="e">
        <f aca="false" t="array" ref="BV18:BV120">INDEX($BM$18:$BM$120,MATCH($BT$18:$BT$120,$BS$18:$BS$120,0))</f>
        <v>#N/A</v>
      </c>
      <c r="BW18" s="0" t="e">
        <f aca="false" t="array" ref="BW18:BW120">INDEX($BN$18:$BN$120,MATCH($BT$18:$BT$120,$BS$18:$BS$120,0))</f>
        <v>#N/A</v>
      </c>
      <c r="BX18" s="0" t="e">
        <f aca="false" t="array" ref="BX18:BX120">INDEX($BO$18:$BO$120,MATCH($BT$18:$BT$120,$BS$18:$BS$120,0))</f>
        <v>#N/A</v>
      </c>
      <c r="BY18" s="0" t="e">
        <f aca="false" t="array" ref="BY18:BY120">INDEX($BP$18:$BP$120,MATCH($BT$18:$BT$120,$BS$18:$BS$120,0))</f>
        <v>#N/A</v>
      </c>
      <c r="CB18" s="0" t="n">
        <f aca="false">RANDBETWEEN(1,6)</f>
        <v>5</v>
      </c>
      <c r="CC18" s="0" t="n">
        <f aca="false">RANDBETWEEN(1,9)</f>
        <v>1</v>
      </c>
      <c r="CD18" s="0" t="n">
        <f aca="false">RANDBETWEEN(2,25)</f>
        <v>11</v>
      </c>
      <c r="CE18" s="0" t="n">
        <f aca="false">RANDBETWEEN(1,5)</f>
        <v>3</v>
      </c>
      <c r="CG18" s="0" t="str">
        <f aca="false">VLOOKUP(CB18,$CB$52:$CD$57,2,0)</f>
        <v>South Amer.</v>
      </c>
      <c r="CH18" s="0" t="str">
        <f aca="false">VLOOKUP(CC18,$CB$41:$CD$49,2)</f>
        <v>Accountant</v>
      </c>
      <c r="CI18" s="0" t="n">
        <f aca="false">+CD18</f>
        <v>11</v>
      </c>
      <c r="CJ18" s="0" t="n">
        <f aca="false">VLOOKUP(CE18,$CB$60:$CD$64,2)</f>
        <v>3</v>
      </c>
      <c r="CL18" s="0" t="str">
        <f aca="false">VLOOKUP(CB18,$CB$52:$CD$57,3,0)</f>
        <v>in South America</v>
      </c>
      <c r="CM18" s="0" t="str">
        <f aca="false">VLOOKUP(CC18,$CB$41:$CD$49,3)</f>
        <v>working as Accountant</v>
      </c>
      <c r="CN18" s="0" t="n">
        <f aca="false">CD18</f>
        <v>11</v>
      </c>
      <c r="CO18" s="0" t="str">
        <f aca="false">VLOOKUP(CE18,$CB$60:$CD$64,3)</f>
        <v>2 to 3 hours per day</v>
      </c>
      <c r="CQ18" s="0" t="e">
        <f aca="false">AVERAGE(Salaries)</f>
        <v>#VALUE!</v>
      </c>
      <c r="CS18" s="0" t="n">
        <f aca="true">RAND()</f>
        <v>0.0289726147319931</v>
      </c>
      <c r="CT18" s="57" t="n">
        <f aca="false">RANK(CS18,$CS$18:$CS$33)</f>
        <v>16</v>
      </c>
      <c r="CU18" s="67" t="e">
        <f aca="false">TEXT(CQ18,"# $")</f>
        <v>#VALUE!</v>
      </c>
      <c r="CV18" s="0" t="s">
        <v>4435</v>
      </c>
    </row>
    <row r="19" customFormat="false" ht="15" hidden="false" customHeight="false" outlineLevel="0" collapsed="false">
      <c r="J19" s="62"/>
      <c r="AI19" s="63"/>
      <c r="AJ19" s="63"/>
      <c r="AK19" s="63"/>
      <c r="AY19" s="63"/>
      <c r="AZ19" s="63"/>
      <c r="BA19" s="63"/>
      <c r="BL19" s="57" t="n">
        <v>2</v>
      </c>
      <c r="BM19" s="0" t="s">
        <v>79</v>
      </c>
      <c r="BN19" s="0" t="e">
        <f aca="false" t="array" ref="BN19:BN19">SUM((Country=BM19)*Salaries)/SUM((Country=BM19)*1)</f>
        <v>#VALUE!</v>
      </c>
      <c r="BO19" s="0" t="n">
        <f aca="false" t="array" ref="BO19:BO19">IFERROR(SUM((Country=BM19)*(YearsExp&lt;&gt;"")*YearsExp)/SUM((Country=BM19)*(YearsExp&lt;&gt;"")*1),0)</f>
        <v>0</v>
      </c>
      <c r="BP19" s="0" t="e">
        <f aca="false" t="array" ref="BP19:BP19">SUM((Country=BM19)*1)</f>
        <v>#VALUE!</v>
      </c>
      <c r="BR19" s="0" t="e">
        <f aca="false">CHOOSE($BN$3,104-BL19,BN19,BO19,BP19)+0.00001*ROWS($BM$18:BM19)</f>
        <v>#VALUE!</v>
      </c>
      <c r="BS19" s="0" t="e">
        <f aca="false">RANK(BR19,$BR$18:$BR$120)</f>
        <v>#VALUE!</v>
      </c>
      <c r="BT19" s="0" t="n">
        <v>2</v>
      </c>
      <c r="BU19" s="0" t="e">
        <v>#N/A</v>
      </c>
      <c r="BV19" s="0" t="e">
        <v>#N/A</v>
      </c>
      <c r="BW19" s="0" t="e">
        <v>#N/A</v>
      </c>
      <c r="BX19" s="0" t="e">
        <v>#N/A</v>
      </c>
      <c r="BY19" s="0" t="e">
        <v>#N/A</v>
      </c>
      <c r="CB19" s="0" t="n">
        <f aca="false">RANDBETWEEN(1,6)</f>
        <v>2</v>
      </c>
      <c r="CC19" s="0" t="n">
        <f aca="false">RANDBETWEEN(1,9)</f>
        <v>7</v>
      </c>
      <c r="CD19" s="0" t="n">
        <f aca="false">RANDBETWEEN(2,25)</f>
        <v>18</v>
      </c>
      <c r="CE19" s="0" t="n">
        <f aca="false">RANDBETWEEN(1,5)</f>
        <v>3</v>
      </c>
      <c r="CG19" s="0" t="str">
        <f aca="false">VLOOKUP(CB19,$CB$52:$CD$57,2,0)</f>
        <v>Europe</v>
      </c>
      <c r="CH19" s="0" t="str">
        <f aca="false">VLOOKUP(CC19,$CB$41:$CD$49,2)</f>
        <v>Manager</v>
      </c>
      <c r="CI19" s="0" t="n">
        <f aca="false">+CD19</f>
        <v>18</v>
      </c>
      <c r="CJ19" s="0" t="n">
        <f aca="false">VLOOKUP(CE19,$CB$60:$CD$64,2)</f>
        <v>3</v>
      </c>
      <c r="CL19" s="0" t="str">
        <f aca="false">VLOOKUP(CB19,$CB$52:$CD$57,3,0)</f>
        <v>in Europe</v>
      </c>
      <c r="CM19" s="0" t="str">
        <f aca="false">VLOOKUP(CC19,$CB$41:$CD$49,3)</f>
        <v>working as Manager</v>
      </c>
      <c r="CN19" s="0" t="n">
        <f aca="false">CD19</f>
        <v>18</v>
      </c>
      <c r="CO19" s="0" t="str">
        <f aca="false">VLOOKUP(CE19,$CB$60:$CD$64,3)</f>
        <v>2 to 3 hours per day</v>
      </c>
      <c r="CQ19" s="0" t="e">
        <f aca="false" t="array" ref="CQ19:CQ19">SUM((Continent=CG19)*Salaries)/SUM((Continent=CG19)*1)</f>
        <v>#VALUE!</v>
      </c>
      <c r="CS19" s="0" t="n">
        <f aca="true">RAND()</f>
        <v>0.788311098024736</v>
      </c>
      <c r="CT19" s="57" t="n">
        <f aca="false">RANK(CS19,$CS$18:$CS$33)</f>
        <v>5</v>
      </c>
      <c r="CU19" s="67" t="e">
        <f aca="false">TEXT(CQ19,"# $")</f>
        <v>#VALUE!</v>
      </c>
      <c r="CV19" s="0" t="str">
        <f aca="false">"Average salary of participants living " &amp; CL19 &amp; "."</f>
        <v>Average salary of participants living in Europe.</v>
      </c>
    </row>
    <row r="20" customFormat="false" ht="15" hidden="false" customHeight="false" outlineLevel="0" collapsed="false">
      <c r="J20" s="62"/>
      <c r="AW20" s="40" t="s">
        <v>4436</v>
      </c>
      <c r="BL20" s="57" t="n">
        <v>3</v>
      </c>
      <c r="BM20" s="0" t="s">
        <v>88</v>
      </c>
      <c r="BN20" s="0" t="e">
        <f aca="false" t="array" ref="BN20:BN20">SUM((Country=BM20)*Salaries)/SUM((Country=BM20)*1)</f>
        <v>#VALUE!</v>
      </c>
      <c r="BO20" s="0" t="n">
        <f aca="false" t="array" ref="BO20:BO20">IFERROR(SUM((Country=BM20)*(YearsExp&lt;&gt;"")*YearsExp)/SUM((Country=BM20)*(YearsExp&lt;&gt;"")*1),0)</f>
        <v>0</v>
      </c>
      <c r="BP20" s="0" t="e">
        <f aca="false" t="array" ref="BP20:BP20">SUM((Country=BM20)*1)</f>
        <v>#VALUE!</v>
      </c>
      <c r="BR20" s="0" t="e">
        <f aca="false">CHOOSE($BN$3,104-BL20,BN20,BO20,BP20)+0.00001*ROWS($BM$18:BM20)</f>
        <v>#VALUE!</v>
      </c>
      <c r="BS20" s="0" t="e">
        <f aca="false">RANK(BR20,$BR$18:$BR$120)</f>
        <v>#VALUE!</v>
      </c>
      <c r="BT20" s="0" t="n">
        <v>3</v>
      </c>
      <c r="BU20" s="0" t="e">
        <v>#N/A</v>
      </c>
      <c r="BV20" s="0" t="e">
        <v>#N/A</v>
      </c>
      <c r="BW20" s="0" t="e">
        <v>#N/A</v>
      </c>
      <c r="BX20" s="0" t="e">
        <v>#N/A</v>
      </c>
      <c r="BY20" s="0" t="e">
        <v>#N/A</v>
      </c>
      <c r="CB20" s="0" t="n">
        <f aca="false">RANDBETWEEN(1,6)</f>
        <v>1</v>
      </c>
      <c r="CC20" s="0" t="n">
        <f aca="false">RANDBETWEEN(1,9)</f>
        <v>6</v>
      </c>
      <c r="CD20" s="0" t="n">
        <f aca="false">RANDBETWEEN(2,25)</f>
        <v>24</v>
      </c>
      <c r="CE20" s="0" t="n">
        <f aca="false">RANDBETWEEN(1,5)</f>
        <v>3</v>
      </c>
      <c r="CG20" s="0" t="str">
        <f aca="false">VLOOKUP(CB20,$CB$52:$CD$57,2,0)</f>
        <v>Asia</v>
      </c>
      <c r="CH20" s="0" t="str">
        <f aca="false">VLOOKUP(CC20,$CB$41:$CD$49,2)</f>
        <v>Engineer</v>
      </c>
      <c r="CI20" s="0" t="n">
        <f aca="false">+CD20</f>
        <v>24</v>
      </c>
      <c r="CJ20" s="0" t="n">
        <f aca="false">VLOOKUP(CE20,$CB$60:$CD$64,2)</f>
        <v>3</v>
      </c>
      <c r="CL20" s="0" t="str">
        <f aca="false">VLOOKUP(CB20,$CB$52:$CD$57,3,0)</f>
        <v>in Asia</v>
      </c>
      <c r="CM20" s="0" t="str">
        <f aca="false">VLOOKUP(CC20,$CB$41:$CD$49,3)</f>
        <v>working as Engineer</v>
      </c>
      <c r="CN20" s="0" t="n">
        <f aca="false">CD20</f>
        <v>24</v>
      </c>
      <c r="CO20" s="0" t="str">
        <f aca="false">VLOOKUP(CE20,$CB$60:$CD$64,3)</f>
        <v>2 to 3 hours per day</v>
      </c>
      <c r="CQ20" s="0" t="e">
        <f aca="false" t="array" ref="CQ20:CQ20">SUM((Continent=CG20)*1)</f>
        <v>#VALUE!</v>
      </c>
      <c r="CS20" s="0" t="n">
        <f aca="true">RAND()</f>
        <v>0.802008077816078</v>
      </c>
      <c r="CT20" s="57" t="n">
        <f aca="false">RANK(CS20,$CS$18:$CS$33)</f>
        <v>4</v>
      </c>
      <c r="CU20" s="67" t="e">
        <f aca="false">+CQ20</f>
        <v>#VALUE!</v>
      </c>
      <c r="CV20" s="0" t="str">
        <f aca="false">"Participants living " &amp; CL20 &amp; "."</f>
        <v>Participants living in Asia.</v>
      </c>
    </row>
    <row r="21" customFormat="false" ht="15" hidden="false" customHeight="false" outlineLevel="0" collapsed="false">
      <c r="B21" s="40" t="s">
        <v>4437</v>
      </c>
      <c r="J21" s="62"/>
      <c r="O21" s="0" t="s">
        <v>59</v>
      </c>
      <c r="P21" s="0" t="s">
        <v>4395</v>
      </c>
      <c r="Q21" s="0" t="s">
        <v>4396</v>
      </c>
      <c r="R21" s="0" t="s">
        <v>4438</v>
      </c>
      <c r="S21" s="0" t="s">
        <v>60</v>
      </c>
      <c r="X21" s="0" t="s">
        <v>59</v>
      </c>
      <c r="Y21" s="0" t="s">
        <v>4395</v>
      </c>
      <c r="Z21" s="0" t="s">
        <v>4396</v>
      </c>
      <c r="AA21" s="0" t="s">
        <v>4438</v>
      </c>
      <c r="AB21" s="0" t="s">
        <v>60</v>
      </c>
      <c r="AG21" s="40" t="s">
        <v>4439</v>
      </c>
      <c r="AO21" s="40" t="s">
        <v>4439</v>
      </c>
      <c r="BL21" s="57" t="n">
        <v>4</v>
      </c>
      <c r="BM21" s="0" t="s">
        <v>98</v>
      </c>
      <c r="BN21" s="0" t="e">
        <f aca="false" t="array" ref="BN21:BN21">SUM((Country=BM21)*Salaries)/SUM((Country=BM21)*1)</f>
        <v>#VALUE!</v>
      </c>
      <c r="BO21" s="0" t="n">
        <f aca="false" t="array" ref="BO21:BO21">IFERROR(SUM((Country=BM21)*(YearsExp&lt;&gt;"")*YearsExp)/SUM((Country=BM21)*(YearsExp&lt;&gt;"")*1),0)</f>
        <v>0</v>
      </c>
      <c r="BP21" s="0" t="e">
        <f aca="false" t="array" ref="BP21:BP21">SUM((Country=BM21)*1)</f>
        <v>#VALUE!</v>
      </c>
      <c r="BR21" s="0" t="e">
        <f aca="false">CHOOSE($BN$3,104-BL21,BN21,BO21,BP21)+0.00001*ROWS($BM$18:BM21)</f>
        <v>#VALUE!</v>
      </c>
      <c r="BS21" s="0" t="e">
        <f aca="false">RANK(BR21,$BR$18:$BR$120)</f>
        <v>#VALUE!</v>
      </c>
      <c r="BT21" s="0" t="n">
        <v>4</v>
      </c>
      <c r="BU21" s="0" t="e">
        <v>#N/A</v>
      </c>
      <c r="BV21" s="0" t="e">
        <v>#N/A</v>
      </c>
      <c r="BW21" s="0" t="e">
        <v>#N/A</v>
      </c>
      <c r="BX21" s="0" t="e">
        <v>#N/A</v>
      </c>
      <c r="BY21" s="0" t="e">
        <v>#N/A</v>
      </c>
      <c r="CB21" s="0" t="n">
        <f aca="false">RANDBETWEEN(1,6)</f>
        <v>1</v>
      </c>
      <c r="CC21" s="0" t="n">
        <f aca="false">RANDBETWEEN(1,9)</f>
        <v>1</v>
      </c>
      <c r="CD21" s="0" t="n">
        <f aca="false">RANDBETWEEN(2,25)</f>
        <v>24</v>
      </c>
      <c r="CE21" s="0" t="n">
        <f aca="false">RANDBETWEEN(1,5)</f>
        <v>5</v>
      </c>
      <c r="CG21" s="0" t="str">
        <f aca="false">VLOOKUP(CB21,$CB$52:$CD$57,2,0)</f>
        <v>Asia</v>
      </c>
      <c r="CH21" s="0" t="str">
        <f aca="false">VLOOKUP(CC21,$CB$41:$CD$49,2)</f>
        <v>Accountant</v>
      </c>
      <c r="CI21" s="0" t="n">
        <f aca="false">+CD21</f>
        <v>24</v>
      </c>
      <c r="CJ21" s="0" t="n">
        <f aca="false">VLOOKUP(CE21,$CB$60:$CD$64,2)</f>
        <v>5</v>
      </c>
      <c r="CL21" s="0" t="str">
        <f aca="false">VLOOKUP(CB21,$CB$52:$CD$57,3,0)</f>
        <v>in Asia</v>
      </c>
      <c r="CM21" s="0" t="str">
        <f aca="false">VLOOKUP(CC21,$CB$41:$CD$49,3)</f>
        <v>working as Accountant</v>
      </c>
      <c r="CN21" s="0" t="n">
        <f aca="false">CD21</f>
        <v>24</v>
      </c>
      <c r="CO21" s="0" t="str">
        <f aca="false">VLOOKUP(CE21,$CB$60:$CD$64,3)</f>
        <v>8 hours a day</v>
      </c>
      <c r="CQ21" s="0" t="e">
        <f aca="false" t="array" ref="CQ21:CQ21">SUM((JobType=CH21)*1)</f>
        <v>#VALUE!</v>
      </c>
      <c r="CS21" s="0" t="n">
        <f aca="true">RAND()</f>
        <v>0.199760777480396</v>
      </c>
      <c r="CT21" s="57" t="n">
        <f aca="false">RANK(CS21,$CS$18:$CS$33)</f>
        <v>14</v>
      </c>
      <c r="CU21" s="67" t="e">
        <f aca="false">+CQ21</f>
        <v>#VALUE!</v>
      </c>
      <c r="CV21" s="0" t="str">
        <f aca="false">"Participants " &amp; CM21 &amp; "."</f>
        <v>Participants working as Accountant.</v>
      </c>
    </row>
    <row r="22" customFormat="false" ht="15" hidden="false" customHeight="false" outlineLevel="0" collapsed="false">
      <c r="C22" s="0" t="s">
        <v>28</v>
      </c>
      <c r="D22" s="0" t="s">
        <v>80</v>
      </c>
      <c r="E22" s="0" t="s">
        <v>89</v>
      </c>
      <c r="F22" s="0" t="s">
        <v>99</v>
      </c>
      <c r="G22" s="0" t="s">
        <v>109</v>
      </c>
      <c r="H22" s="0" t="s">
        <v>117</v>
      </c>
      <c r="I22" s="0" t="s">
        <v>4407</v>
      </c>
      <c r="J22" s="62" t="str">
        <f aca="false">INDEX(C22:H22,,MATCH($D$6,$C$8:$H$8,0))</f>
        <v>North Amer. </v>
      </c>
      <c r="N22" s="0" t="s">
        <v>69</v>
      </c>
      <c r="O22" s="68" t="e">
        <f aca="false">+P9-O9</f>
        <v>#VALUE!</v>
      </c>
      <c r="P22" s="68" t="e">
        <f aca="false">+P9</f>
        <v>#VALUE!</v>
      </c>
      <c r="Q22" s="68" t="e">
        <f aca="false">+Q9-P9</f>
        <v>#VALUE!</v>
      </c>
      <c r="R22" s="68" t="e">
        <f aca="false">+R9-Q9</f>
        <v>#VALUE!</v>
      </c>
      <c r="S22" s="68" t="e">
        <f aca="false">+S9-R9</f>
        <v>#VALUE!</v>
      </c>
      <c r="U22" s="68"/>
      <c r="W22" s="0" t="s">
        <v>69</v>
      </c>
      <c r="X22" s="68" t="e">
        <f aca="false">+Y9-X9</f>
        <v>#VALUE!</v>
      </c>
      <c r="Y22" s="68" t="e">
        <f aca="false">+Y9</f>
        <v>#VALUE!</v>
      </c>
      <c r="Z22" s="68" t="e">
        <f aca="false">+Z9-Y9</f>
        <v>#VALUE!</v>
      </c>
      <c r="AA22" s="68" t="e">
        <f aca="false">+AA9-Z9</f>
        <v>#VALUE!</v>
      </c>
      <c r="AB22" s="68" t="e">
        <f aca="false">+AB9-AA9</f>
        <v>#VALUE!</v>
      </c>
      <c r="AC22" s="68"/>
      <c r="AD22" s="68"/>
      <c r="AH22" s="0" t="s">
        <v>4409</v>
      </c>
      <c r="AI22" s="63" t="s">
        <v>4410</v>
      </c>
      <c r="AJ22" s="63" t="s">
        <v>4411</v>
      </c>
      <c r="AK22" s="63" t="s">
        <v>4412</v>
      </c>
      <c r="AL22" s="0" t="s">
        <v>4413</v>
      </c>
      <c r="AP22" s="0" t="s">
        <v>4415</v>
      </c>
      <c r="AQ22" s="63" t="s">
        <v>4416</v>
      </c>
      <c r="AR22" s="63" t="s">
        <v>4417</v>
      </c>
      <c r="AS22" s="63" t="s">
        <v>4418</v>
      </c>
      <c r="AT22" s="0" t="s">
        <v>4419</v>
      </c>
      <c r="AW22" s="0" t="n">
        <f aca="true" t="array" ref="AW22:BB29">Graph3_Data</f>
        <v>0</v>
      </c>
      <c r="AX22" s="0" t="str">
        <v>0 - 2 yrs</v>
      </c>
      <c r="AY22" s="0" t="str">
        <v>2 - 5 yrs</v>
      </c>
      <c r="AZ22" s="0" t="str">
        <v>5 - 10 yrs</v>
      </c>
      <c r="BA22" s="0" t="str">
        <v>10 - 15 yrs</v>
      </c>
      <c r="BB22" s="0" t="str">
        <v>15+ yrs</v>
      </c>
      <c r="BL22" s="57" t="n">
        <v>5</v>
      </c>
      <c r="BM22" s="0" t="s">
        <v>108</v>
      </c>
      <c r="BN22" s="0" t="e">
        <f aca="false" t="array" ref="BN22:BN22">SUM((Country=BM22)*Salaries)/SUM((Country=BM22)*1)</f>
        <v>#VALUE!</v>
      </c>
      <c r="BO22" s="0" t="n">
        <f aca="false" t="array" ref="BO22:BO22">IFERROR(SUM((Country=BM22)*(YearsExp&lt;&gt;"")*YearsExp)/SUM((Country=BM22)*(YearsExp&lt;&gt;"")*1),0)</f>
        <v>0</v>
      </c>
      <c r="BP22" s="0" t="e">
        <f aca="false" t="array" ref="BP22:BP22">SUM((Country=BM22)*1)</f>
        <v>#VALUE!</v>
      </c>
      <c r="BR22" s="0" t="e">
        <f aca="false">CHOOSE($BN$3,104-BL22,BN22,BO22,BP22)+0.00001*ROWS($BM$18:BM22)</f>
        <v>#VALUE!</v>
      </c>
      <c r="BS22" s="0" t="e">
        <f aca="false">RANK(BR22,$BR$18:$BR$120)</f>
        <v>#VALUE!</v>
      </c>
      <c r="BT22" s="0" t="n">
        <v>5</v>
      </c>
      <c r="BU22" s="0" t="e">
        <v>#N/A</v>
      </c>
      <c r="BV22" s="0" t="e">
        <v>#N/A</v>
      </c>
      <c r="BW22" s="0" t="e">
        <v>#N/A</v>
      </c>
      <c r="BX22" s="0" t="e">
        <v>#N/A</v>
      </c>
      <c r="BY22" s="0" t="e">
        <v>#N/A</v>
      </c>
      <c r="CB22" s="0" t="n">
        <f aca="false">RANDBETWEEN(1,6)</f>
        <v>2</v>
      </c>
      <c r="CC22" s="0" t="n">
        <f aca="false">RANDBETWEEN(1,9)</f>
        <v>6</v>
      </c>
      <c r="CD22" s="0" t="n">
        <f aca="false">RANDBETWEEN(2,25)</f>
        <v>23</v>
      </c>
      <c r="CE22" s="0" t="n">
        <f aca="false">RANDBETWEEN(1,5)</f>
        <v>5</v>
      </c>
      <c r="CG22" s="0" t="str">
        <f aca="false">VLOOKUP(CB22,$CB$52:$CD$57,2,0)</f>
        <v>Europe</v>
      </c>
      <c r="CH22" s="0" t="str">
        <f aca="false">VLOOKUP(CC22,$CB$41:$CD$49,2)</f>
        <v>Engineer</v>
      </c>
      <c r="CI22" s="0" t="n">
        <f aca="false">+CD22</f>
        <v>23</v>
      </c>
      <c r="CJ22" s="0" t="n">
        <f aca="false">VLOOKUP(CE22,$CB$60:$CD$64,2)</f>
        <v>5</v>
      </c>
      <c r="CL22" s="0" t="str">
        <f aca="false">VLOOKUP(CB22,$CB$52:$CD$57,3,0)</f>
        <v>in Europe</v>
      </c>
      <c r="CM22" s="0" t="str">
        <f aca="false">VLOOKUP(CC22,$CB$41:$CD$49,3)</f>
        <v>working as Engineer</v>
      </c>
      <c r="CN22" s="0" t="n">
        <f aca="false">CD22</f>
        <v>23</v>
      </c>
      <c r="CO22" s="0" t="str">
        <f aca="false">VLOOKUP(CE22,$CB$60:$CD$64,3)</f>
        <v>8 hours a day</v>
      </c>
      <c r="CQ22" s="0" t="e">
        <f aca="false" t="array" ref="CQ22:CQ22">SUM((JobType=CH22)*(Continent=CG22)*1)</f>
        <v>#VALUE!</v>
      </c>
      <c r="CS22" s="0" t="n">
        <f aca="true">RAND()</f>
        <v>0.48044810243688</v>
      </c>
      <c r="CT22" s="57" t="n">
        <f aca="false">RANK(CS22,$CS$18:$CS$33)</f>
        <v>12</v>
      </c>
      <c r="CU22" s="67" t="e">
        <f aca="false">+CQ22</f>
        <v>#VALUE!</v>
      </c>
      <c r="CV22" s="0" t="str">
        <f aca="false">"Participants " &amp; CM22 &amp; " living " &amp; CL22 &amp; "."</f>
        <v>Participants working as Engineer living in Europe.</v>
      </c>
    </row>
    <row r="23" customFormat="false" ht="15" hidden="false" customHeight="false" outlineLevel="0" collapsed="false">
      <c r="B23" s="0" t="s">
        <v>69</v>
      </c>
      <c r="C23" s="0" t="e">
        <f aca="false" t="array" ref="C23:C23">SUM((Continent=C$8)*(JobType=$B23)*(YearsExp&gt;$D$4)*(YearsExp&lt;$E$4)*(CodeHours&gt;$D$5)*(CodeHours&lt;$E$5))</f>
        <v>#VALUE!</v>
      </c>
      <c r="D23" s="0" t="e">
        <f aca="false" t="array" ref="D23:D23">SUM((Continent=D$8)*(JobType=$B23)*(YearsExp&gt;$D$4)*(YearsExp&lt;$E$4)*(CodeHours&gt;$D$5)*(CodeHours&lt;$E$5))</f>
        <v>#VALUE!</v>
      </c>
      <c r="E23" s="0" t="e">
        <f aca="false" t="array" ref="E23:E23">SUM((Continent=E$8)*(JobType=$B23)*(YearsExp&gt;$D$4)*(YearsExp&lt;$E$4)*(CodeHours&gt;$D$5)*(CodeHours&lt;$E$5))</f>
        <v>#VALUE!</v>
      </c>
      <c r="F23" s="0" t="e">
        <f aca="false" t="array" ref="F23:F23">SUM((Continent=F$8)*(JobType=$B23)*(YearsExp&gt;$D$4)*(YearsExp&lt;$E$4)*(CodeHours&gt;$D$5)*(CodeHours&lt;$E$5))</f>
        <v>#VALUE!</v>
      </c>
      <c r="G23" s="0" t="e">
        <f aca="false" t="array" ref="G23:G23">SUM((Continent=G$8)*(JobType=$B23)*(YearsExp&gt;$D$4)*(YearsExp&lt;$E$4)*(CodeHours&gt;$D$5)*(CodeHours&lt;$E$5))</f>
        <v>#VALUE!</v>
      </c>
      <c r="H23" s="0" t="e">
        <f aca="false" t="array" ref="H23:H23">SUM((Continent=H$8)*(JobType=$B23)*(YearsExp&gt;$D$4)*(YearsExp&lt;$E$4)*(CodeHours&gt;$D$5)*(CodeHours&lt;$E$5))</f>
        <v>#VALUE!</v>
      </c>
      <c r="I23" s="0" t="e">
        <f aca="false">SUM(C23:H23)</f>
        <v>#VALUE!</v>
      </c>
      <c r="J23" s="62" t="e">
        <f aca="false">INDEX(C23:H23,,MATCH($D$6,$C$8:$H$8,0))</f>
        <v>#VALUE!</v>
      </c>
      <c r="N23" s="0" t="s">
        <v>78</v>
      </c>
      <c r="O23" s="68" t="e">
        <f aca="false">+P10-O10</f>
        <v>#VALUE!</v>
      </c>
      <c r="P23" s="68" t="e">
        <f aca="false">+P10</f>
        <v>#VALUE!</v>
      </c>
      <c r="Q23" s="68" t="e">
        <f aca="false">+Q10-P10</f>
        <v>#VALUE!</v>
      </c>
      <c r="R23" s="68" t="e">
        <f aca="false">+R10-Q10</f>
        <v>#VALUE!</v>
      </c>
      <c r="S23" s="68" t="e">
        <f aca="false">+S10-R10</f>
        <v>#VALUE!</v>
      </c>
      <c r="U23" s="68"/>
      <c r="W23" s="0" t="s">
        <v>78</v>
      </c>
      <c r="X23" s="68" t="e">
        <f aca="false">+Y10-X10</f>
        <v>#VALUE!</v>
      </c>
      <c r="Y23" s="68" t="e">
        <f aca="false">+Y10</f>
        <v>#VALUE!</v>
      </c>
      <c r="Z23" s="68" t="e">
        <f aca="false">+Z10-Y10</f>
        <v>#VALUE!</v>
      </c>
      <c r="AA23" s="68" t="e">
        <f aca="false">+AA10-Z10</f>
        <v>#VALUE!</v>
      </c>
      <c r="AB23" s="68" t="e">
        <f aca="false">+AB10-AA10</f>
        <v>#VALUE!</v>
      </c>
      <c r="AC23" s="68"/>
      <c r="AD23" s="68"/>
      <c r="AG23" s="0" t="s">
        <v>28</v>
      </c>
      <c r="AH23" s="0" t="e">
        <f aca="false">+AH10/$AM10</f>
        <v>#VALUE!</v>
      </c>
      <c r="AI23" s="0" t="e">
        <f aca="false">+AI10/$AM10</f>
        <v>#VALUE!</v>
      </c>
      <c r="AJ23" s="0" t="e">
        <f aca="false">+AJ10/$AM10</f>
        <v>#VALUE!</v>
      </c>
      <c r="AK23" s="0" t="e">
        <f aca="false">+AK10/$AM10</f>
        <v>#VALUE!</v>
      </c>
      <c r="AL23" s="0" t="e">
        <f aca="false">+AL10/$AM10</f>
        <v>#VALUE!</v>
      </c>
      <c r="AO23" s="0" t="s">
        <v>28</v>
      </c>
      <c r="AP23" s="0" t="e">
        <f aca="false">IF(AP10/$AU10&lt;0.03,NA(),AP10/$AU10)</f>
        <v>#VALUE!</v>
      </c>
      <c r="AQ23" s="0" t="e">
        <f aca="false">IF(AQ10/$AU10&lt;0.03,NA(),AQ10/$AU10)</f>
        <v>#VALUE!</v>
      </c>
      <c r="AR23" s="0" t="e">
        <f aca="false">IF(AR10/$AU10&lt;0.03,NA(),AR10/$AU10)</f>
        <v>#VALUE!</v>
      </c>
      <c r="AS23" s="0" t="e">
        <f aca="false">IF(AS10/$AU10&lt;0.03,NA(),AS10/$AU10)</f>
        <v>#VALUE!</v>
      </c>
      <c r="AT23" s="0" t="e">
        <f aca="false">IF(AT10/$AU10&lt;0.03,NA(),AT10/$AU10)</f>
        <v>#VALUE!</v>
      </c>
      <c r="AV23" s="63"/>
      <c r="AW23" s="0" t="str">
        <v>Asia</v>
      </c>
      <c r="AX23" s="0" t="e">
        <v>#VALUE!</v>
      </c>
      <c r="AY23" s="0" t="e">
        <v>#VALUE!</v>
      </c>
      <c r="AZ23" s="0" t="e">
        <v>#VALUE!</v>
      </c>
      <c r="BA23" s="0" t="e">
        <v>#VALUE!</v>
      </c>
      <c r="BB23" s="0" t="e">
        <v>#VALUE!</v>
      </c>
      <c r="BL23" s="57" t="n">
        <v>6</v>
      </c>
      <c r="BM23" s="0" t="s">
        <v>28</v>
      </c>
      <c r="BN23" s="0" t="e">
        <f aca="false" t="array" ref="BN23:BN23">SUM((Country=BM23)*Salaries)/SUM((Country=BM23)*1)</f>
        <v>#VALUE!</v>
      </c>
      <c r="BO23" s="0" t="n">
        <f aca="false" t="array" ref="BO23:BO23">IFERROR(SUM((Country=BM23)*(YearsExp&lt;&gt;"")*YearsExp)/SUM((Country=BM23)*(YearsExp&lt;&gt;"")*1),0)</f>
        <v>0</v>
      </c>
      <c r="BP23" s="0" t="e">
        <f aca="false" t="array" ref="BP23:BP23">SUM((Country=BM23)*1)</f>
        <v>#VALUE!</v>
      </c>
      <c r="BR23" s="0" t="e">
        <f aca="false">CHOOSE($BN$3,104-BL23,BN23,BO23,BP23)+0.00001*ROWS($BM$18:BM23)</f>
        <v>#VALUE!</v>
      </c>
      <c r="BS23" s="0" t="e">
        <f aca="false">RANK(BR23,$BR$18:$BR$120)</f>
        <v>#VALUE!</v>
      </c>
      <c r="BT23" s="0" t="n">
        <v>6</v>
      </c>
      <c r="BU23" s="0" t="e">
        <v>#N/A</v>
      </c>
      <c r="BV23" s="0" t="e">
        <v>#N/A</v>
      </c>
      <c r="BW23" s="0" t="e">
        <v>#N/A</v>
      </c>
      <c r="BX23" s="0" t="e">
        <v>#N/A</v>
      </c>
      <c r="BY23" s="0" t="e">
        <v>#N/A</v>
      </c>
      <c r="CB23" s="0" t="n">
        <f aca="false">RANDBETWEEN(1,6)</f>
        <v>4</v>
      </c>
      <c r="CC23" s="0" t="n">
        <f aca="false">RANDBETWEEN(1,9)</f>
        <v>9</v>
      </c>
      <c r="CD23" s="0" t="n">
        <f aca="false">RANDBETWEEN(2,25)</f>
        <v>16</v>
      </c>
      <c r="CE23" s="0" t="n">
        <f aca="false">RANDBETWEEN(1,5)</f>
        <v>4</v>
      </c>
      <c r="CG23" s="0" t="str">
        <f aca="false">VLOOKUP(CB23,$CB$52:$CD$57,2,0)</f>
        <v>North Amer.</v>
      </c>
      <c r="CH23" s="0" t="str">
        <f aca="false">VLOOKUP(CC23,$CB$41:$CD$49,2)</f>
        <v>Specialist</v>
      </c>
      <c r="CI23" s="0" t="n">
        <f aca="false">+CD23</f>
        <v>16</v>
      </c>
      <c r="CJ23" s="0" t="n">
        <f aca="false">VLOOKUP(CE23,$CB$60:$CD$64,2)</f>
        <v>4</v>
      </c>
      <c r="CL23" s="0" t="str">
        <f aca="false">VLOOKUP(CB23,$CB$52:$CD$57,3,0)</f>
        <v>in North America</v>
      </c>
      <c r="CM23" s="0" t="str">
        <f aca="false">VLOOKUP(CC23,$CB$41:$CD$49,3)</f>
        <v>working as Specialist</v>
      </c>
      <c r="CN23" s="0" t="n">
        <f aca="false">CD23</f>
        <v>16</v>
      </c>
      <c r="CO23" s="0" t="str">
        <f aca="false">VLOOKUP(CE23,$CB$60:$CD$64,3)</f>
        <v>4 to 6 hours a day</v>
      </c>
      <c r="CS23" s="0" t="n">
        <f aca="true">RAND()</f>
        <v>0.810317203073606</v>
      </c>
      <c r="CT23" s="57" t="n">
        <f aca="false">RANK(CS23,$CS$18:$CS$33)</f>
        <v>3</v>
      </c>
      <c r="CU23" s="69" t="s">
        <v>4440</v>
      </c>
      <c r="CV23" s="0" t="s">
        <v>4441</v>
      </c>
    </row>
    <row r="24" customFormat="false" ht="15" hidden="false" customHeight="false" outlineLevel="0" collapsed="false">
      <c r="B24" s="0" t="s">
        <v>78</v>
      </c>
      <c r="C24" s="0" t="e">
        <f aca="false" t="array" ref="C24:C24">SUM((Continent=C$8)*(JobType=$B24)*(YearsExp&gt;$D$4)*(YearsExp&lt;$E$4)*(CodeHours&gt;$D$5)*(CodeHours&lt;$E$5))</f>
        <v>#VALUE!</v>
      </c>
      <c r="D24" s="0" t="e">
        <f aca="false" t="array" ref="D24:D24">SUM((Continent=D$8)*(JobType=$B24)*(YearsExp&gt;$D$4)*(YearsExp&lt;$E$4)*(CodeHours&gt;$D$5)*(CodeHours&lt;$E$5))</f>
        <v>#VALUE!</v>
      </c>
      <c r="E24" s="0" t="e">
        <f aca="false" t="array" ref="E24:E24">SUM((Continent=E$8)*(JobType=$B24)*(YearsExp&gt;$D$4)*(YearsExp&lt;$E$4)*(CodeHours&gt;$D$5)*(CodeHours&lt;$E$5))</f>
        <v>#VALUE!</v>
      </c>
      <c r="F24" s="0" t="e">
        <f aca="false" t="array" ref="F24:F24">SUM((Continent=F$8)*(JobType=$B24)*(YearsExp&gt;$D$4)*(YearsExp&lt;$E$4)*(CodeHours&gt;$D$5)*(CodeHours&lt;$E$5))</f>
        <v>#VALUE!</v>
      </c>
      <c r="G24" s="0" t="e">
        <f aca="false" t="array" ref="G24:G24">SUM((Continent=G$8)*(JobType=$B24)*(YearsExp&gt;$D$4)*(YearsExp&lt;$E$4)*(CodeHours&gt;$D$5)*(CodeHours&lt;$E$5))</f>
        <v>#VALUE!</v>
      </c>
      <c r="H24" s="0" t="e">
        <f aca="false" t="array" ref="H24:H24">SUM((Continent=H$8)*(JobType=$B24)*(YearsExp&gt;$D$4)*(YearsExp&lt;$E$4)*(CodeHours&gt;$D$5)*(CodeHours&lt;$E$5))</f>
        <v>#VALUE!</v>
      </c>
      <c r="I24" s="0" t="e">
        <f aca="false">SUM(C24:H24)</f>
        <v>#VALUE!</v>
      </c>
      <c r="J24" s="62" t="e">
        <f aca="false">INDEX(C24:H24,,MATCH($D$6,$C$8:$H$8,0))</f>
        <v>#VALUE!</v>
      </c>
      <c r="K24" s="62"/>
      <c r="N24" s="0" t="s">
        <v>87</v>
      </c>
      <c r="O24" s="68" t="e">
        <f aca="false">+P11-O11</f>
        <v>#VALUE!</v>
      </c>
      <c r="P24" s="68" t="e">
        <f aca="false">+P11</f>
        <v>#VALUE!</v>
      </c>
      <c r="Q24" s="68" t="e">
        <f aca="false">+Q11-P11</f>
        <v>#VALUE!</v>
      </c>
      <c r="R24" s="68" t="e">
        <f aca="false">+R11-Q11</f>
        <v>#VALUE!</v>
      </c>
      <c r="S24" s="68" t="e">
        <f aca="false">+S11-R11</f>
        <v>#VALUE!</v>
      </c>
      <c r="U24" s="68"/>
      <c r="W24" s="0" t="s">
        <v>87</v>
      </c>
      <c r="X24" s="68" t="e">
        <f aca="false">+Y11-X11</f>
        <v>#VALUE!</v>
      </c>
      <c r="Y24" s="68" t="e">
        <f aca="false">+Y11</f>
        <v>#VALUE!</v>
      </c>
      <c r="Z24" s="68" t="e">
        <f aca="false">+Z11-Y11</f>
        <v>#VALUE!</v>
      </c>
      <c r="AA24" s="68" t="e">
        <f aca="false">+AA11-Z11</f>
        <v>#VALUE!</v>
      </c>
      <c r="AB24" s="68" t="e">
        <f aca="false">+AB11-AA11</f>
        <v>#VALUE!</v>
      </c>
      <c r="AC24" s="68"/>
      <c r="AD24" s="68"/>
      <c r="AG24" s="0" t="s">
        <v>80</v>
      </c>
      <c r="AH24" s="0" t="e">
        <f aca="false">+AH11/$AM11</f>
        <v>#VALUE!</v>
      </c>
      <c r="AI24" s="0" t="e">
        <f aca="false">+AI11/$AM11</f>
        <v>#VALUE!</v>
      </c>
      <c r="AJ24" s="0" t="e">
        <f aca="false">+AJ11/$AM11</f>
        <v>#VALUE!</v>
      </c>
      <c r="AK24" s="0" t="e">
        <f aca="false">+AK11/$AM11</f>
        <v>#VALUE!</v>
      </c>
      <c r="AL24" s="0" t="e">
        <f aca="false">+AL11/$AM11</f>
        <v>#VALUE!</v>
      </c>
      <c r="AO24" s="0" t="s">
        <v>80</v>
      </c>
      <c r="AP24" s="0" t="e">
        <f aca="false">IF(AP11/$AU11&lt;0.03,NA(),AP11/$AU11)</f>
        <v>#VALUE!</v>
      </c>
      <c r="AQ24" s="0" t="e">
        <f aca="false">IF(AQ11/$AU11&lt;0.03,NA(),AQ11/$AU11)</f>
        <v>#VALUE!</v>
      </c>
      <c r="AR24" s="0" t="e">
        <f aca="false">IF(AR11/$AU11&lt;0.03,NA(),AR11/$AU11)</f>
        <v>#VALUE!</v>
      </c>
      <c r="AS24" s="0" t="e">
        <f aca="false">IF(AS11/$AU11&lt;0.03,NA(),AS11/$AU11)</f>
        <v>#VALUE!</v>
      </c>
      <c r="AT24" s="0" t="e">
        <f aca="false">IF(AT11/$AU11&lt;0.03,NA(),AT11/$AU11)</f>
        <v>#VALUE!</v>
      </c>
      <c r="AV24" s="63"/>
      <c r="AW24" s="0" t="str">
        <v>Europe</v>
      </c>
      <c r="AX24" s="0" t="e">
        <v>#VALUE!</v>
      </c>
      <c r="AY24" s="0" t="e">
        <v>#VALUE!</v>
      </c>
      <c r="AZ24" s="0" t="e">
        <v>#VALUE!</v>
      </c>
      <c r="BA24" s="0" t="e">
        <v>#VALUE!</v>
      </c>
      <c r="BB24" s="0" t="e">
        <v>#VALUE!</v>
      </c>
      <c r="BL24" s="57" t="n">
        <v>7</v>
      </c>
      <c r="BM24" s="0" t="s">
        <v>104</v>
      </c>
      <c r="BN24" s="0" t="e">
        <f aca="false" t="array" ref="BN24:BN24">SUM((Country=BM24)*Salaries)/SUM((Country=BM24)*1)</f>
        <v>#VALUE!</v>
      </c>
      <c r="BO24" s="0" t="n">
        <f aca="false" t="array" ref="BO24:BO24">IFERROR(SUM((Country=BM24)*(YearsExp&lt;&gt;"")*YearsExp)/SUM((Country=BM24)*(YearsExp&lt;&gt;"")*1),0)</f>
        <v>0</v>
      </c>
      <c r="BP24" s="0" t="e">
        <f aca="false" t="array" ref="BP24:BP24">SUM((Country=BM24)*1)</f>
        <v>#VALUE!</v>
      </c>
      <c r="BR24" s="0" t="e">
        <f aca="false">CHOOSE($BN$3,104-BL24,BN24,BO24,BP24)+0.00001*ROWS($BM$18:BM24)</f>
        <v>#VALUE!</v>
      </c>
      <c r="BS24" s="0" t="e">
        <f aca="false">RANK(BR24,$BR$18:$BR$120)</f>
        <v>#VALUE!</v>
      </c>
      <c r="BT24" s="0" t="n">
        <v>7</v>
      </c>
      <c r="BU24" s="0" t="e">
        <v>#N/A</v>
      </c>
      <c r="BV24" s="0" t="e">
        <v>#N/A</v>
      </c>
      <c r="BW24" s="0" t="e">
        <v>#N/A</v>
      </c>
      <c r="BX24" s="0" t="e">
        <v>#N/A</v>
      </c>
      <c r="BY24" s="0" t="e">
        <v>#N/A</v>
      </c>
      <c r="CB24" s="0" t="n">
        <f aca="false">RANDBETWEEN(1,6)</f>
        <v>1</v>
      </c>
      <c r="CC24" s="0" t="n">
        <f aca="false">RANDBETWEEN(1,9)</f>
        <v>5</v>
      </c>
      <c r="CD24" s="0" t="n">
        <f aca="false">RANDBETWEEN(2,25)</f>
        <v>5</v>
      </c>
      <c r="CE24" s="0" t="n">
        <f aca="false">RANDBETWEEN(1,5)</f>
        <v>2</v>
      </c>
      <c r="CG24" s="0" t="str">
        <f aca="false">VLOOKUP(CB24,$CB$52:$CD$57,2,0)</f>
        <v>Asia</v>
      </c>
      <c r="CH24" s="0" t="str">
        <f aca="false">VLOOKUP(CC24,$CB$41:$CD$49,2)</f>
        <v>CXO or Top Mgmt.</v>
      </c>
      <c r="CI24" s="0" t="n">
        <f aca="false">+CD24</f>
        <v>5</v>
      </c>
      <c r="CJ24" s="0" t="n">
        <f aca="false">VLOOKUP(CE24,$CB$60:$CD$64,2)</f>
        <v>2</v>
      </c>
      <c r="CL24" s="0" t="str">
        <f aca="false">VLOOKUP(CB24,$CB$52:$CD$57,3,0)</f>
        <v>in Asia</v>
      </c>
      <c r="CM24" s="0" t="str">
        <f aca="false">VLOOKUP(CC24,$CB$41:$CD$49,3)</f>
        <v>working as CXO</v>
      </c>
      <c r="CN24" s="0" t="n">
        <f aca="false">CD24</f>
        <v>5</v>
      </c>
      <c r="CO24" s="0" t="str">
        <f aca="false">VLOOKUP(CE24,$CB$60:$CD$64,3)</f>
        <v>1 or 2 hours a day</v>
      </c>
      <c r="CQ24" s="70" t="e">
        <f aca="false" t="array" ref="CQ24:CQ24">SUM((Continent=CG24)*(JobType=CH24)*1)/SUM((Continent=CG24)*1)</f>
        <v>#VALUE!</v>
      </c>
      <c r="CS24" s="0" t="n">
        <f aca="true">RAND()</f>
        <v>0.602039249641227</v>
      </c>
      <c r="CT24" s="57" t="n">
        <f aca="false">RANK(CS24,$CS$18:$CS$33)</f>
        <v>8</v>
      </c>
      <c r="CU24" s="67" t="e">
        <f aca="false">TEXT(CQ24,"0.0%")</f>
        <v>#VALUE!</v>
      </c>
      <c r="CV24" s="0" t="str">
        <f aca="false">"of Participants living " &amp; CL24 &amp; " " &amp; CM24 &amp; "."</f>
        <v>of Participants living in Asia working as CXO.</v>
      </c>
    </row>
    <row r="25" customFormat="false" ht="15" hidden="false" customHeight="false" outlineLevel="0" collapsed="false">
      <c r="B25" s="0" t="s">
        <v>87</v>
      </c>
      <c r="C25" s="0" t="e">
        <f aca="false" t="array" ref="C25:C25">SUM((Continent=C$8)*(JobType=$B25)*(YearsExp&gt;$D$4)*(YearsExp&lt;$E$4)*(CodeHours&gt;$D$5)*(CodeHours&lt;$E$5))</f>
        <v>#VALUE!</v>
      </c>
      <c r="D25" s="0" t="e">
        <f aca="false" t="array" ref="D25:D25">SUM((Continent=D$8)*(JobType=$B25)*(YearsExp&gt;$D$4)*(YearsExp&lt;$E$4)*(CodeHours&gt;$D$5)*(CodeHours&lt;$E$5))</f>
        <v>#VALUE!</v>
      </c>
      <c r="E25" s="0" t="e">
        <f aca="false" t="array" ref="E25:E25">SUM((Continent=E$8)*(JobType=$B25)*(YearsExp&gt;$D$4)*(YearsExp&lt;$E$4)*(CodeHours&gt;$D$5)*(CodeHours&lt;$E$5))</f>
        <v>#VALUE!</v>
      </c>
      <c r="F25" s="0" t="e">
        <f aca="false" t="array" ref="F25:F25">SUM((Continent=F$8)*(JobType=$B25)*(YearsExp&gt;$D$4)*(YearsExp&lt;$E$4)*(CodeHours&gt;$D$5)*(CodeHours&lt;$E$5))</f>
        <v>#VALUE!</v>
      </c>
      <c r="G25" s="0" t="e">
        <f aca="false" t="array" ref="G25:G25">SUM((Continent=G$8)*(JobType=$B25)*(YearsExp&gt;$D$4)*(YearsExp&lt;$E$4)*(CodeHours&gt;$D$5)*(CodeHours&lt;$E$5))</f>
        <v>#VALUE!</v>
      </c>
      <c r="H25" s="0" t="e">
        <f aca="false" t="array" ref="H25:H25">SUM((Continent=H$8)*(JobType=$B25)*(YearsExp&gt;$D$4)*(YearsExp&lt;$E$4)*(CodeHours&gt;$D$5)*(CodeHours&lt;$E$5))</f>
        <v>#VALUE!</v>
      </c>
      <c r="I25" s="0" t="e">
        <f aca="false">SUM(C25:H25)</f>
        <v>#VALUE!</v>
      </c>
      <c r="J25" s="62" t="e">
        <f aca="false">INDEX(C25:H25,,MATCH($D$6,$C$8:$H$8,0))</f>
        <v>#VALUE!</v>
      </c>
      <c r="K25" s="62"/>
      <c r="N25" s="0" t="s">
        <v>97</v>
      </c>
      <c r="O25" s="68" t="e">
        <f aca="false">+P12-O12</f>
        <v>#VALUE!</v>
      </c>
      <c r="P25" s="68" t="e">
        <f aca="false">+P12</f>
        <v>#VALUE!</v>
      </c>
      <c r="Q25" s="68" t="e">
        <f aca="false">+Q12-P12</f>
        <v>#VALUE!</v>
      </c>
      <c r="R25" s="68" t="e">
        <f aca="false">+R12-Q12</f>
        <v>#VALUE!</v>
      </c>
      <c r="S25" s="68" t="e">
        <f aca="false">+S12-R12</f>
        <v>#VALUE!</v>
      </c>
      <c r="U25" s="68"/>
      <c r="W25" s="0" t="s">
        <v>97</v>
      </c>
      <c r="X25" s="68" t="e">
        <f aca="false">+Y12-X12</f>
        <v>#VALUE!</v>
      </c>
      <c r="Y25" s="68" t="e">
        <f aca="false">+Y12</f>
        <v>#VALUE!</v>
      </c>
      <c r="Z25" s="68" t="e">
        <f aca="false">+Z12-Y12</f>
        <v>#VALUE!</v>
      </c>
      <c r="AA25" s="68" t="e">
        <f aca="false">+AA12-Z12</f>
        <v>#VALUE!</v>
      </c>
      <c r="AB25" s="68" t="e">
        <f aca="false">+AB12-AA12</f>
        <v>#VALUE!</v>
      </c>
      <c r="AC25" s="68"/>
      <c r="AD25" s="68"/>
      <c r="AG25" s="0" t="s">
        <v>89</v>
      </c>
      <c r="AH25" s="0" t="e">
        <f aca="false">+AH12/$AM12</f>
        <v>#VALUE!</v>
      </c>
      <c r="AI25" s="0" t="e">
        <f aca="false">+AI12/$AM12</f>
        <v>#VALUE!</v>
      </c>
      <c r="AJ25" s="0" t="e">
        <f aca="false">+AJ12/$AM12</f>
        <v>#VALUE!</v>
      </c>
      <c r="AK25" s="0" t="e">
        <f aca="false">+AK12/$AM12</f>
        <v>#VALUE!</v>
      </c>
      <c r="AL25" s="0" t="e">
        <f aca="false">+AL12/$AM12</f>
        <v>#VALUE!</v>
      </c>
      <c r="AO25" s="0" t="s">
        <v>89</v>
      </c>
      <c r="AP25" s="0" t="e">
        <f aca="false">IF(AP12/$AU12&lt;0.03,NA(),AP12/$AU12)</f>
        <v>#VALUE!</v>
      </c>
      <c r="AQ25" s="0" t="e">
        <f aca="false">IF(AQ12/$AU12&lt;0.03,NA(),AQ12/$AU12)</f>
        <v>#VALUE!</v>
      </c>
      <c r="AR25" s="0" t="e">
        <f aca="false">IF(AR12/$AU12&lt;0.03,NA(),AR12/$AU12)</f>
        <v>#VALUE!</v>
      </c>
      <c r="AS25" s="0" t="e">
        <f aca="false">IF(AS12/$AU12&lt;0.03,NA(),AS12/$AU12)</f>
        <v>#VALUE!</v>
      </c>
      <c r="AT25" s="0" t="e">
        <f aca="false">IF(AT12/$AU12&lt;0.03,NA(),AT12/$AU12)</f>
        <v>#VALUE!</v>
      </c>
      <c r="AV25" s="63"/>
      <c r="AW25" s="0" t="str">
        <v>Africa</v>
      </c>
      <c r="AX25" s="0" t="e">
        <v>#VALUE!</v>
      </c>
      <c r="AY25" s="0" t="e">
        <v>#VALUE!</v>
      </c>
      <c r="AZ25" s="0" t="e">
        <v>#VALUE!</v>
      </c>
      <c r="BA25" s="0" t="e">
        <v>#VALUE!</v>
      </c>
      <c r="BB25" s="0" t="e">
        <v>#VALUE!</v>
      </c>
      <c r="BL25" s="57" t="n">
        <v>8</v>
      </c>
      <c r="BM25" s="0" t="s">
        <v>131</v>
      </c>
      <c r="BN25" s="0" t="e">
        <f aca="false" t="array" ref="BN25:BN25">SUM((Country=BM25)*Salaries)/SUM((Country=BM25)*1)</f>
        <v>#VALUE!</v>
      </c>
      <c r="BO25" s="0" t="n">
        <f aca="false" t="array" ref="BO25:BO25">IFERROR(SUM((Country=BM25)*(YearsExp&lt;&gt;"")*YearsExp)/SUM((Country=BM25)*(YearsExp&lt;&gt;"")*1),0)</f>
        <v>0</v>
      </c>
      <c r="BP25" s="0" t="e">
        <f aca="false" t="array" ref="BP25:BP25">SUM((Country=BM25)*1)</f>
        <v>#VALUE!</v>
      </c>
      <c r="BR25" s="0" t="e">
        <f aca="false">CHOOSE($BN$3,104-BL25,BN25,BO25,BP25)+0.00001*ROWS($BM$18:BM25)</f>
        <v>#VALUE!</v>
      </c>
      <c r="BS25" s="0" t="e">
        <f aca="false">RANK(BR25,$BR$18:$BR$120)</f>
        <v>#VALUE!</v>
      </c>
      <c r="BT25" s="0" t="n">
        <v>8</v>
      </c>
      <c r="BU25" s="0" t="e">
        <v>#N/A</v>
      </c>
      <c r="BV25" s="0" t="e">
        <v>#N/A</v>
      </c>
      <c r="BW25" s="0" t="e">
        <v>#N/A</v>
      </c>
      <c r="BX25" s="0" t="e">
        <v>#N/A</v>
      </c>
      <c r="BY25" s="0" t="e">
        <v>#N/A</v>
      </c>
      <c r="CB25" s="0" t="n">
        <f aca="false">RANDBETWEEN(1,6)</f>
        <v>1</v>
      </c>
      <c r="CC25" s="0" t="n">
        <f aca="false">RANDBETWEEN(1,9)</f>
        <v>7</v>
      </c>
      <c r="CD25" s="0" t="n">
        <f aca="false">RANDBETWEEN(2,25)</f>
        <v>22</v>
      </c>
      <c r="CE25" s="0" t="n">
        <f aca="false">RANDBETWEEN(1,5)</f>
        <v>5</v>
      </c>
      <c r="CG25" s="0" t="str">
        <f aca="false">VLOOKUP(CB25,$CB$52:$CD$57,2,0)</f>
        <v>Asia</v>
      </c>
      <c r="CH25" s="0" t="str">
        <f aca="false">VLOOKUP(CC25,$CB$41:$CD$49,2)</f>
        <v>Manager</v>
      </c>
      <c r="CI25" s="0" t="n">
        <f aca="false">+CD25</f>
        <v>22</v>
      </c>
      <c r="CJ25" s="0" t="n">
        <f aca="false">VLOOKUP(CE25,$CB$60:$CD$64,2)</f>
        <v>5</v>
      </c>
      <c r="CL25" s="0" t="str">
        <f aca="false">VLOOKUP(CB25,$CB$52:$CD$57,3,0)</f>
        <v>in Asia</v>
      </c>
      <c r="CM25" s="0" t="str">
        <f aca="false">VLOOKUP(CC25,$CB$41:$CD$49,3)</f>
        <v>working as Manager</v>
      </c>
      <c r="CN25" s="0" t="n">
        <f aca="false">CD25</f>
        <v>22</v>
      </c>
      <c r="CO25" s="0" t="str">
        <f aca="false">VLOOKUP(CE25,$CB$60:$CD$64,3)</f>
        <v>8 hours a day</v>
      </c>
      <c r="CQ25" s="0" t="e">
        <f aca="false" t="array" ref="CQ25:CQ25">SUM((YearsExp&lt;CI25)*1)</f>
        <v>#VALUE!</v>
      </c>
      <c r="CS25" s="0" t="n">
        <f aca="true">RAND()</f>
        <v>0.175434840610621</v>
      </c>
      <c r="CT25" s="57" t="n">
        <f aca="false">RANK(CS25,$CS$18:$CS$33)</f>
        <v>15</v>
      </c>
      <c r="CU25" s="67" t="e">
        <f aca="false">+CQ25</f>
        <v>#VALUE!</v>
      </c>
      <c r="CV25" s="0" t="str">
        <f aca="false">"Participants in the world with less then " &amp; CI25 &amp; " years of experience."</f>
        <v>Participants in the world with less then 22 years of experience.</v>
      </c>
    </row>
    <row r="26" customFormat="false" ht="15" hidden="false" customHeight="false" outlineLevel="0" collapsed="false">
      <c r="B26" s="0" t="s">
        <v>97</v>
      </c>
      <c r="C26" s="0" t="e">
        <f aca="false" t="array" ref="C26:C26">SUM((Continent=C$8)*(JobType=$B26)*(YearsExp&gt;$D$4)*(YearsExp&lt;$E$4)*(CodeHours&gt;$D$5)*(CodeHours&lt;$E$5))</f>
        <v>#VALUE!</v>
      </c>
      <c r="D26" s="0" t="e">
        <f aca="false" t="array" ref="D26:D26">SUM((Continent=D$8)*(JobType=$B26)*(YearsExp&gt;$D$4)*(YearsExp&lt;$E$4)*(CodeHours&gt;$D$5)*(CodeHours&lt;$E$5))</f>
        <v>#VALUE!</v>
      </c>
      <c r="E26" s="0" t="e">
        <f aca="false" t="array" ref="E26:E26">SUM((Continent=E$8)*(JobType=$B26)*(YearsExp&gt;$D$4)*(YearsExp&lt;$E$4)*(CodeHours&gt;$D$5)*(CodeHours&lt;$E$5))</f>
        <v>#VALUE!</v>
      </c>
      <c r="F26" s="0" t="e">
        <f aca="false" t="array" ref="F26:F26">SUM((Continent=F$8)*(JobType=$B26)*(YearsExp&gt;$D$4)*(YearsExp&lt;$E$4)*(CodeHours&gt;$D$5)*(CodeHours&lt;$E$5))</f>
        <v>#VALUE!</v>
      </c>
      <c r="G26" s="0" t="e">
        <f aca="false" t="array" ref="G26:G26">SUM((Continent=G$8)*(JobType=$B26)*(YearsExp&gt;$D$4)*(YearsExp&lt;$E$4)*(CodeHours&gt;$D$5)*(CodeHours&lt;$E$5))</f>
        <v>#VALUE!</v>
      </c>
      <c r="H26" s="0" t="e">
        <f aca="false" t="array" ref="H26:H26">SUM((Continent=H$8)*(JobType=$B26)*(YearsExp&gt;$D$4)*(YearsExp&lt;$E$4)*(CodeHours&gt;$D$5)*(CodeHours&lt;$E$5))</f>
        <v>#VALUE!</v>
      </c>
      <c r="I26" s="0" t="e">
        <f aca="false">SUM(C26:H26)</f>
        <v>#VALUE!</v>
      </c>
      <c r="J26" s="62" t="e">
        <f aca="false">INDEX(C26:H26,,MATCH($D$6,$C$8:$H$8,0))</f>
        <v>#VALUE!</v>
      </c>
      <c r="K26" s="62"/>
      <c r="N26" s="0" t="s">
        <v>107</v>
      </c>
      <c r="O26" s="68" t="e">
        <f aca="false">+P13-O13</f>
        <v>#VALUE!</v>
      </c>
      <c r="P26" s="68" t="e">
        <f aca="false">+P13</f>
        <v>#VALUE!</v>
      </c>
      <c r="Q26" s="68" t="e">
        <f aca="false">+Q13-P13</f>
        <v>#VALUE!</v>
      </c>
      <c r="R26" s="68" t="e">
        <f aca="false">+R13-Q13</f>
        <v>#VALUE!</v>
      </c>
      <c r="S26" s="68" t="e">
        <f aca="false">+S13-R13</f>
        <v>#VALUE!</v>
      </c>
      <c r="U26" s="68"/>
      <c r="W26" s="0" t="s">
        <v>107</v>
      </c>
      <c r="X26" s="68" t="e">
        <f aca="false">+Y13-X13</f>
        <v>#VALUE!</v>
      </c>
      <c r="Y26" s="68" t="e">
        <f aca="false">+Y13</f>
        <v>#VALUE!</v>
      </c>
      <c r="Z26" s="68" t="e">
        <f aca="false">+Z13-Y13</f>
        <v>#VALUE!</v>
      </c>
      <c r="AA26" s="68" t="e">
        <f aca="false">+AA13-Z13</f>
        <v>#VALUE!</v>
      </c>
      <c r="AB26" s="68" t="e">
        <f aca="false">+AB13-AA13</f>
        <v>#VALUE!</v>
      </c>
      <c r="AC26" s="68"/>
      <c r="AD26" s="68"/>
      <c r="AG26" s="0" t="s">
        <v>99</v>
      </c>
      <c r="AH26" s="0" t="e">
        <f aca="false">+AH13/$AM13</f>
        <v>#VALUE!</v>
      </c>
      <c r="AI26" s="0" t="e">
        <f aca="false">+AI13/$AM13</f>
        <v>#VALUE!</v>
      </c>
      <c r="AJ26" s="0" t="e">
        <f aca="false">+AJ13/$AM13</f>
        <v>#VALUE!</v>
      </c>
      <c r="AK26" s="0" t="e">
        <f aca="false">+AK13/$AM13</f>
        <v>#VALUE!</v>
      </c>
      <c r="AL26" s="0" t="e">
        <f aca="false">+AL13/$AM13</f>
        <v>#VALUE!</v>
      </c>
      <c r="AO26" s="0" t="s">
        <v>99</v>
      </c>
      <c r="AP26" s="0" t="e">
        <f aca="false">IF(AP13/$AU13&lt;0.03,NA(),AP13/$AU13)</f>
        <v>#VALUE!</v>
      </c>
      <c r="AQ26" s="0" t="e">
        <f aca="false">IF(AQ13/$AU13&lt;0.03,NA(),AQ13/$AU13)</f>
        <v>#VALUE!</v>
      </c>
      <c r="AR26" s="0" t="e">
        <f aca="false">IF(AR13/$AU13&lt;0.03,NA(),AR13/$AU13)</f>
        <v>#VALUE!</v>
      </c>
      <c r="AS26" s="0" t="e">
        <f aca="false">IF(AS13/$AU13&lt;0.03,NA(),AS13/$AU13)</f>
        <v>#VALUE!</v>
      </c>
      <c r="AT26" s="0" t="e">
        <f aca="false">IF(AT13/$AU13&lt;0.03,NA(),AT13/$AU13)</f>
        <v>#VALUE!</v>
      </c>
      <c r="AW26" s="0" t="str">
        <v>North Amer.</v>
      </c>
      <c r="AX26" s="0" t="e">
        <v>#VALUE!</v>
      </c>
      <c r="AY26" s="0" t="e">
        <v>#VALUE!</v>
      </c>
      <c r="AZ26" s="0" t="e">
        <v>#VALUE!</v>
      </c>
      <c r="BA26" s="0" t="e">
        <v>#VALUE!</v>
      </c>
      <c r="BB26" s="0" t="e">
        <v>#VALUE!</v>
      </c>
      <c r="BL26" s="57" t="n">
        <v>9</v>
      </c>
      <c r="BM26" s="0" t="s">
        <v>137</v>
      </c>
      <c r="BN26" s="0" t="e">
        <f aca="false" t="array" ref="BN26:BN26">SUM((Country=BM26)*Salaries)/SUM((Country=BM26)*1)</f>
        <v>#VALUE!</v>
      </c>
      <c r="BO26" s="0" t="n">
        <f aca="false" t="array" ref="BO26:BO26">IFERROR(SUM((Country=BM26)*(YearsExp&lt;&gt;"")*YearsExp)/SUM((Country=BM26)*(YearsExp&lt;&gt;"")*1),0)</f>
        <v>0</v>
      </c>
      <c r="BP26" s="0" t="e">
        <f aca="false" t="array" ref="BP26:BP26">SUM((Country=BM26)*1)</f>
        <v>#VALUE!</v>
      </c>
      <c r="BR26" s="0" t="e">
        <f aca="false">CHOOSE($BN$3,104-BL26,BN26,BO26,BP26)+0.00001*ROWS($BM$18:BM26)</f>
        <v>#VALUE!</v>
      </c>
      <c r="BS26" s="0" t="e">
        <f aca="false">RANK(BR26,$BR$18:$BR$120)</f>
        <v>#VALUE!</v>
      </c>
      <c r="BT26" s="0" t="n">
        <v>9</v>
      </c>
      <c r="BU26" s="0" t="e">
        <v>#N/A</v>
      </c>
      <c r="BV26" s="0" t="e">
        <v>#N/A</v>
      </c>
      <c r="BW26" s="0" t="e">
        <v>#N/A</v>
      </c>
      <c r="BX26" s="0" t="e">
        <v>#N/A</v>
      </c>
      <c r="BY26" s="0" t="e">
        <v>#N/A</v>
      </c>
      <c r="CB26" s="0" t="n">
        <f aca="false">RANDBETWEEN(1,6)</f>
        <v>5</v>
      </c>
      <c r="CC26" s="0" t="n">
        <f aca="false">RANDBETWEEN(1,9)</f>
        <v>4</v>
      </c>
      <c r="CD26" s="0" t="n">
        <f aca="false">RANDBETWEEN(2,25)</f>
        <v>3</v>
      </c>
      <c r="CE26" s="0" t="n">
        <f aca="false">RANDBETWEEN(1,5)</f>
        <v>1</v>
      </c>
      <c r="CG26" s="0" t="str">
        <f aca="false">VLOOKUP(CB26,$CB$52:$CD$57,2,0)</f>
        <v>South Amer.</v>
      </c>
      <c r="CH26" s="0" t="str">
        <f aca="false">VLOOKUP(CC26,$CB$41:$CD$49,2)</f>
        <v>Controller</v>
      </c>
      <c r="CI26" s="0" t="n">
        <f aca="false">+CD26</f>
        <v>3</v>
      </c>
      <c r="CJ26" s="0" t="n">
        <f aca="false">VLOOKUP(CE26,$CB$60:$CD$64,2)</f>
        <v>1</v>
      </c>
      <c r="CL26" s="0" t="str">
        <f aca="false">VLOOKUP(CB26,$CB$52:$CD$57,3,0)</f>
        <v>in South America</v>
      </c>
      <c r="CM26" s="0" t="str">
        <f aca="false">VLOOKUP(CC26,$CB$41:$CD$49,3)</f>
        <v>working as Controller</v>
      </c>
      <c r="CN26" s="0" t="n">
        <f aca="false">CD26</f>
        <v>3</v>
      </c>
      <c r="CO26" s="0" t="str">
        <f aca="false">VLOOKUP(CE26,$CB$60:$CD$64,3)</f>
        <v>0 hours a day</v>
      </c>
      <c r="CQ26" s="0" t="e">
        <f aca="false" t="array" ref="CQ26:CQ26">SUM((YearsExp&gt;CI26)*1)</f>
        <v>#VALUE!</v>
      </c>
      <c r="CS26" s="0" t="n">
        <f aca="true">RAND()</f>
        <v>0.749994005017015</v>
      </c>
      <c r="CT26" s="57" t="n">
        <f aca="false">RANK(CS26,$CS$18:$CS$33)</f>
        <v>6</v>
      </c>
      <c r="CU26" s="67" t="e">
        <f aca="false">+CQ26</f>
        <v>#VALUE!</v>
      </c>
      <c r="CV26" s="0" t="str">
        <f aca="false">"Participants in the world with more then " &amp; CI26 &amp; " years of experience."</f>
        <v>Participants in the world with more then 3 years of experience.</v>
      </c>
    </row>
    <row r="27" customFormat="false" ht="15" hidden="false" customHeight="false" outlineLevel="0" collapsed="false">
      <c r="B27" s="0" t="s">
        <v>107</v>
      </c>
      <c r="C27" s="0" t="e">
        <f aca="false" t="array" ref="C27:C27">SUM((Continent=C$8)*(JobType=$B27)*(YearsExp&gt;$D$4)*(YearsExp&lt;$E$4)*(CodeHours&gt;$D$5)*(CodeHours&lt;$E$5))</f>
        <v>#VALUE!</v>
      </c>
      <c r="D27" s="0" t="e">
        <f aca="false" t="array" ref="D27:D27">SUM((Continent=D$8)*(JobType=$B27)*(YearsExp&gt;$D$4)*(YearsExp&lt;$E$4)*(CodeHours&gt;$D$5)*(CodeHours&lt;$E$5))</f>
        <v>#VALUE!</v>
      </c>
      <c r="E27" s="0" t="e">
        <f aca="false" t="array" ref="E27:E27">SUM((Continent=E$8)*(JobType=$B27)*(YearsExp&gt;$D$4)*(YearsExp&lt;$E$4)*(CodeHours&gt;$D$5)*(CodeHours&lt;$E$5))</f>
        <v>#VALUE!</v>
      </c>
      <c r="F27" s="0" t="e">
        <f aca="false" t="array" ref="F27:F27">SUM((Continent=F$8)*(JobType=$B27)*(YearsExp&gt;$D$4)*(YearsExp&lt;$E$4)*(CodeHours&gt;$D$5)*(CodeHours&lt;$E$5))</f>
        <v>#VALUE!</v>
      </c>
      <c r="G27" s="0" t="e">
        <f aca="false" t="array" ref="G27:G27">SUM((Continent=G$8)*(JobType=$B27)*(YearsExp&gt;$D$4)*(YearsExp&lt;$E$4)*(CodeHours&gt;$D$5)*(CodeHours&lt;$E$5))</f>
        <v>#VALUE!</v>
      </c>
      <c r="H27" s="0" t="e">
        <f aca="false" t="array" ref="H27:H27">SUM((Continent=H$8)*(JobType=$B27)*(YearsExp&gt;$D$4)*(YearsExp&lt;$E$4)*(CodeHours&gt;$D$5)*(CodeHours&lt;$E$5))</f>
        <v>#VALUE!</v>
      </c>
      <c r="I27" s="0" t="e">
        <f aca="false">SUM(C27:H27)</f>
        <v>#VALUE!</v>
      </c>
      <c r="J27" s="62" t="e">
        <f aca="false">INDEX(C27:H27,,MATCH($D$6,$C$8:$H$8,0))</f>
        <v>#VALUE!</v>
      </c>
      <c r="K27" s="62"/>
      <c r="N27" s="0" t="s">
        <v>116</v>
      </c>
      <c r="O27" s="68" t="e">
        <f aca="false">+P14-O14</f>
        <v>#VALUE!</v>
      </c>
      <c r="P27" s="68" t="e">
        <f aca="false">+P14</f>
        <v>#VALUE!</v>
      </c>
      <c r="Q27" s="68" t="e">
        <f aca="false">+Q14-P14</f>
        <v>#VALUE!</v>
      </c>
      <c r="R27" s="68" t="e">
        <f aca="false">+R14-Q14</f>
        <v>#VALUE!</v>
      </c>
      <c r="S27" s="68" t="e">
        <f aca="false">+S14-R14</f>
        <v>#VALUE!</v>
      </c>
      <c r="U27" s="68"/>
      <c r="W27" s="0" t="s">
        <v>116</v>
      </c>
      <c r="X27" s="68" t="e">
        <f aca="false">+Y14-X14</f>
        <v>#VALUE!</v>
      </c>
      <c r="Y27" s="68" t="e">
        <f aca="false">+Y14</f>
        <v>#VALUE!</v>
      </c>
      <c r="Z27" s="68" t="e">
        <f aca="false">+Z14-Y14</f>
        <v>#VALUE!</v>
      </c>
      <c r="AA27" s="68" t="e">
        <f aca="false">+AA14-Z14</f>
        <v>#VALUE!</v>
      </c>
      <c r="AB27" s="68" t="e">
        <f aca="false">+AB14-AA14</f>
        <v>#VALUE!</v>
      </c>
      <c r="AC27" s="68"/>
      <c r="AD27" s="68"/>
      <c r="AG27" s="0" t="s">
        <v>109</v>
      </c>
      <c r="AH27" s="0" t="e">
        <f aca="false">+AH14/$AM14</f>
        <v>#VALUE!</v>
      </c>
      <c r="AI27" s="0" t="e">
        <f aca="false">+AI14/$AM14</f>
        <v>#VALUE!</v>
      </c>
      <c r="AJ27" s="0" t="e">
        <f aca="false">+AJ14/$AM14</f>
        <v>#VALUE!</v>
      </c>
      <c r="AK27" s="0" t="e">
        <f aca="false">+AK14/$AM14</f>
        <v>#VALUE!</v>
      </c>
      <c r="AL27" s="0" t="e">
        <f aca="false">+AL14/$AM14</f>
        <v>#VALUE!</v>
      </c>
      <c r="AO27" s="0" t="s">
        <v>109</v>
      </c>
      <c r="AP27" s="0" t="e">
        <f aca="false">IF(AP14/$AU14&lt;0.03,NA(),AP14/$AU14)</f>
        <v>#VALUE!</v>
      </c>
      <c r="AQ27" s="0" t="e">
        <f aca="false">IF(AQ14/$AU14&lt;0.03,NA(),AQ14/$AU14)</f>
        <v>#VALUE!</v>
      </c>
      <c r="AR27" s="0" t="e">
        <f aca="false">IF(AR14/$AU14&lt;0.03,NA(),AR14/$AU14)</f>
        <v>#VALUE!</v>
      </c>
      <c r="AS27" s="0" t="e">
        <f aca="false">IF(AS14/$AU14&lt;0.03,NA(),AS14/$AU14)</f>
        <v>#VALUE!</v>
      </c>
      <c r="AT27" s="0" t="e">
        <f aca="false">IF(AT14/$AU14&lt;0.03,NA(),AT14/$AU14)</f>
        <v>#VALUE!</v>
      </c>
      <c r="AW27" s="0" t="str">
        <v>South Amer.</v>
      </c>
      <c r="AX27" s="0" t="e">
        <v>#VALUE!</v>
      </c>
      <c r="AY27" s="0" t="e">
        <v>#VALUE!</v>
      </c>
      <c r="AZ27" s="0" t="e">
        <v>#VALUE!</v>
      </c>
      <c r="BA27" s="0" t="e">
        <v>#VALUE!</v>
      </c>
      <c r="BB27" s="0" t="e">
        <v>#VALUE!</v>
      </c>
      <c r="BL27" s="57" t="n">
        <v>10</v>
      </c>
      <c r="BM27" s="0" t="s">
        <v>144</v>
      </c>
      <c r="BN27" s="0" t="e">
        <f aca="false" t="array" ref="BN27:BN27">SUM((Country=BM27)*Salaries)/SUM((Country=BM27)*1)</f>
        <v>#VALUE!</v>
      </c>
      <c r="BO27" s="0" t="n">
        <f aca="false" t="array" ref="BO27:BO27">IFERROR(SUM((Country=BM27)*(YearsExp&lt;&gt;"")*YearsExp)/SUM((Country=BM27)*(YearsExp&lt;&gt;"")*1),0)</f>
        <v>0</v>
      </c>
      <c r="BP27" s="0" t="e">
        <f aca="false" t="array" ref="BP27:BP27">SUM((Country=BM27)*1)</f>
        <v>#VALUE!</v>
      </c>
      <c r="BR27" s="0" t="e">
        <f aca="false">CHOOSE($BN$3,104-BL27,BN27,BO27,BP27)+0.00001*ROWS($BM$18:BM27)</f>
        <v>#VALUE!</v>
      </c>
      <c r="BS27" s="0" t="e">
        <f aca="false">RANK(BR27,$BR$18:$BR$120)</f>
        <v>#VALUE!</v>
      </c>
      <c r="BT27" s="0" t="n">
        <v>10</v>
      </c>
      <c r="BU27" s="0" t="e">
        <v>#N/A</v>
      </c>
      <c r="BV27" s="0" t="e">
        <v>#N/A</v>
      </c>
      <c r="BW27" s="0" t="e">
        <v>#N/A</v>
      </c>
      <c r="BX27" s="0" t="e">
        <v>#N/A</v>
      </c>
      <c r="BY27" s="0" t="e">
        <v>#N/A</v>
      </c>
      <c r="CB27" s="0" t="n">
        <f aca="false">RANDBETWEEN(1,6)</f>
        <v>5</v>
      </c>
      <c r="CC27" s="0" t="n">
        <f aca="false">RANDBETWEEN(1,9)</f>
        <v>9</v>
      </c>
      <c r="CD27" s="0" t="n">
        <f aca="false">RANDBETWEEN(2,25)</f>
        <v>2</v>
      </c>
      <c r="CE27" s="0" t="n">
        <f aca="false">RANDBETWEEN(1,5)</f>
        <v>3</v>
      </c>
      <c r="CG27" s="0" t="str">
        <f aca="false">VLOOKUP(CB27,$CB$52:$CD$57,2,0)</f>
        <v>South Amer.</v>
      </c>
      <c r="CH27" s="0" t="str">
        <f aca="false">VLOOKUP(CC27,$CB$41:$CD$49,2)</f>
        <v>Specialist</v>
      </c>
      <c r="CI27" s="0" t="n">
        <f aca="false">+CD27</f>
        <v>2</v>
      </c>
      <c r="CJ27" s="0" t="n">
        <f aca="false">VLOOKUP(CE27,$CB$60:$CD$64,2)</f>
        <v>3</v>
      </c>
      <c r="CL27" s="0" t="str">
        <f aca="false">VLOOKUP(CB27,$CB$52:$CD$57,3,0)</f>
        <v>in South America</v>
      </c>
      <c r="CM27" s="0" t="str">
        <f aca="false">VLOOKUP(CC27,$CB$41:$CD$49,3)</f>
        <v>working as Specialist</v>
      </c>
      <c r="CN27" s="0" t="n">
        <f aca="false">CD27</f>
        <v>2</v>
      </c>
      <c r="CO27" s="0" t="str">
        <f aca="false">VLOOKUP(CE27,$CB$60:$CD$64,3)</f>
        <v>2 to 3 hours per day</v>
      </c>
      <c r="CQ27" s="0" t="e">
        <f aca="false" t="array" ref="CQ27:CQ27">SUM((YearsExp&lt;CI26)*(JobType=CH26))/SUM((JobType=CH26)*1)</f>
        <v>#VALUE!</v>
      </c>
      <c r="CS27" s="0" t="n">
        <f aca="true">RAND()</f>
        <v>0.504765854646276</v>
      </c>
      <c r="CT27" s="57" t="n">
        <f aca="false">RANK(CS27,$CS$18:$CS$33)</f>
        <v>11</v>
      </c>
      <c r="CU27" s="67" t="e">
        <f aca="false">TEXT(CQ27,"0.0%")</f>
        <v>#VALUE!</v>
      </c>
      <c r="CV27" s="0" t="str">
        <f aca="false">"Participants " &amp; CM27 &amp; " have less then " &amp; CI27 &amp; " years of experience."</f>
        <v>Participants working as Specialist have less then 2 years of experience.</v>
      </c>
    </row>
    <row r="28" customFormat="false" ht="15" hidden="false" customHeight="false" outlineLevel="0" collapsed="false">
      <c r="B28" s="0" t="s">
        <v>116</v>
      </c>
      <c r="C28" s="0" t="e">
        <f aca="false" t="array" ref="C28:C28">SUM((Continent=C$8)*(JobType=$B28)*(YearsExp&gt;$D$4)*(YearsExp&lt;$E$4)*(CodeHours&gt;$D$5)*(CodeHours&lt;$E$5))</f>
        <v>#VALUE!</v>
      </c>
      <c r="D28" s="0" t="e">
        <f aca="false" t="array" ref="D28:D28">SUM((Continent=D$8)*(JobType=$B28)*(YearsExp&gt;$D$4)*(YearsExp&lt;$E$4)*(CodeHours&gt;$D$5)*(CodeHours&lt;$E$5))</f>
        <v>#VALUE!</v>
      </c>
      <c r="E28" s="0" t="e">
        <f aca="false" t="array" ref="E28:E28">SUM((Continent=E$8)*(JobType=$B28)*(YearsExp&gt;$D$4)*(YearsExp&lt;$E$4)*(CodeHours&gt;$D$5)*(CodeHours&lt;$E$5))</f>
        <v>#VALUE!</v>
      </c>
      <c r="F28" s="0" t="e">
        <f aca="false" t="array" ref="F28:F28">SUM((Continent=F$8)*(JobType=$B28)*(YearsExp&gt;$D$4)*(YearsExp&lt;$E$4)*(CodeHours&gt;$D$5)*(CodeHours&lt;$E$5))</f>
        <v>#VALUE!</v>
      </c>
      <c r="G28" s="0" t="e">
        <f aca="false" t="array" ref="G28:G28">SUM((Continent=G$8)*(JobType=$B28)*(YearsExp&gt;$D$4)*(YearsExp&lt;$E$4)*(CodeHours&gt;$D$5)*(CodeHours&lt;$E$5))</f>
        <v>#VALUE!</v>
      </c>
      <c r="H28" s="0" t="e">
        <f aca="false" t="array" ref="H28:H28">SUM((Continent=H$8)*(JobType=$B28)*(YearsExp&gt;$D$4)*(YearsExp&lt;$E$4)*(CodeHours&gt;$D$5)*(CodeHours&lt;$E$5))</f>
        <v>#VALUE!</v>
      </c>
      <c r="I28" s="0" t="e">
        <f aca="false">SUM(C28:H28)</f>
        <v>#VALUE!</v>
      </c>
      <c r="J28" s="62" t="e">
        <f aca="false">INDEX(C28:H28,,MATCH($D$6,$C$8:$H$8,0))</f>
        <v>#VALUE!</v>
      </c>
      <c r="K28" s="62"/>
      <c r="N28" s="0" t="s">
        <v>124</v>
      </c>
      <c r="O28" s="68" t="e">
        <f aca="false">+P15-O15</f>
        <v>#VALUE!</v>
      </c>
      <c r="P28" s="68" t="e">
        <f aca="false">+P15</f>
        <v>#VALUE!</v>
      </c>
      <c r="Q28" s="68" t="e">
        <f aca="false">+Q15-P15</f>
        <v>#VALUE!</v>
      </c>
      <c r="R28" s="68" t="e">
        <f aca="false">+R15-Q15</f>
        <v>#VALUE!</v>
      </c>
      <c r="S28" s="68" t="e">
        <f aca="false">+S15-R15</f>
        <v>#VALUE!</v>
      </c>
      <c r="U28" s="68"/>
      <c r="W28" s="0" t="s">
        <v>124</v>
      </c>
      <c r="X28" s="68" t="e">
        <f aca="false">+Y15-X15</f>
        <v>#VALUE!</v>
      </c>
      <c r="Y28" s="68" t="e">
        <f aca="false">+Y15</f>
        <v>#VALUE!</v>
      </c>
      <c r="Z28" s="68" t="e">
        <f aca="false">+Z15-Y15</f>
        <v>#VALUE!</v>
      </c>
      <c r="AA28" s="68" t="e">
        <f aca="false">+AA15-Z15</f>
        <v>#VALUE!</v>
      </c>
      <c r="AB28" s="68" t="e">
        <f aca="false">+AB15-AA15</f>
        <v>#VALUE!</v>
      </c>
      <c r="AC28" s="68"/>
      <c r="AD28" s="68"/>
      <c r="AG28" s="0" t="s">
        <v>117</v>
      </c>
      <c r="AH28" s="0" t="e">
        <f aca="false">+AH15/$AM15</f>
        <v>#VALUE!</v>
      </c>
      <c r="AI28" s="0" t="e">
        <f aca="false">+AI15/$AM15</f>
        <v>#VALUE!</v>
      </c>
      <c r="AJ28" s="0" t="e">
        <f aca="false">+AJ15/$AM15</f>
        <v>#VALUE!</v>
      </c>
      <c r="AK28" s="0" t="e">
        <f aca="false">+AK15/$AM15</f>
        <v>#VALUE!</v>
      </c>
      <c r="AL28" s="0" t="e">
        <f aca="false">+AL15/$AM15</f>
        <v>#VALUE!</v>
      </c>
      <c r="AO28" s="0" t="s">
        <v>117</v>
      </c>
      <c r="AP28" s="0" t="e">
        <f aca="false">IF(AP15/$AU15&lt;0.03,NA(),AP15/$AU15)</f>
        <v>#VALUE!</v>
      </c>
      <c r="AQ28" s="0" t="e">
        <f aca="false">IF(AQ15/$AU15&lt;0.03,NA(),AQ15/$AU15)</f>
        <v>#VALUE!</v>
      </c>
      <c r="AR28" s="0" t="e">
        <f aca="false">IF(AR15/$AU15&lt;0.03,NA(),AR15/$AU15)</f>
        <v>#VALUE!</v>
      </c>
      <c r="AS28" s="0" t="e">
        <f aca="false">IF(AS15/$AU15&lt;0.03,NA(),AS15/$AU15)</f>
        <v>#VALUE!</v>
      </c>
      <c r="AT28" s="0" t="e">
        <f aca="false">IF(AT15/$AU15&lt;0.03,NA(),AT15/$AU15)</f>
        <v>#VALUE!</v>
      </c>
      <c r="AV28" s="63"/>
      <c r="AW28" s="0" t="str">
        <v>Oceania</v>
      </c>
      <c r="AX28" s="0" t="e">
        <v>#VALUE!</v>
      </c>
      <c r="AY28" s="0" t="e">
        <v>#VALUE!</v>
      </c>
      <c r="AZ28" s="0" t="e">
        <v>#VALUE!</v>
      </c>
      <c r="BA28" s="0" t="e">
        <v>#VALUE!</v>
      </c>
      <c r="BB28" s="0" t="e">
        <v>#VALUE!</v>
      </c>
      <c r="BL28" s="57" t="n">
        <v>11</v>
      </c>
      <c r="BM28" s="0" t="s">
        <v>151</v>
      </c>
      <c r="BN28" s="0" t="e">
        <f aca="false" t="array" ref="BN28:BN28">SUM((Country=BM28)*Salaries)/SUM((Country=BM28)*1)</f>
        <v>#VALUE!</v>
      </c>
      <c r="BO28" s="0" t="n">
        <f aca="false" t="array" ref="BO28:BO28">IFERROR(SUM((Country=BM28)*(YearsExp&lt;&gt;"")*YearsExp)/SUM((Country=BM28)*(YearsExp&lt;&gt;"")*1),0)</f>
        <v>0</v>
      </c>
      <c r="BP28" s="0" t="e">
        <f aca="false" t="array" ref="BP28:BP28">SUM((Country=BM28)*1)</f>
        <v>#VALUE!</v>
      </c>
      <c r="BR28" s="0" t="e">
        <f aca="false">CHOOSE($BN$3,104-BL28,BN28,BO28,BP28)+0.00001*ROWS($BM$18:BM28)</f>
        <v>#VALUE!</v>
      </c>
      <c r="BS28" s="0" t="e">
        <f aca="false">RANK(BR28,$BR$18:$BR$120)</f>
        <v>#VALUE!</v>
      </c>
      <c r="BT28" s="0" t="n">
        <v>11</v>
      </c>
      <c r="BU28" s="0" t="e">
        <v>#N/A</v>
      </c>
      <c r="BV28" s="0" t="e">
        <v>#N/A</v>
      </c>
      <c r="BW28" s="0" t="e">
        <v>#N/A</v>
      </c>
      <c r="BX28" s="0" t="e">
        <v>#N/A</v>
      </c>
      <c r="BY28" s="0" t="e">
        <v>#N/A</v>
      </c>
      <c r="CB28" s="0" t="n">
        <f aca="false">RANDBETWEEN(1,6)</f>
        <v>3</v>
      </c>
      <c r="CC28" s="0" t="n">
        <f aca="false">RANDBETWEEN(1,9)</f>
        <v>1</v>
      </c>
      <c r="CD28" s="0" t="n">
        <f aca="false">RANDBETWEEN(2,25)</f>
        <v>15</v>
      </c>
      <c r="CE28" s="0" t="n">
        <f aca="false">RANDBETWEEN(1,5)</f>
        <v>3</v>
      </c>
      <c r="CG28" s="0" t="str">
        <f aca="false">VLOOKUP(CB28,$CB$52:$CD$57,2,0)</f>
        <v>Africa</v>
      </c>
      <c r="CH28" s="0" t="str">
        <f aca="false">VLOOKUP(CC28,$CB$41:$CD$49,2)</f>
        <v>Accountant</v>
      </c>
      <c r="CI28" s="0" t="n">
        <f aca="false">+CD28</f>
        <v>15</v>
      </c>
      <c r="CJ28" s="0" t="n">
        <f aca="false">VLOOKUP(CE28,$CB$60:$CD$64,2)</f>
        <v>3</v>
      </c>
      <c r="CL28" s="0" t="str">
        <f aca="false">VLOOKUP(CB28,$CB$52:$CD$57,3,0)</f>
        <v>in Africa</v>
      </c>
      <c r="CM28" s="0" t="str">
        <f aca="false">VLOOKUP(CC28,$CB$41:$CD$49,3)</f>
        <v>working as Accountant</v>
      </c>
      <c r="CN28" s="0" t="n">
        <f aca="false">CD28</f>
        <v>15</v>
      </c>
      <c r="CO28" s="0" t="str">
        <f aca="false">VLOOKUP(CE28,$CB$60:$CD$64,3)</f>
        <v>2 to 3 hours per day</v>
      </c>
      <c r="CQ28" s="0" t="e">
        <f aca="false" t="array" ref="CQ28:CQ28">SUM((YearsExp&gt;CI27)*(JobType=CH27))/SUM((JobType=CH27)*1)</f>
        <v>#VALUE!</v>
      </c>
      <c r="CS28" s="0" t="n">
        <f aca="true">RAND()</f>
        <v>0.82699273291772</v>
      </c>
      <c r="CT28" s="57" t="n">
        <f aca="false">RANK(CS28,$CS$18:$CS$33)</f>
        <v>2</v>
      </c>
      <c r="CU28" s="67" t="e">
        <f aca="false">TEXT(CQ28,"0.0%")</f>
        <v>#VALUE!</v>
      </c>
      <c r="CV28" s="0" t="str">
        <f aca="false">"Participants " &amp; CM28 &amp; " have more then " &amp; CI28 &amp; " years of experience."</f>
        <v>Participants working as Accountant have more then 15 years of experience.</v>
      </c>
    </row>
    <row r="29" customFormat="false" ht="15" hidden="false" customHeight="false" outlineLevel="0" collapsed="false">
      <c r="B29" s="0" t="s">
        <v>124</v>
      </c>
      <c r="C29" s="0" t="e">
        <f aca="false" t="array" ref="C29:C29">SUM((Continent=C$8)*(JobType=$B29)*(YearsExp&gt;$D$4)*(YearsExp&lt;$E$4)*(CodeHours&gt;$D$5)*(CodeHours&lt;$E$5))</f>
        <v>#VALUE!</v>
      </c>
      <c r="D29" s="0" t="e">
        <f aca="false" t="array" ref="D29:D29">SUM((Continent=D$8)*(JobType=$B29)*(YearsExp&gt;$D$4)*(YearsExp&lt;$E$4)*(CodeHours&gt;$D$5)*(CodeHours&lt;$E$5))</f>
        <v>#VALUE!</v>
      </c>
      <c r="E29" s="0" t="e">
        <f aca="false" t="array" ref="E29:E29">SUM((Continent=E$8)*(JobType=$B29)*(YearsExp&gt;$D$4)*(YearsExp&lt;$E$4)*(CodeHours&gt;$D$5)*(CodeHours&lt;$E$5))</f>
        <v>#VALUE!</v>
      </c>
      <c r="F29" s="0" t="e">
        <f aca="false" t="array" ref="F29:F29">SUM((Continent=F$8)*(JobType=$B29)*(YearsExp&gt;$D$4)*(YearsExp&lt;$E$4)*(CodeHours&gt;$D$5)*(CodeHours&lt;$E$5))</f>
        <v>#VALUE!</v>
      </c>
      <c r="G29" s="0" t="e">
        <f aca="false" t="array" ref="G29:G29">SUM((Continent=G$8)*(JobType=$B29)*(YearsExp&gt;$D$4)*(YearsExp&lt;$E$4)*(CodeHours&gt;$D$5)*(CodeHours&lt;$E$5))</f>
        <v>#VALUE!</v>
      </c>
      <c r="H29" s="0" t="e">
        <f aca="false" t="array" ref="H29:H29">SUM((Continent=H$8)*(JobType=$B29)*(YearsExp&gt;$D$4)*(YearsExp&lt;$E$4)*(CodeHours&gt;$D$5)*(CodeHours&lt;$E$5))</f>
        <v>#VALUE!</v>
      </c>
      <c r="I29" s="0" t="e">
        <f aca="false">SUM(C29:H29)</f>
        <v>#VALUE!</v>
      </c>
      <c r="J29" s="62" t="e">
        <f aca="false">INDEX(C29:H29,,MATCH($D$6,$C$8:$H$8,0))</f>
        <v>#VALUE!</v>
      </c>
      <c r="K29" s="62"/>
      <c r="N29" s="0" t="s">
        <v>130</v>
      </c>
      <c r="O29" s="68" t="e">
        <f aca="false">+P16-O16</f>
        <v>#VALUE!</v>
      </c>
      <c r="P29" s="68" t="e">
        <f aca="false">+P16</f>
        <v>#VALUE!</v>
      </c>
      <c r="Q29" s="68" t="e">
        <f aca="false">+Q16-P16</f>
        <v>#VALUE!</v>
      </c>
      <c r="R29" s="68" t="e">
        <f aca="false">+R16-Q16</f>
        <v>#VALUE!</v>
      </c>
      <c r="S29" s="68" t="e">
        <f aca="false">+S16-R16</f>
        <v>#VALUE!</v>
      </c>
      <c r="U29" s="68"/>
      <c r="W29" s="0" t="s">
        <v>130</v>
      </c>
      <c r="X29" s="68" t="e">
        <f aca="false">+Y16-X16</f>
        <v>#VALUE!</v>
      </c>
      <c r="Y29" s="68" t="e">
        <f aca="false">+Y16</f>
        <v>#VALUE!</v>
      </c>
      <c r="Z29" s="68" t="e">
        <f aca="false">+Z16-Y16</f>
        <v>#VALUE!</v>
      </c>
      <c r="AA29" s="68" t="e">
        <f aca="false">+AA16-Z16</f>
        <v>#VALUE!</v>
      </c>
      <c r="AB29" s="68" t="e">
        <f aca="false">+AB16-AA16</f>
        <v>#VALUE!</v>
      </c>
      <c r="AC29" s="68"/>
      <c r="AD29" s="68"/>
      <c r="AG29" s="0" t="s">
        <v>4407</v>
      </c>
      <c r="AH29" s="0" t="e">
        <f aca="false">+AH16/$AM16</f>
        <v>#VALUE!</v>
      </c>
      <c r="AI29" s="0" t="e">
        <f aca="false">+AI16/$AM16</f>
        <v>#VALUE!</v>
      </c>
      <c r="AJ29" s="0" t="e">
        <f aca="false">+AJ16/$AM16</f>
        <v>#VALUE!</v>
      </c>
      <c r="AK29" s="0" t="e">
        <f aca="false">+AK16/$AM16</f>
        <v>#VALUE!</v>
      </c>
      <c r="AL29" s="0" t="e">
        <f aca="false">+AL16/$AM16</f>
        <v>#VALUE!</v>
      </c>
      <c r="AO29" s="0" t="s">
        <v>4407</v>
      </c>
      <c r="AP29" s="0" t="e">
        <f aca="false">IF(AP16/$AU16&lt;0.03,NA(),AP16/$AU16)</f>
        <v>#VALUE!</v>
      </c>
      <c r="AQ29" s="0" t="e">
        <f aca="false">IF(AQ16/$AU16&lt;0.03,NA(),AQ16/$AU16)</f>
        <v>#VALUE!</v>
      </c>
      <c r="AR29" s="0" t="e">
        <f aca="false">IF(AR16/$AU16&lt;0.03,NA(),AR16/$AU16)</f>
        <v>#VALUE!</v>
      </c>
      <c r="AS29" s="0" t="e">
        <f aca="false">IF(AS16/$AU16&lt;0.03,NA(),AS16/$AU16)</f>
        <v>#VALUE!</v>
      </c>
      <c r="AT29" s="0" t="e">
        <f aca="false">IF(AT16/$AU16&lt;0.03,NA(),AT16/$AU16)</f>
        <v>#VALUE!</v>
      </c>
      <c r="AV29" s="63"/>
      <c r="AW29" s="0" t="str">
        <v>Worldwide</v>
      </c>
      <c r="AX29" s="0" t="e">
        <v>#VALUE!</v>
      </c>
      <c r="AY29" s="0" t="e">
        <v>#VALUE!</v>
      </c>
      <c r="AZ29" s="0" t="e">
        <v>#VALUE!</v>
      </c>
      <c r="BA29" s="0" t="e">
        <v>#VALUE!</v>
      </c>
      <c r="BB29" s="0" t="e">
        <v>#VALUE!</v>
      </c>
      <c r="BL29" s="57" t="n">
        <v>12</v>
      </c>
      <c r="BM29" s="0" t="s">
        <v>157</v>
      </c>
      <c r="BN29" s="0" t="e">
        <f aca="false" t="array" ref="BN29:BN29">SUM((Country=BM29)*Salaries)/SUM((Country=BM29)*1)</f>
        <v>#VALUE!</v>
      </c>
      <c r="BO29" s="0" t="n">
        <f aca="false" t="array" ref="BO29:BO29">IFERROR(SUM((Country=BM29)*(YearsExp&lt;&gt;"")*YearsExp)/SUM((Country=BM29)*(YearsExp&lt;&gt;"")*1),0)</f>
        <v>0</v>
      </c>
      <c r="BP29" s="0" t="e">
        <f aca="false" t="array" ref="BP29:BP29">SUM((Country=BM29)*1)</f>
        <v>#VALUE!</v>
      </c>
      <c r="BR29" s="0" t="e">
        <f aca="false">CHOOSE($BN$3,104-BL29,BN29,BO29,BP29)+0.00001*ROWS($BM$18:BM29)</f>
        <v>#VALUE!</v>
      </c>
      <c r="BS29" s="0" t="e">
        <f aca="false">RANK(BR29,$BR$18:$BR$120)</f>
        <v>#VALUE!</v>
      </c>
      <c r="BT29" s="0" t="n">
        <v>12</v>
      </c>
      <c r="BU29" s="0" t="e">
        <v>#N/A</v>
      </c>
      <c r="BV29" s="0" t="e">
        <v>#N/A</v>
      </c>
      <c r="BW29" s="0" t="e">
        <v>#N/A</v>
      </c>
      <c r="BX29" s="0" t="e">
        <v>#N/A</v>
      </c>
      <c r="BY29" s="0" t="e">
        <v>#N/A</v>
      </c>
      <c r="CB29" s="0" t="n">
        <f aca="false">RANDBETWEEN(1,6)</f>
        <v>6</v>
      </c>
      <c r="CC29" s="0" t="n">
        <f aca="false">RANDBETWEEN(1,9)</f>
        <v>7</v>
      </c>
      <c r="CD29" s="0" t="n">
        <f aca="false">RANDBETWEEN(2,25)</f>
        <v>8</v>
      </c>
      <c r="CE29" s="0" t="n">
        <f aca="false">RANDBETWEEN(1,5)</f>
        <v>2</v>
      </c>
      <c r="CG29" s="0" t="str">
        <f aca="false">VLOOKUP(CB29,$CB$52:$CD$57,2,0)</f>
        <v>Oceania</v>
      </c>
      <c r="CH29" s="0" t="str">
        <f aca="false">VLOOKUP(CC29,$CB$41:$CD$49,2)</f>
        <v>Manager</v>
      </c>
      <c r="CI29" s="0" t="n">
        <f aca="false">+CD29</f>
        <v>8</v>
      </c>
      <c r="CJ29" s="0" t="n">
        <f aca="false">VLOOKUP(CE29,$CB$60:$CD$64,2)</f>
        <v>2</v>
      </c>
      <c r="CL29" s="0" t="str">
        <f aca="false">VLOOKUP(CB29,$CB$52:$CD$57,3,0)</f>
        <v>in Oceania</v>
      </c>
      <c r="CM29" s="0" t="str">
        <f aca="false">VLOOKUP(CC29,$CB$41:$CD$49,3)</f>
        <v>working as Manager</v>
      </c>
      <c r="CN29" s="0" t="n">
        <f aca="false">CD29</f>
        <v>8</v>
      </c>
      <c r="CO29" s="0" t="str">
        <f aca="false">VLOOKUP(CE29,$CB$60:$CD$64,3)</f>
        <v>1 or 2 hours a day</v>
      </c>
      <c r="CQ29" s="0" t="e">
        <f aca="false" t="array" ref="CQ29:CQ29">SUM((YearsExp&lt;CI29)*Salaries)/SUM((YearsExp&lt;CI29)*1)</f>
        <v>#VALUE!</v>
      </c>
      <c r="CS29" s="0" t="n">
        <f aca="true">RAND()</f>
        <v>0.581846193234374</v>
      </c>
      <c r="CT29" s="57" t="n">
        <f aca="false">RANK(CS29,$CS$18:$CS$33)</f>
        <v>9</v>
      </c>
      <c r="CU29" s="67" t="e">
        <f aca="false">TEXT(CQ29,"# $")</f>
        <v>#VALUE!</v>
      </c>
      <c r="CV29" s="0" t="str">
        <f aca="false">"Average salary of participants with less then " &amp; CN29 &amp; " years of experience."</f>
        <v>Average salary of participants with less then 8 years of experience.</v>
      </c>
    </row>
    <row r="30" customFormat="false" ht="15" hidden="false" customHeight="false" outlineLevel="0" collapsed="false">
      <c r="B30" s="0" t="s">
        <v>130</v>
      </c>
      <c r="C30" s="0" t="e">
        <f aca="false" t="array" ref="C30:C30">SUM((Continent=C$8)*(JobType=$B30)*(YearsExp&gt;$D$4)*(YearsExp&lt;$E$4)*(CodeHours&gt;$D$5)*(CodeHours&lt;$E$5))</f>
        <v>#VALUE!</v>
      </c>
      <c r="D30" s="0" t="e">
        <f aca="false" t="array" ref="D30:D30">SUM((Continent=D$8)*(JobType=$B30)*(YearsExp&gt;$D$4)*(YearsExp&lt;$E$4)*(CodeHours&gt;$D$5)*(CodeHours&lt;$E$5))</f>
        <v>#VALUE!</v>
      </c>
      <c r="E30" s="0" t="e">
        <f aca="false" t="array" ref="E30:E30">SUM((Continent=E$8)*(JobType=$B30)*(YearsExp&gt;$D$4)*(YearsExp&lt;$E$4)*(CodeHours&gt;$D$5)*(CodeHours&lt;$E$5))</f>
        <v>#VALUE!</v>
      </c>
      <c r="F30" s="0" t="e">
        <f aca="false" t="array" ref="F30:F30">SUM((Continent=F$8)*(JobType=$B30)*(YearsExp&gt;$D$4)*(YearsExp&lt;$E$4)*(CodeHours&gt;$D$5)*(CodeHours&lt;$E$5))</f>
        <v>#VALUE!</v>
      </c>
      <c r="G30" s="0" t="e">
        <f aca="false" t="array" ref="G30:G30">SUM((Continent=G$8)*(JobType=$B30)*(YearsExp&gt;$D$4)*(YearsExp&lt;$E$4)*(CodeHours&gt;$D$5)*(CodeHours&lt;$E$5))</f>
        <v>#VALUE!</v>
      </c>
      <c r="H30" s="0" t="e">
        <f aca="false" t="array" ref="H30:H30">SUM((Continent=H$8)*(JobType=$B30)*(YearsExp&gt;$D$4)*(YearsExp&lt;$E$4)*(CodeHours&gt;$D$5)*(CodeHours&lt;$E$5))</f>
        <v>#VALUE!</v>
      </c>
      <c r="I30" s="0" t="e">
        <f aca="false">SUM(C30:H30)</f>
        <v>#VALUE!</v>
      </c>
      <c r="J30" s="62" t="e">
        <f aca="false">INDEX(C30:H30,,MATCH($D$6,$C$8:$H$8,0))</f>
        <v>#VALUE!</v>
      </c>
      <c r="K30" s="62"/>
      <c r="N30" s="0" t="s">
        <v>136</v>
      </c>
      <c r="O30" s="68" t="e">
        <f aca="false">+P17-O17</f>
        <v>#VALUE!</v>
      </c>
      <c r="P30" s="68" t="e">
        <f aca="false">+P17</f>
        <v>#VALUE!</v>
      </c>
      <c r="Q30" s="68" t="e">
        <f aca="false">+Q17-P17</f>
        <v>#VALUE!</v>
      </c>
      <c r="R30" s="68" t="e">
        <f aca="false">+R17-Q17</f>
        <v>#VALUE!</v>
      </c>
      <c r="S30" s="68" t="e">
        <f aca="false">+S17-R17</f>
        <v>#VALUE!</v>
      </c>
      <c r="U30" s="68"/>
      <c r="W30" s="0" t="s">
        <v>136</v>
      </c>
      <c r="X30" s="68" t="e">
        <f aca="false">+Y17-X17</f>
        <v>#VALUE!</v>
      </c>
      <c r="Y30" s="68" t="e">
        <f aca="false">+Y17</f>
        <v>#VALUE!</v>
      </c>
      <c r="Z30" s="68" t="e">
        <f aca="false">+Z17-Y17</f>
        <v>#VALUE!</v>
      </c>
      <c r="AA30" s="68" t="e">
        <f aca="false">+AA17-Z17</f>
        <v>#VALUE!</v>
      </c>
      <c r="AB30" s="68" t="e">
        <f aca="false">+AB17-AA17</f>
        <v>#VALUE!</v>
      </c>
      <c r="AC30" s="68"/>
      <c r="AD30" s="68"/>
      <c r="AV30" s="63"/>
      <c r="BL30" s="57" t="n">
        <v>13</v>
      </c>
      <c r="BM30" s="0" t="s">
        <v>165</v>
      </c>
      <c r="BN30" s="0" t="e">
        <f aca="false" t="array" ref="BN30:BN30">SUM((Country=BM30)*Salaries)/SUM((Country=BM30)*1)</f>
        <v>#VALUE!</v>
      </c>
      <c r="BO30" s="0" t="n">
        <f aca="false" t="array" ref="BO30:BO30">IFERROR(SUM((Country=BM30)*(YearsExp&lt;&gt;"")*YearsExp)/SUM((Country=BM30)*(YearsExp&lt;&gt;"")*1),0)</f>
        <v>0</v>
      </c>
      <c r="BP30" s="0" t="e">
        <f aca="false" t="array" ref="BP30:BP30">SUM((Country=BM30)*1)</f>
        <v>#VALUE!</v>
      </c>
      <c r="BR30" s="0" t="e">
        <f aca="false">CHOOSE($BN$3,104-BL30,BN30,BO30,BP30)+0.00001*ROWS($BM$18:BM30)</f>
        <v>#VALUE!</v>
      </c>
      <c r="BS30" s="0" t="e">
        <f aca="false">RANK(BR30,$BR$18:$BR$120)</f>
        <v>#VALUE!</v>
      </c>
      <c r="BT30" s="0" t="n">
        <v>13</v>
      </c>
      <c r="BU30" s="0" t="e">
        <v>#N/A</v>
      </c>
      <c r="BV30" s="0" t="e">
        <v>#N/A</v>
      </c>
      <c r="BW30" s="0" t="e">
        <v>#N/A</v>
      </c>
      <c r="BX30" s="0" t="e">
        <v>#N/A</v>
      </c>
      <c r="BY30" s="0" t="e">
        <v>#N/A</v>
      </c>
      <c r="CB30" s="0" t="n">
        <f aca="false">RANDBETWEEN(1,6)</f>
        <v>5</v>
      </c>
      <c r="CC30" s="0" t="n">
        <f aca="false">RANDBETWEEN(1,9)</f>
        <v>2</v>
      </c>
      <c r="CD30" s="0" t="n">
        <f aca="false">RANDBETWEEN(2,25)</f>
        <v>2</v>
      </c>
      <c r="CE30" s="0" t="n">
        <f aca="false">RANDBETWEEN(1,5)</f>
        <v>1</v>
      </c>
      <c r="CG30" s="0" t="str">
        <f aca="false">VLOOKUP(CB30,$CB$52:$CD$57,2,0)</f>
        <v>South Amer.</v>
      </c>
      <c r="CH30" s="0" t="str">
        <f aca="false">VLOOKUP(CC30,$CB$41:$CD$49,2)</f>
        <v>Analyst</v>
      </c>
      <c r="CI30" s="0" t="n">
        <f aca="false">+CD30</f>
        <v>2</v>
      </c>
      <c r="CJ30" s="0" t="n">
        <f aca="false">VLOOKUP(CE30,$CB$60:$CD$64,2)</f>
        <v>1</v>
      </c>
      <c r="CL30" s="0" t="str">
        <f aca="false">VLOOKUP(CB30,$CB$52:$CD$57,3,0)</f>
        <v>in South America</v>
      </c>
      <c r="CM30" s="0" t="str">
        <f aca="false">VLOOKUP(CC30,$CB$41:$CD$49,3)</f>
        <v>working as Analyst</v>
      </c>
      <c r="CN30" s="0" t="n">
        <f aca="false">CD30</f>
        <v>2</v>
      </c>
      <c r="CO30" s="0" t="str">
        <f aca="false">VLOOKUP(CE30,$CB$60:$CD$64,3)</f>
        <v>0 hours a day</v>
      </c>
      <c r="CQ30" s="0" t="e">
        <f aca="false" t="array" ref="CQ30:CQ30">SUM((YearsExp&gt;CI30)*Salaries)/SUM((YearsExp&gt;CI30)*1)</f>
        <v>#VALUE!</v>
      </c>
      <c r="CS30" s="0" t="n">
        <f aca="true">RAND()</f>
        <v>0.405818903903882</v>
      </c>
      <c r="CT30" s="57" t="n">
        <f aca="false">RANK(CS30,$CS$18:$CS$33)</f>
        <v>13</v>
      </c>
      <c r="CU30" s="67" t="e">
        <f aca="false">TEXT(CQ30,"# $")</f>
        <v>#VALUE!</v>
      </c>
      <c r="CV30" s="0" t="str">
        <f aca="false">"Average salary of participants with more then " &amp; CN30 &amp; " years of experience."</f>
        <v>Average salary of participants with more then 2 years of experience.</v>
      </c>
    </row>
    <row r="31" customFormat="false" ht="15" hidden="false" customHeight="false" outlineLevel="0" collapsed="false">
      <c r="B31" s="0" t="s">
        <v>136</v>
      </c>
      <c r="C31" s="0" t="e">
        <f aca="false" t="array" ref="C31:C31">SUM((Continent=C$8)*(JobType=$B31)*(YearsExp&gt;$D$4)*(YearsExp&lt;$E$4)*(CodeHours&gt;$D$5)*(CodeHours&lt;$E$5))</f>
        <v>#VALUE!</v>
      </c>
      <c r="D31" s="0" t="e">
        <f aca="false" t="array" ref="D31:D31">SUM((Continent=D$8)*(JobType=$B31)*(YearsExp&gt;$D$4)*(YearsExp&lt;$E$4)*(CodeHours&gt;$D$5)*(CodeHours&lt;$E$5))</f>
        <v>#VALUE!</v>
      </c>
      <c r="E31" s="0" t="e">
        <f aca="false" t="array" ref="E31:E31">SUM((Continent=E$8)*(JobType=$B31)*(YearsExp&gt;$D$4)*(YearsExp&lt;$E$4)*(CodeHours&gt;$D$5)*(CodeHours&lt;$E$5))</f>
        <v>#VALUE!</v>
      </c>
      <c r="F31" s="0" t="e">
        <f aca="false" t="array" ref="F31:F31">SUM((Continent=F$8)*(JobType=$B31)*(YearsExp&gt;$D$4)*(YearsExp&lt;$E$4)*(CodeHours&gt;$D$5)*(CodeHours&lt;$E$5))</f>
        <v>#VALUE!</v>
      </c>
      <c r="G31" s="0" t="e">
        <f aca="false" t="array" ref="G31:G31">SUM((Continent=G$8)*(JobType=$B31)*(YearsExp&gt;$D$4)*(YearsExp&lt;$E$4)*(CodeHours&gt;$D$5)*(CodeHours&lt;$E$5))</f>
        <v>#VALUE!</v>
      </c>
      <c r="H31" s="0" t="e">
        <f aca="false" t="array" ref="H31:H31">SUM((Continent=H$8)*(JobType=$B31)*(YearsExp&gt;$D$4)*(YearsExp&lt;$E$4)*(CodeHours&gt;$D$5)*(CodeHours&lt;$E$5))</f>
        <v>#VALUE!</v>
      </c>
      <c r="I31" s="0" t="e">
        <f aca="false">SUM(C31:H31)</f>
        <v>#VALUE!</v>
      </c>
      <c r="J31" s="62" t="e">
        <f aca="false">INDEX(C31:H31,,MATCH($D$6,$C$8:$H$8,0))</f>
        <v>#VALUE!</v>
      </c>
      <c r="K31" s="62"/>
      <c r="N31" s="0" t="s">
        <v>143</v>
      </c>
      <c r="O31" s="68" t="e">
        <f aca="false">+P18-O18</f>
        <v>#VALUE!</v>
      </c>
      <c r="P31" s="68" t="e">
        <f aca="false">+P18</f>
        <v>#VALUE!</v>
      </c>
      <c r="Q31" s="68" t="e">
        <f aca="false">+Q18-P18</f>
        <v>#VALUE!</v>
      </c>
      <c r="R31" s="68" t="e">
        <f aca="false">+R18-Q18</f>
        <v>#VALUE!</v>
      </c>
      <c r="S31" s="68" t="e">
        <f aca="false">+S18-R18</f>
        <v>#VALUE!</v>
      </c>
      <c r="U31" s="68"/>
      <c r="W31" s="0" t="s">
        <v>143</v>
      </c>
      <c r="X31" s="68" t="e">
        <f aca="false">+Y18-X18</f>
        <v>#VALUE!</v>
      </c>
      <c r="Y31" s="68" t="e">
        <f aca="false">+Y18</f>
        <v>#VALUE!</v>
      </c>
      <c r="Z31" s="68" t="e">
        <f aca="false">+Z18-Y18</f>
        <v>#VALUE!</v>
      </c>
      <c r="AA31" s="68" t="e">
        <f aca="false">+AA18-Z18</f>
        <v>#VALUE!</v>
      </c>
      <c r="AB31" s="68" t="e">
        <f aca="false">+AB18-AA18</f>
        <v>#VALUE!</v>
      </c>
      <c r="AC31" s="68"/>
      <c r="AD31" s="68"/>
      <c r="BL31" s="57" t="n">
        <v>14</v>
      </c>
      <c r="BM31" s="0" t="s">
        <v>172</v>
      </c>
      <c r="BN31" s="0" t="e">
        <f aca="false" t="array" ref="BN31:BN31">SUM((Country=BM31)*Salaries)/SUM((Country=BM31)*1)</f>
        <v>#VALUE!</v>
      </c>
      <c r="BO31" s="0" t="n">
        <f aca="false" t="array" ref="BO31:BO31">IFERROR(SUM((Country=BM31)*(YearsExp&lt;&gt;"")*YearsExp)/SUM((Country=BM31)*(YearsExp&lt;&gt;"")*1),0)</f>
        <v>0</v>
      </c>
      <c r="BP31" s="0" t="e">
        <f aca="false" t="array" ref="BP31:BP31">SUM((Country=BM31)*1)</f>
        <v>#VALUE!</v>
      </c>
      <c r="BR31" s="0" t="e">
        <f aca="false">CHOOSE($BN$3,104-BL31,BN31,BO31,BP31)+0.00001*ROWS($BM$18:BM31)</f>
        <v>#VALUE!</v>
      </c>
      <c r="BS31" s="0" t="e">
        <f aca="false">RANK(BR31,$BR$18:$BR$120)</f>
        <v>#VALUE!</v>
      </c>
      <c r="BT31" s="0" t="n">
        <v>14</v>
      </c>
      <c r="BU31" s="0" t="e">
        <v>#N/A</v>
      </c>
      <c r="BV31" s="0" t="e">
        <v>#N/A</v>
      </c>
      <c r="BW31" s="0" t="e">
        <v>#N/A</v>
      </c>
      <c r="BX31" s="0" t="e">
        <v>#N/A</v>
      </c>
      <c r="BY31" s="0" t="e">
        <v>#N/A</v>
      </c>
      <c r="CB31" s="0" t="n">
        <f aca="false">RANDBETWEEN(1,6)</f>
        <v>1</v>
      </c>
      <c r="CC31" s="0" t="n">
        <f aca="false">RANDBETWEEN(1,9)</f>
        <v>6</v>
      </c>
      <c r="CD31" s="0" t="n">
        <f aca="false">RANDBETWEEN(2,25)</f>
        <v>23</v>
      </c>
      <c r="CE31" s="0" t="n">
        <f aca="false">RANDBETWEEN(1,5)</f>
        <v>2</v>
      </c>
      <c r="CG31" s="0" t="str">
        <f aca="false">VLOOKUP(CB31,$CB$52:$CD$57,2,0)</f>
        <v>Asia</v>
      </c>
      <c r="CH31" s="0" t="str">
        <f aca="false">VLOOKUP(CC31,$CB$41:$CD$49,2)</f>
        <v>Engineer</v>
      </c>
      <c r="CI31" s="0" t="n">
        <f aca="false">+CD31</f>
        <v>23</v>
      </c>
      <c r="CJ31" s="0" t="n">
        <f aca="false">VLOOKUP(CE31,$CB$60:$CD$64,2)</f>
        <v>2</v>
      </c>
      <c r="CL31" s="0" t="str">
        <f aca="false">VLOOKUP(CB31,$CB$52:$CD$57,3,0)</f>
        <v>in Asia</v>
      </c>
      <c r="CM31" s="0" t="str">
        <f aca="false">VLOOKUP(CC31,$CB$41:$CD$49,3)</f>
        <v>working as Engineer</v>
      </c>
      <c r="CN31" s="0" t="n">
        <f aca="false">CD31</f>
        <v>23</v>
      </c>
      <c r="CO31" s="0" t="str">
        <f aca="false">VLOOKUP(CE31,$CB$60:$CD$64,3)</f>
        <v>1 or 2 hours a day</v>
      </c>
      <c r="CQ31" s="0" t="e">
        <f aca="false" t="array" ref="CQ31:CQ31">SUM((CodeHours&gt;=CJ31)*Salaries)/SUM((CodeHours&gt;=CJ31)*1)</f>
        <v>#VALUE!</v>
      </c>
      <c r="CS31" s="0" t="n">
        <f aca="true">RAND()</f>
        <v>0.514621728584952</v>
      </c>
      <c r="CT31" s="57" t="n">
        <f aca="false">RANK(CS31,$CS$18:$CS$33)</f>
        <v>10</v>
      </c>
      <c r="CU31" s="67" t="e">
        <f aca="false">TEXT(CQ31,"# $")</f>
        <v>#VALUE!</v>
      </c>
      <c r="CV31" s="0" t="str">
        <f aca="false">"Average salary of participants using Excel more then " &amp; CO31 &amp; "."</f>
        <v>Average salary of participants using Excel more then 1 or 2 hours a day.</v>
      </c>
    </row>
    <row r="32" customFormat="false" ht="15" hidden="false" customHeight="false" outlineLevel="0" collapsed="false">
      <c r="B32" s="0" t="s">
        <v>143</v>
      </c>
      <c r="C32" s="0" t="e">
        <f aca="false" t="array" ref="C32:C32">SUM((Continent=C$8)*(JobType=$B32)*(YearsExp&gt;$D$4)*(YearsExp&lt;$E$4)*(CodeHours&gt;$D$5)*(CodeHours&lt;$E$5))</f>
        <v>#VALUE!</v>
      </c>
      <c r="D32" s="0" t="e">
        <f aca="false" t="array" ref="D32:D32">SUM((Continent=D$8)*(JobType=$B32)*(YearsExp&gt;$D$4)*(YearsExp&lt;$E$4)*(CodeHours&gt;$D$5)*(CodeHours&lt;$E$5))</f>
        <v>#VALUE!</v>
      </c>
      <c r="E32" s="0" t="e">
        <f aca="false" t="array" ref="E32:E32">SUM((Continent=E$8)*(JobType=$B32)*(YearsExp&gt;$D$4)*(YearsExp&lt;$E$4)*(CodeHours&gt;$D$5)*(CodeHours&lt;$E$5))</f>
        <v>#VALUE!</v>
      </c>
      <c r="F32" s="0" t="e">
        <f aca="false" t="array" ref="F32:F32">SUM((Continent=F$8)*(JobType=$B32)*(YearsExp&gt;$D$4)*(YearsExp&lt;$E$4)*(CodeHours&gt;$D$5)*(CodeHours&lt;$E$5))</f>
        <v>#VALUE!</v>
      </c>
      <c r="G32" s="0" t="e">
        <f aca="false" t="array" ref="G32:G32">SUM((Continent=G$8)*(JobType=$B32)*(YearsExp&gt;$D$4)*(YearsExp&lt;$E$4)*(CodeHours&gt;$D$5)*(CodeHours&lt;$E$5))</f>
        <v>#VALUE!</v>
      </c>
      <c r="H32" s="0" t="e">
        <f aca="false" t="array" ref="H32:H32">SUM((Continent=H$8)*(JobType=$B32)*(YearsExp&gt;$D$4)*(YearsExp&lt;$E$4)*(CodeHours&gt;$D$5)*(CodeHours&lt;$E$5))</f>
        <v>#VALUE!</v>
      </c>
      <c r="I32" s="0" t="e">
        <f aca="false">SUM(C32:H32)</f>
        <v>#VALUE!</v>
      </c>
      <c r="J32" s="62" t="e">
        <f aca="false">INDEX(C32:H32,,MATCH($D$6,$C$8:$H$8,0))</f>
        <v>#VALUE!</v>
      </c>
      <c r="K32" s="62"/>
      <c r="AG32" s="40" t="s">
        <v>4436</v>
      </c>
      <c r="BL32" s="57" t="n">
        <v>15</v>
      </c>
      <c r="BM32" s="0" t="s">
        <v>177</v>
      </c>
      <c r="BN32" s="0" t="e">
        <f aca="false" t="array" ref="BN32:BN32">SUM((Country=BM32)*Salaries)/SUM((Country=BM32)*1)</f>
        <v>#VALUE!</v>
      </c>
      <c r="BO32" s="0" t="n">
        <f aca="false" t="array" ref="BO32:BO32">IFERROR(SUM((Country=BM32)*(YearsExp&lt;&gt;"")*YearsExp)/SUM((Country=BM32)*(YearsExp&lt;&gt;"")*1),0)</f>
        <v>0</v>
      </c>
      <c r="BP32" s="0" t="e">
        <f aca="false" t="array" ref="BP32:BP32">SUM((Country=BM32)*1)</f>
        <v>#VALUE!</v>
      </c>
      <c r="BR32" s="0" t="e">
        <f aca="false">CHOOSE($BN$3,104-BL32,BN32,BO32,BP32)+0.00001*ROWS($BM$18:BM32)</f>
        <v>#VALUE!</v>
      </c>
      <c r="BS32" s="0" t="e">
        <f aca="false">RANK(BR32,$BR$18:$BR$120)</f>
        <v>#VALUE!</v>
      </c>
      <c r="BT32" s="0" t="n">
        <v>15</v>
      </c>
      <c r="BU32" s="0" t="e">
        <v>#N/A</v>
      </c>
      <c r="BV32" s="0" t="e">
        <v>#N/A</v>
      </c>
      <c r="BW32" s="0" t="e">
        <v>#N/A</v>
      </c>
      <c r="BX32" s="0" t="e">
        <v>#N/A</v>
      </c>
      <c r="BY32" s="0" t="e">
        <v>#N/A</v>
      </c>
      <c r="CB32" s="0" t="n">
        <f aca="false">RANDBETWEEN(1,6)</f>
        <v>1</v>
      </c>
      <c r="CC32" s="0" t="n">
        <f aca="false">RANDBETWEEN(1,9)</f>
        <v>6</v>
      </c>
      <c r="CD32" s="0" t="n">
        <f aca="false">RANDBETWEEN(2,25)</f>
        <v>5</v>
      </c>
      <c r="CE32" s="0" t="n">
        <f aca="false">RANDBETWEEN(1,5)</f>
        <v>2</v>
      </c>
      <c r="CG32" s="0" t="str">
        <f aca="false">VLOOKUP(CB32,$CB$52:$CD$57,2,0)</f>
        <v>Asia</v>
      </c>
      <c r="CH32" s="0" t="str">
        <f aca="false">VLOOKUP(CC32,$CB$41:$CD$49,2)</f>
        <v>Engineer</v>
      </c>
      <c r="CI32" s="0" t="n">
        <f aca="false">+CD32</f>
        <v>5</v>
      </c>
      <c r="CJ32" s="0" t="n">
        <f aca="false">VLOOKUP(CE32,$CB$60:$CD$64,2)</f>
        <v>2</v>
      </c>
      <c r="CL32" s="0" t="str">
        <f aca="false">VLOOKUP(CB32,$CB$52:$CD$57,3,0)</f>
        <v>in Asia</v>
      </c>
      <c r="CM32" s="0" t="str">
        <f aca="false">VLOOKUP(CC32,$CB$41:$CD$49,3)</f>
        <v>working as Engineer</v>
      </c>
      <c r="CN32" s="0" t="n">
        <f aca="false">CD32</f>
        <v>5</v>
      </c>
      <c r="CO32" s="0" t="str">
        <f aca="false">VLOOKUP(CE32,$CB$60:$CD$64,3)</f>
        <v>1 or 2 hours a day</v>
      </c>
      <c r="CQ32" s="0" t="e">
        <f aca="false" t="array" ref="CQ32:CQ32">SUM((CodeHours&lt;=CJ32)*Salaries)/SUM((CodeHours&lt;=CJ32)*1)</f>
        <v>#VALUE!</v>
      </c>
      <c r="CS32" s="0" t="n">
        <f aca="true">RAND()</f>
        <v>0.714930039356835</v>
      </c>
      <c r="CT32" s="57" t="n">
        <f aca="false">RANK(CS32,$CS$18:$CS$33)</f>
        <v>7</v>
      </c>
      <c r="CU32" s="67" t="e">
        <f aca="false">TEXT(CQ32,"# $")</f>
        <v>#VALUE!</v>
      </c>
      <c r="CV32" s="0" t="str">
        <f aca="false">"Average salary of participants using Excel less then " &amp; CO32 &amp; "."</f>
        <v>Average salary of participants using Excel less then 1 or 2 hours a day.</v>
      </c>
    </row>
    <row r="33" customFormat="false" ht="15" hidden="false" customHeight="false" outlineLevel="0" collapsed="false">
      <c r="K33" s="62"/>
      <c r="AV33" s="63"/>
      <c r="BL33" s="57" t="n">
        <v>16</v>
      </c>
      <c r="BM33" s="0" t="s">
        <v>149</v>
      </c>
      <c r="BN33" s="0" t="e">
        <f aca="false" t="array" ref="BN33:BN33">SUM((Country=BM33)*Salaries)/SUM((Country=BM33)*1)</f>
        <v>#VALUE!</v>
      </c>
      <c r="BO33" s="0" t="n">
        <f aca="false" t="array" ref="BO33:BO33">IFERROR(SUM((Country=BM33)*(YearsExp&lt;&gt;"")*YearsExp)/SUM((Country=BM33)*(YearsExp&lt;&gt;"")*1),0)</f>
        <v>0</v>
      </c>
      <c r="BP33" s="0" t="e">
        <f aca="false" t="array" ref="BP33:BP33">SUM((Country=BM33)*1)</f>
        <v>#VALUE!</v>
      </c>
      <c r="BR33" s="0" t="e">
        <f aca="false">CHOOSE($BN$3,104-BL33,BN33,BO33,BP33)+0.00001*ROWS($BM$18:BM33)</f>
        <v>#VALUE!</v>
      </c>
      <c r="BS33" s="0" t="e">
        <f aca="false">RANK(BR33,$BR$18:$BR$120)</f>
        <v>#VALUE!</v>
      </c>
      <c r="BT33" s="0" t="n">
        <v>16</v>
      </c>
      <c r="BU33" s="0" t="e">
        <v>#N/A</v>
      </c>
      <c r="BV33" s="0" t="e">
        <v>#N/A</v>
      </c>
      <c r="BW33" s="0" t="e">
        <v>#N/A</v>
      </c>
      <c r="BX33" s="0" t="e">
        <v>#N/A</v>
      </c>
      <c r="BY33" s="0" t="e">
        <v>#N/A</v>
      </c>
      <c r="CB33" s="0" t="n">
        <f aca="false">RANDBETWEEN(1,6)</f>
        <v>1</v>
      </c>
      <c r="CC33" s="0" t="n">
        <f aca="false">RANDBETWEEN(1,9)</f>
        <v>4</v>
      </c>
      <c r="CD33" s="0" t="n">
        <f aca="false">RANDBETWEEN(2,25)</f>
        <v>18</v>
      </c>
      <c r="CE33" s="0" t="n">
        <f aca="false">RANDBETWEEN(1,5)</f>
        <v>1</v>
      </c>
      <c r="CG33" s="0" t="str">
        <f aca="false">VLOOKUP(CB33,$CB$52:$CD$57,2,0)</f>
        <v>Asia</v>
      </c>
      <c r="CH33" s="0" t="str">
        <f aca="false">VLOOKUP(CC33,$CB$41:$CD$49,2)</f>
        <v>Controller</v>
      </c>
      <c r="CI33" s="0" t="n">
        <f aca="false">+CD33</f>
        <v>18</v>
      </c>
      <c r="CJ33" s="0" t="n">
        <f aca="false">VLOOKUP(CE33,$CB$60:$CD$64,2)</f>
        <v>1</v>
      </c>
      <c r="CL33" s="0" t="str">
        <f aca="false">VLOOKUP(CB33,$CB$52:$CD$57,3,0)</f>
        <v>in Asia</v>
      </c>
      <c r="CM33" s="0" t="str">
        <f aca="false">VLOOKUP(CC33,$CB$41:$CD$49,3)</f>
        <v>working as Controller</v>
      </c>
      <c r="CN33" s="0" t="n">
        <f aca="false">CD33</f>
        <v>18</v>
      </c>
      <c r="CO33" s="0" t="str">
        <f aca="false">VLOOKUP(CE33,$CB$60:$CD$64,3)</f>
        <v>0 hours a day</v>
      </c>
      <c r="CQ33" s="0" t="e">
        <f aca="false" t="array" ref="CQ33:CQ33">SUM((CodeHours=CJ33)*1)/SUM((CodeHours&lt;=99)*1)</f>
        <v>#VALUE!</v>
      </c>
      <c r="CS33" s="0" t="n">
        <f aca="true">RAND()</f>
        <v>0.848626320620195</v>
      </c>
      <c r="CT33" s="57" t="n">
        <f aca="false">RANK(CS33,$CS$18:$CS$33)</f>
        <v>1</v>
      </c>
      <c r="CU33" s="67" t="e">
        <f aca="false">TEXT(CQ33,"0.0%")</f>
        <v>#VALUE!</v>
      </c>
      <c r="CV33" s="0" t="str">
        <f aca="false" t="array" ref="CV33:CV33">"Participants are using Excel " &amp;CO33 &amp; "."</f>
        <v>Participants are using Excel 0 hours a day.</v>
      </c>
    </row>
    <row r="34" customFormat="false" ht="15" hidden="false" customHeight="false" outlineLevel="0" collapsed="false">
      <c r="K34" s="62"/>
      <c r="AG34" s="0" t="n">
        <f aca="true" t="array" ref="AG34:AL41">Graph2_Data</f>
        <v>0</v>
      </c>
      <c r="AH34" s="0" t="str">
        <v>0 hrs</v>
      </c>
      <c r="AI34" s="0" t="str">
        <v>1 - 2 hrs</v>
      </c>
      <c r="AJ34" s="0" t="str">
        <v>2 - 3  hrs</v>
      </c>
      <c r="AK34" s="0" t="str">
        <v>4 - 6 hrs</v>
      </c>
      <c r="AL34" s="0" t="str">
        <v>8+ hrs</v>
      </c>
      <c r="AV34" s="63"/>
      <c r="BL34" s="57" t="n">
        <v>17</v>
      </c>
      <c r="BM34" s="0" t="s">
        <v>190</v>
      </c>
      <c r="BN34" s="0" t="e">
        <f aca="false" t="array" ref="BN34:BN34">SUM((Country=BM34)*Salaries)/SUM((Country=BM34)*1)</f>
        <v>#VALUE!</v>
      </c>
      <c r="BO34" s="0" t="n">
        <f aca="false" t="array" ref="BO34:BO34">IFERROR(SUM((Country=BM34)*(YearsExp&lt;&gt;"")*YearsExp)/SUM((Country=BM34)*(YearsExp&lt;&gt;"")*1),0)</f>
        <v>0</v>
      </c>
      <c r="BP34" s="0" t="e">
        <f aca="false" t="array" ref="BP34:BP34">SUM((Country=BM34)*1)</f>
        <v>#VALUE!</v>
      </c>
      <c r="BR34" s="0" t="e">
        <f aca="false">CHOOSE($BN$3,104-BL34,BN34,BO34,BP34)+0.00001*ROWS($BM$18:BM34)</f>
        <v>#VALUE!</v>
      </c>
      <c r="BS34" s="0" t="e">
        <f aca="false">RANK(BR34,$BR$18:$BR$120)</f>
        <v>#VALUE!</v>
      </c>
      <c r="BT34" s="0" t="n">
        <v>17</v>
      </c>
      <c r="BU34" s="0" t="e">
        <v>#N/A</v>
      </c>
      <c r="BV34" s="0" t="e">
        <v>#N/A</v>
      </c>
      <c r="BW34" s="0" t="e">
        <v>#N/A</v>
      </c>
      <c r="BX34" s="0" t="e">
        <v>#N/A</v>
      </c>
      <c r="BY34" s="0" t="e">
        <v>#N/A</v>
      </c>
    </row>
    <row r="35" customFormat="false" ht="15" hidden="false" customHeight="false" outlineLevel="0" collapsed="false">
      <c r="B35" s="40" t="s">
        <v>4442</v>
      </c>
      <c r="K35" s="62"/>
      <c r="AG35" s="0" t="str">
        <v>Asia</v>
      </c>
      <c r="AH35" s="70" t="e">
        <v>#VALUE!</v>
      </c>
      <c r="AI35" s="70" t="e">
        <v>#VALUE!</v>
      </c>
      <c r="AJ35" s="70" t="e">
        <v>#VALUE!</v>
      </c>
      <c r="AK35" s="70" t="e">
        <v>#VALUE!</v>
      </c>
      <c r="AL35" s="70" t="e">
        <v>#VALUE!</v>
      </c>
      <c r="AV35" s="63"/>
      <c r="BL35" s="57" t="n">
        <v>18</v>
      </c>
      <c r="BM35" s="0" t="s">
        <v>196</v>
      </c>
      <c r="BN35" s="0" t="e">
        <f aca="false" t="array" ref="BN35:BN35">SUM((Country=BM35)*Salaries)/SUM((Country=BM35)*1)</f>
        <v>#VALUE!</v>
      </c>
      <c r="BO35" s="0" t="n">
        <f aca="false" t="array" ref="BO35:BO35">IFERROR(SUM((Country=BM35)*(YearsExp&lt;&gt;"")*YearsExp)/SUM((Country=BM35)*(YearsExp&lt;&gt;"")*1),0)</f>
        <v>0</v>
      </c>
      <c r="BP35" s="0" t="e">
        <f aca="false" t="array" ref="BP35:BP35">SUM((Country=BM35)*1)</f>
        <v>#VALUE!</v>
      </c>
      <c r="BR35" s="0" t="e">
        <f aca="false">CHOOSE($BN$3,104-BL35,BN35,BO35,BP35)+0.00001*ROWS($BM$18:BM35)</f>
        <v>#VALUE!</v>
      </c>
      <c r="BS35" s="0" t="e">
        <f aca="false">RANK(BR35,$BR$18:$BR$120)</f>
        <v>#VALUE!</v>
      </c>
      <c r="BT35" s="0" t="n">
        <v>18</v>
      </c>
      <c r="BU35" s="0" t="e">
        <v>#N/A</v>
      </c>
      <c r="BV35" s="0" t="e">
        <v>#N/A</v>
      </c>
      <c r="BW35" s="0" t="e">
        <v>#N/A</v>
      </c>
      <c r="BX35" s="0" t="e">
        <v>#N/A</v>
      </c>
      <c r="BY35" s="0" t="e">
        <v>#N/A</v>
      </c>
    </row>
    <row r="36" customFormat="false" ht="15" hidden="false" customHeight="false" outlineLevel="0" collapsed="false">
      <c r="C36" s="0" t="s">
        <v>28</v>
      </c>
      <c r="D36" s="0" t="s">
        <v>80</v>
      </c>
      <c r="E36" s="0" t="s">
        <v>89</v>
      </c>
      <c r="F36" s="0" t="s">
        <v>99</v>
      </c>
      <c r="G36" s="0" t="s">
        <v>109</v>
      </c>
      <c r="H36" s="0" t="s">
        <v>117</v>
      </c>
      <c r="I36" s="0" t="s">
        <v>4407</v>
      </c>
      <c r="J36" s="68" t="s">
        <v>4443</v>
      </c>
      <c r="K36" s="62"/>
      <c r="AG36" s="0" t="str">
        <v>Europe</v>
      </c>
      <c r="AH36" s="70" t="e">
        <v>#VALUE!</v>
      </c>
      <c r="AI36" s="70" t="e">
        <v>#VALUE!</v>
      </c>
      <c r="AJ36" s="70" t="e">
        <v>#VALUE!</v>
      </c>
      <c r="AK36" s="70" t="e">
        <v>#VALUE!</v>
      </c>
      <c r="AL36" s="70" t="e">
        <v>#VALUE!</v>
      </c>
      <c r="BL36" s="57" t="n">
        <v>19</v>
      </c>
      <c r="BM36" s="0" t="s">
        <v>113</v>
      </c>
      <c r="BN36" s="0" t="e">
        <f aca="false" t="array" ref="BN36:BN36">SUM((Country=BM36)*Salaries)/SUM((Country=BM36)*1)</f>
        <v>#VALUE!</v>
      </c>
      <c r="BO36" s="0" t="n">
        <f aca="false" t="array" ref="BO36:BO36">IFERROR(SUM((Country=BM36)*(YearsExp&lt;&gt;"")*YearsExp)/SUM((Country=BM36)*(YearsExp&lt;&gt;"")*1),0)</f>
        <v>0</v>
      </c>
      <c r="BP36" s="0" t="e">
        <f aca="false" t="array" ref="BP36:BP36">SUM((Country=BM36)*1)</f>
        <v>#VALUE!</v>
      </c>
      <c r="BR36" s="0" t="e">
        <f aca="false">CHOOSE($BN$3,104-BL36,BN36,BO36,BP36)+0.00001*ROWS($BM$18:BM36)</f>
        <v>#VALUE!</v>
      </c>
      <c r="BS36" s="0" t="e">
        <f aca="false">RANK(BR36,$BR$18:$BR$120)</f>
        <v>#VALUE!</v>
      </c>
      <c r="BT36" s="0" t="n">
        <v>19</v>
      </c>
      <c r="BU36" s="0" t="e">
        <v>#N/A</v>
      </c>
      <c r="BV36" s="0" t="e">
        <v>#N/A</v>
      </c>
      <c r="BW36" s="0" t="e">
        <v>#N/A</v>
      </c>
      <c r="BX36" s="0" t="e">
        <v>#N/A</v>
      </c>
      <c r="BY36" s="0" t="e">
        <v>#N/A</v>
      </c>
    </row>
    <row r="37" customFormat="false" ht="15" hidden="false" customHeight="false" outlineLevel="0" collapsed="false">
      <c r="B37" s="0" t="s">
        <v>69</v>
      </c>
      <c r="C37" s="62" t="e">
        <f aca="false">IFERROR(C9/C23,NA())</f>
        <v>#N/A</v>
      </c>
      <c r="D37" s="62" t="e">
        <f aca="false">IFERROR(D9/D23,NA())</f>
        <v>#N/A</v>
      </c>
      <c r="E37" s="62" t="e">
        <f aca="false">IFERROR(E9/E23,NA())</f>
        <v>#N/A</v>
      </c>
      <c r="F37" s="62" t="e">
        <f aca="false">IFERROR(F9/F23,NA())</f>
        <v>#N/A</v>
      </c>
      <c r="G37" s="62" t="e">
        <f aca="false">IFERROR(G9/G23,NA())</f>
        <v>#N/A</v>
      </c>
      <c r="H37" s="62" t="e">
        <f aca="false">IFERROR(H9/H23,NA())</f>
        <v>#N/A</v>
      </c>
      <c r="I37" s="62" t="e">
        <f aca="false">IFERROR(I9/I23,NA())</f>
        <v>#N/A</v>
      </c>
      <c r="J37" s="62" t="e">
        <f aca="false">IFERROR(J9/J23,NA())</f>
        <v>#N/A</v>
      </c>
      <c r="K37" s="62"/>
      <c r="AG37" s="0" t="str">
        <v>Africa</v>
      </c>
      <c r="AH37" s="70" t="e">
        <v>#VALUE!</v>
      </c>
      <c r="AI37" s="70" t="e">
        <v>#VALUE!</v>
      </c>
      <c r="AJ37" s="70" t="e">
        <v>#VALUE!</v>
      </c>
      <c r="AK37" s="70" t="e">
        <v>#VALUE!</v>
      </c>
      <c r="AL37" s="70" t="e">
        <v>#VALUE!</v>
      </c>
      <c r="BL37" s="57" t="n">
        <v>20</v>
      </c>
      <c r="BM37" s="0" t="s">
        <v>207</v>
      </c>
      <c r="BN37" s="0" t="e">
        <f aca="false" t="array" ref="BN37:BN37">SUM((Country=BM37)*Salaries)/SUM((Country=BM37)*1)</f>
        <v>#VALUE!</v>
      </c>
      <c r="BO37" s="0" t="n">
        <f aca="false" t="array" ref="BO37:BO37">IFERROR(SUM((Country=BM37)*(YearsExp&lt;&gt;"")*YearsExp)/SUM((Country=BM37)*(YearsExp&lt;&gt;"")*1),0)</f>
        <v>0</v>
      </c>
      <c r="BP37" s="0" t="e">
        <f aca="false" t="array" ref="BP37:BP37">SUM((Country=BM37)*1)</f>
        <v>#VALUE!</v>
      </c>
      <c r="BR37" s="0" t="e">
        <f aca="false">CHOOSE($BN$3,104-BL37,BN37,BO37,BP37)+0.00001*ROWS($BM$18:BM37)</f>
        <v>#VALUE!</v>
      </c>
      <c r="BS37" s="0" t="e">
        <f aca="false">RANK(BR37,$BR$18:$BR$120)</f>
        <v>#VALUE!</v>
      </c>
      <c r="BT37" s="0" t="n">
        <v>20</v>
      </c>
      <c r="BU37" s="0" t="e">
        <v>#N/A</v>
      </c>
      <c r="BV37" s="0" t="e">
        <v>#N/A</v>
      </c>
      <c r="BW37" s="0" t="e">
        <v>#N/A</v>
      </c>
      <c r="BX37" s="0" t="e">
        <v>#N/A</v>
      </c>
      <c r="BY37" s="0" t="e">
        <v>#N/A</v>
      </c>
    </row>
    <row r="38" customFormat="false" ht="15" hidden="false" customHeight="false" outlineLevel="0" collapsed="false">
      <c r="B38" s="0" t="s">
        <v>78</v>
      </c>
      <c r="C38" s="62" t="e">
        <f aca="false">IFERROR(C10/C24,NA())</f>
        <v>#N/A</v>
      </c>
      <c r="D38" s="62" t="e">
        <f aca="false">IFERROR(D10/D24,NA())</f>
        <v>#N/A</v>
      </c>
      <c r="E38" s="62" t="e">
        <f aca="false">IFERROR(E10/E24,NA())</f>
        <v>#N/A</v>
      </c>
      <c r="F38" s="62" t="e">
        <f aca="false">IFERROR(F10/F24,NA())</f>
        <v>#N/A</v>
      </c>
      <c r="G38" s="62" t="e">
        <f aca="false">IFERROR(G10/G24,NA())</f>
        <v>#N/A</v>
      </c>
      <c r="H38" s="62" t="e">
        <f aca="false">IFERROR(H10/H24,NA())</f>
        <v>#N/A</v>
      </c>
      <c r="I38" s="62" t="e">
        <f aca="false">IFERROR(I10/I24,NA())</f>
        <v>#N/A</v>
      </c>
      <c r="J38" s="62" t="e">
        <f aca="false">IFERROR(J10/J24,NA())</f>
        <v>#N/A</v>
      </c>
      <c r="K38" s="62"/>
      <c r="AG38" s="0" t="str">
        <v>North Amer.</v>
      </c>
      <c r="AH38" s="70" t="e">
        <v>#VALUE!</v>
      </c>
      <c r="AI38" s="70" t="e">
        <v>#VALUE!</v>
      </c>
      <c r="AJ38" s="70" t="e">
        <v>#VALUE!</v>
      </c>
      <c r="AK38" s="70" t="e">
        <v>#VALUE!</v>
      </c>
      <c r="AL38" s="70" t="e">
        <v>#VALUE!</v>
      </c>
      <c r="AV38" s="63"/>
      <c r="BL38" s="57" t="n">
        <v>21</v>
      </c>
      <c r="BM38" s="0" t="s">
        <v>212</v>
      </c>
      <c r="BN38" s="0" t="e">
        <f aca="false" t="array" ref="BN38:BN38">SUM((Country=BM38)*Salaries)/SUM((Country=BM38)*1)</f>
        <v>#VALUE!</v>
      </c>
      <c r="BO38" s="0" t="n">
        <f aca="false" t="array" ref="BO38:BO38">IFERROR(SUM((Country=BM38)*(YearsExp&lt;&gt;"")*YearsExp)/SUM((Country=BM38)*(YearsExp&lt;&gt;"")*1),0)</f>
        <v>0</v>
      </c>
      <c r="BP38" s="0" t="e">
        <f aca="false" t="array" ref="BP38:BP38">SUM((Country=BM38)*1)</f>
        <v>#VALUE!</v>
      </c>
      <c r="BR38" s="0" t="e">
        <f aca="false">CHOOSE($BN$3,104-BL38,BN38,BO38,BP38)+0.00001*ROWS($BM$18:BM38)</f>
        <v>#VALUE!</v>
      </c>
      <c r="BS38" s="0" t="e">
        <f aca="false">RANK(BR38,$BR$18:$BR$120)</f>
        <v>#VALUE!</v>
      </c>
      <c r="BT38" s="0" t="n">
        <v>21</v>
      </c>
      <c r="BU38" s="0" t="e">
        <v>#N/A</v>
      </c>
      <c r="BV38" s="0" t="e">
        <v>#N/A</v>
      </c>
      <c r="BW38" s="0" t="e">
        <v>#N/A</v>
      </c>
      <c r="BX38" s="0" t="e">
        <v>#N/A</v>
      </c>
      <c r="BY38" s="0" t="e">
        <v>#N/A</v>
      </c>
    </row>
    <row r="39" customFormat="false" ht="15" hidden="false" customHeight="false" outlineLevel="0" collapsed="false">
      <c r="B39" s="0" t="s">
        <v>87</v>
      </c>
      <c r="C39" s="62" t="e">
        <f aca="false">IFERROR(C11/C25,NA())</f>
        <v>#N/A</v>
      </c>
      <c r="D39" s="62" t="e">
        <f aca="false">IFERROR(D11/D25,NA())</f>
        <v>#N/A</v>
      </c>
      <c r="E39" s="62" t="e">
        <f aca="false">IFERROR(E11/E25,NA())</f>
        <v>#N/A</v>
      </c>
      <c r="F39" s="62" t="e">
        <f aca="false">IFERROR(F11/F25,NA())</f>
        <v>#N/A</v>
      </c>
      <c r="G39" s="62" t="e">
        <f aca="false">IFERROR(G11/G25,NA())</f>
        <v>#N/A</v>
      </c>
      <c r="H39" s="62" t="e">
        <f aca="false">IFERROR(H11/H25,NA())</f>
        <v>#N/A</v>
      </c>
      <c r="I39" s="62" t="e">
        <f aca="false">IFERROR(I11/I25,NA())</f>
        <v>#N/A</v>
      </c>
      <c r="J39" s="62" t="e">
        <f aca="false">IFERROR(J11/J25,NA())</f>
        <v>#N/A</v>
      </c>
      <c r="K39" s="62"/>
      <c r="AG39" s="0" t="str">
        <v>South Amer.</v>
      </c>
      <c r="AH39" s="70" t="e">
        <v>#VALUE!</v>
      </c>
      <c r="AI39" s="70" t="e">
        <v>#VALUE!</v>
      </c>
      <c r="AJ39" s="70" t="e">
        <v>#VALUE!</v>
      </c>
      <c r="AK39" s="70" t="e">
        <v>#VALUE!</v>
      </c>
      <c r="AL39" s="70" t="e">
        <v>#VALUE!</v>
      </c>
      <c r="AV39" s="63"/>
      <c r="BL39" s="57" t="n">
        <v>22</v>
      </c>
      <c r="BM39" s="0" t="s">
        <v>218</v>
      </c>
      <c r="BN39" s="0" t="e">
        <f aca="false" t="array" ref="BN39:BN39">SUM((Country=BM39)*Salaries)/SUM((Country=BM39)*1)</f>
        <v>#VALUE!</v>
      </c>
      <c r="BO39" s="0" t="n">
        <f aca="false" t="array" ref="BO39:BO39">IFERROR(SUM((Country=BM39)*(YearsExp&lt;&gt;"")*YearsExp)/SUM((Country=BM39)*(YearsExp&lt;&gt;"")*1),0)</f>
        <v>0</v>
      </c>
      <c r="BP39" s="0" t="e">
        <f aca="false" t="array" ref="BP39:BP39">SUM((Country=BM39)*1)</f>
        <v>#VALUE!</v>
      </c>
      <c r="BR39" s="0" t="e">
        <f aca="false">CHOOSE($BN$3,104-BL39,BN39,BO39,BP39)+0.00001*ROWS($BM$18:BM39)</f>
        <v>#VALUE!</v>
      </c>
      <c r="BS39" s="0" t="e">
        <f aca="false">RANK(BR39,$BR$18:$BR$120)</f>
        <v>#VALUE!</v>
      </c>
      <c r="BT39" s="0" t="n">
        <v>22</v>
      </c>
      <c r="BU39" s="0" t="e">
        <v>#N/A</v>
      </c>
      <c r="BV39" s="0" t="e">
        <v>#N/A</v>
      </c>
      <c r="BW39" s="0" t="e">
        <v>#N/A</v>
      </c>
      <c r="BX39" s="0" t="e">
        <v>#N/A</v>
      </c>
      <c r="BY39" s="0" t="e">
        <v>#N/A</v>
      </c>
    </row>
    <row r="40" customFormat="false" ht="15" hidden="false" customHeight="false" outlineLevel="0" collapsed="false">
      <c r="B40" s="0" t="s">
        <v>97</v>
      </c>
      <c r="C40" s="62" t="e">
        <f aca="false">IFERROR(C12/C26,NA())</f>
        <v>#N/A</v>
      </c>
      <c r="D40" s="62" t="e">
        <f aca="false">IFERROR(D12/D26,NA())</f>
        <v>#N/A</v>
      </c>
      <c r="E40" s="62" t="e">
        <f aca="false">IFERROR(E12/E26,NA())</f>
        <v>#N/A</v>
      </c>
      <c r="F40" s="62" t="e">
        <f aca="false">IFERROR(F12/F26,NA())</f>
        <v>#N/A</v>
      </c>
      <c r="G40" s="62" t="e">
        <f aca="false">IFERROR(G12/G26,NA())</f>
        <v>#N/A</v>
      </c>
      <c r="H40" s="62" t="e">
        <f aca="false">IFERROR(H12/H26,NA())</f>
        <v>#N/A</v>
      </c>
      <c r="I40" s="62" t="e">
        <f aca="false">IFERROR(I12/I26,NA())</f>
        <v>#N/A</v>
      </c>
      <c r="J40" s="62" t="e">
        <f aca="false">IFERROR(J12/J26,NA())</f>
        <v>#N/A</v>
      </c>
      <c r="K40" s="62"/>
      <c r="AG40" s="0" t="str">
        <v>Oceania</v>
      </c>
      <c r="AH40" s="70" t="e">
        <v>#VALUE!</v>
      </c>
      <c r="AI40" s="70" t="e">
        <v>#VALUE!</v>
      </c>
      <c r="AJ40" s="70" t="e">
        <v>#VALUE!</v>
      </c>
      <c r="AK40" s="70" t="e">
        <v>#VALUE!</v>
      </c>
      <c r="AL40" s="70" t="e">
        <v>#VALUE!</v>
      </c>
      <c r="AV40" s="63"/>
      <c r="BL40" s="57" t="n">
        <v>23</v>
      </c>
      <c r="BM40" s="0" t="s">
        <v>225</v>
      </c>
      <c r="BN40" s="0" t="e">
        <f aca="false" t="array" ref="BN40:BN40">SUM((Country=BM40)*Salaries)/SUM((Country=BM40)*1)</f>
        <v>#VALUE!</v>
      </c>
      <c r="BO40" s="0" t="n">
        <f aca="false" t="array" ref="BO40:BO40">IFERROR(SUM((Country=BM40)*(YearsExp&lt;&gt;"")*YearsExp)/SUM((Country=BM40)*(YearsExp&lt;&gt;"")*1),0)</f>
        <v>0</v>
      </c>
      <c r="BP40" s="0" t="e">
        <f aca="false" t="array" ref="BP40:BP40">SUM((Country=BM40)*1)</f>
        <v>#VALUE!</v>
      </c>
      <c r="BR40" s="0" t="e">
        <f aca="false">CHOOSE($BN$3,104-BL40,BN40,BO40,BP40)+0.00001*ROWS($BM$18:BM40)</f>
        <v>#VALUE!</v>
      </c>
      <c r="BS40" s="0" t="e">
        <f aca="false">RANK(BR40,$BR$18:$BR$120)</f>
        <v>#VALUE!</v>
      </c>
      <c r="BT40" s="0" t="n">
        <v>23</v>
      </c>
      <c r="BU40" s="0" t="e">
        <v>#N/A</v>
      </c>
      <c r="BV40" s="0" t="e">
        <v>#N/A</v>
      </c>
      <c r="BW40" s="0" t="e">
        <v>#N/A</v>
      </c>
      <c r="BX40" s="0" t="e">
        <v>#N/A</v>
      </c>
      <c r="BY40" s="0" t="e">
        <v>#N/A</v>
      </c>
      <c r="CB40" s="44" t="s">
        <v>3905</v>
      </c>
      <c r="CC40" s="44" t="s">
        <v>55</v>
      </c>
      <c r="CD40" s="44" t="s">
        <v>4425</v>
      </c>
    </row>
    <row r="41" customFormat="false" ht="15" hidden="false" customHeight="false" outlineLevel="0" collapsed="false">
      <c r="B41" s="0" t="s">
        <v>107</v>
      </c>
      <c r="C41" s="62" t="e">
        <f aca="false">IFERROR(C13/C27,NA())</f>
        <v>#N/A</v>
      </c>
      <c r="D41" s="62" t="e">
        <f aca="false">IFERROR(D13/D27,NA())</f>
        <v>#N/A</v>
      </c>
      <c r="E41" s="62" t="e">
        <f aca="false">IFERROR(E13/E27,NA())</f>
        <v>#N/A</v>
      </c>
      <c r="F41" s="62" t="e">
        <f aca="false">IFERROR(F13/F27,NA())</f>
        <v>#N/A</v>
      </c>
      <c r="G41" s="62" t="e">
        <f aca="false">IFERROR(G13/G27,NA())</f>
        <v>#N/A</v>
      </c>
      <c r="H41" s="62" t="e">
        <f aca="false">IFERROR(H13/H27,NA())</f>
        <v>#N/A</v>
      </c>
      <c r="I41" s="62" t="e">
        <f aca="false">IFERROR(I13/I27,NA())</f>
        <v>#N/A</v>
      </c>
      <c r="J41" s="62" t="e">
        <f aca="false">IFERROR(J13/J27,NA())</f>
        <v>#N/A</v>
      </c>
      <c r="K41" s="62"/>
      <c r="AG41" s="0" t="str">
        <v>Worldwide</v>
      </c>
      <c r="AH41" s="70" t="e">
        <v>#VALUE!</v>
      </c>
      <c r="AI41" s="70" t="e">
        <v>#VALUE!</v>
      </c>
      <c r="AJ41" s="70" t="e">
        <v>#VALUE!</v>
      </c>
      <c r="AK41" s="70" t="e">
        <v>#VALUE!</v>
      </c>
      <c r="AL41" s="70" t="e">
        <v>#VALUE!</v>
      </c>
      <c r="BL41" s="57" t="n">
        <v>24</v>
      </c>
      <c r="BM41" s="0" t="s">
        <v>232</v>
      </c>
      <c r="BN41" s="0" t="e">
        <f aca="false" t="array" ref="BN41:BN41">SUM((Country=BM41)*Salaries)/SUM((Country=BM41)*1)</f>
        <v>#VALUE!</v>
      </c>
      <c r="BO41" s="0" t="n">
        <f aca="false" t="array" ref="BO41:BO41">IFERROR(SUM((Country=BM41)*(YearsExp&lt;&gt;"")*YearsExp)/SUM((Country=BM41)*(YearsExp&lt;&gt;"")*1),0)</f>
        <v>0</v>
      </c>
      <c r="BP41" s="0" t="e">
        <f aca="false" t="array" ref="BP41:BP41">SUM((Country=BM41)*1)</f>
        <v>#VALUE!</v>
      </c>
      <c r="BR41" s="0" t="e">
        <f aca="false">CHOOSE($BN$3,104-BL41,BN41,BO41,BP41)+0.00001*ROWS($BM$18:BM41)</f>
        <v>#VALUE!</v>
      </c>
      <c r="BS41" s="0" t="e">
        <f aca="false">RANK(BR41,$BR$18:$BR$120)</f>
        <v>#VALUE!</v>
      </c>
      <c r="BT41" s="0" t="n">
        <v>24</v>
      </c>
      <c r="BU41" s="0" t="e">
        <v>#N/A</v>
      </c>
      <c r="BV41" s="0" t="e">
        <v>#N/A</v>
      </c>
      <c r="BW41" s="0" t="e">
        <v>#N/A</v>
      </c>
      <c r="BX41" s="0" t="e">
        <v>#N/A</v>
      </c>
      <c r="BY41" s="0" t="e">
        <v>#N/A</v>
      </c>
      <c r="CB41" s="0" t="n">
        <v>1</v>
      </c>
      <c r="CC41" s="0" t="s">
        <v>69</v>
      </c>
      <c r="CD41" s="0" t="s">
        <v>4444</v>
      </c>
    </row>
    <row r="42" customFormat="false" ht="15" hidden="false" customHeight="false" outlineLevel="0" collapsed="false">
      <c r="B42" s="0" t="s">
        <v>116</v>
      </c>
      <c r="C42" s="62" t="e">
        <f aca="false">IFERROR(C14/C28,NA())</f>
        <v>#N/A</v>
      </c>
      <c r="D42" s="62" t="e">
        <f aca="false">IFERROR(D14/D28,NA())</f>
        <v>#N/A</v>
      </c>
      <c r="E42" s="62" t="e">
        <f aca="false">IFERROR(E14/E28,NA())</f>
        <v>#N/A</v>
      </c>
      <c r="F42" s="62" t="e">
        <f aca="false">IFERROR(F14/F28,NA())</f>
        <v>#N/A</v>
      </c>
      <c r="G42" s="62" t="e">
        <f aca="false">IFERROR(G14/G28,NA())</f>
        <v>#N/A</v>
      </c>
      <c r="H42" s="62" t="e">
        <f aca="false">IFERROR(H14/H28,NA())</f>
        <v>#N/A</v>
      </c>
      <c r="I42" s="62" t="e">
        <f aca="false">IFERROR(I14/I28,NA())</f>
        <v>#N/A</v>
      </c>
      <c r="J42" s="62" t="e">
        <f aca="false">IFERROR(J14/J28,NA())</f>
        <v>#N/A</v>
      </c>
      <c r="K42" s="62"/>
      <c r="BL42" s="57" t="n">
        <v>25</v>
      </c>
      <c r="BM42" s="0" t="s">
        <v>238</v>
      </c>
      <c r="BN42" s="0" t="e">
        <f aca="false" t="array" ref="BN42:BN42">SUM((Country=BM42)*Salaries)/SUM((Country=BM42)*1)</f>
        <v>#VALUE!</v>
      </c>
      <c r="BO42" s="0" t="n">
        <f aca="false" t="array" ref="BO42:BO42">IFERROR(SUM((Country=BM42)*(YearsExp&lt;&gt;"")*YearsExp)/SUM((Country=BM42)*(YearsExp&lt;&gt;"")*1),0)</f>
        <v>0</v>
      </c>
      <c r="BP42" s="0" t="e">
        <f aca="false" t="array" ref="BP42:BP42">SUM((Country=BM42)*1)</f>
        <v>#VALUE!</v>
      </c>
      <c r="BR42" s="0" t="e">
        <f aca="false">CHOOSE($BN$3,104-BL42,BN42,BO42,BP42)+0.00001*ROWS($BM$18:BM42)</f>
        <v>#VALUE!</v>
      </c>
      <c r="BS42" s="0" t="e">
        <f aca="false">RANK(BR42,$BR$18:$BR$120)</f>
        <v>#VALUE!</v>
      </c>
      <c r="BT42" s="0" t="n">
        <v>25</v>
      </c>
      <c r="BU42" s="0" t="e">
        <v>#N/A</v>
      </c>
      <c r="BV42" s="0" t="e">
        <v>#N/A</v>
      </c>
      <c r="BW42" s="0" t="e">
        <v>#N/A</v>
      </c>
      <c r="BX42" s="0" t="e">
        <v>#N/A</v>
      </c>
      <c r="BY42" s="0" t="e">
        <v>#N/A</v>
      </c>
      <c r="CB42" s="0" t="n">
        <v>2</v>
      </c>
      <c r="CC42" s="0" t="s">
        <v>78</v>
      </c>
      <c r="CD42" s="0" t="s">
        <v>4445</v>
      </c>
    </row>
    <row r="43" customFormat="false" ht="15" hidden="false" customHeight="false" outlineLevel="0" collapsed="false">
      <c r="B43" s="0" t="s">
        <v>124</v>
      </c>
      <c r="C43" s="62" t="e">
        <f aca="false">IFERROR(C15/C29,NA())</f>
        <v>#N/A</v>
      </c>
      <c r="D43" s="62" t="e">
        <f aca="false">IFERROR(D15/D29,NA())</f>
        <v>#N/A</v>
      </c>
      <c r="E43" s="62" t="e">
        <f aca="false">IFERROR(E15/E29,NA())</f>
        <v>#N/A</v>
      </c>
      <c r="F43" s="62" t="e">
        <f aca="false">IFERROR(F15/F29,NA())</f>
        <v>#N/A</v>
      </c>
      <c r="G43" s="62" t="e">
        <f aca="false">IFERROR(G15/G29,NA())</f>
        <v>#N/A</v>
      </c>
      <c r="H43" s="62" t="e">
        <f aca="false">IFERROR(H15/H29,NA())</f>
        <v>#N/A</v>
      </c>
      <c r="I43" s="62" t="e">
        <f aca="false">IFERROR(I15/I29,NA())</f>
        <v>#N/A</v>
      </c>
      <c r="J43" s="62" t="e">
        <f aca="false">IFERROR(J15/J29,NA())</f>
        <v>#N/A</v>
      </c>
      <c r="K43" s="62"/>
      <c r="AV43" s="63"/>
      <c r="BL43" s="57" t="n">
        <v>26</v>
      </c>
      <c r="BM43" s="0" t="s">
        <v>245</v>
      </c>
      <c r="BN43" s="0" t="e">
        <f aca="false" t="array" ref="BN43:BN43">SUM((Country=BM43)*Salaries)/SUM((Country=BM43)*1)</f>
        <v>#VALUE!</v>
      </c>
      <c r="BO43" s="0" t="n">
        <f aca="false" t="array" ref="BO43:BO43">IFERROR(SUM((Country=BM43)*(YearsExp&lt;&gt;"")*YearsExp)/SUM((Country=BM43)*(YearsExp&lt;&gt;"")*1),0)</f>
        <v>0</v>
      </c>
      <c r="BP43" s="0" t="e">
        <f aca="false" t="array" ref="BP43:BP43">SUM((Country=BM43)*1)</f>
        <v>#VALUE!</v>
      </c>
      <c r="BR43" s="0" t="e">
        <f aca="false">CHOOSE($BN$3,104-BL43,BN43,BO43,BP43)+0.00001*ROWS($BM$18:BM43)</f>
        <v>#VALUE!</v>
      </c>
      <c r="BS43" s="0" t="e">
        <f aca="false">RANK(BR43,$BR$18:$BR$120)</f>
        <v>#VALUE!</v>
      </c>
      <c r="BT43" s="0" t="n">
        <v>26</v>
      </c>
      <c r="BU43" s="0" t="e">
        <v>#N/A</v>
      </c>
      <c r="BV43" s="0" t="e">
        <v>#N/A</v>
      </c>
      <c r="BW43" s="0" t="e">
        <v>#N/A</v>
      </c>
      <c r="BX43" s="0" t="e">
        <v>#N/A</v>
      </c>
      <c r="BY43" s="0" t="e">
        <v>#N/A</v>
      </c>
      <c r="CB43" s="0" t="n">
        <v>3</v>
      </c>
      <c r="CC43" s="0" t="s">
        <v>87</v>
      </c>
      <c r="CD43" s="0" t="s">
        <v>4446</v>
      </c>
    </row>
    <row r="44" customFormat="false" ht="15" hidden="false" customHeight="false" outlineLevel="0" collapsed="false">
      <c r="B44" s="0" t="s">
        <v>130</v>
      </c>
      <c r="C44" s="62" t="e">
        <f aca="false">IFERROR(C16/C30,NA())</f>
        <v>#N/A</v>
      </c>
      <c r="D44" s="62" t="e">
        <f aca="false">IFERROR(D16/D30,NA())</f>
        <v>#N/A</v>
      </c>
      <c r="E44" s="62" t="e">
        <f aca="false">IFERROR(E16/E30,NA())</f>
        <v>#N/A</v>
      </c>
      <c r="F44" s="62" t="e">
        <f aca="false">IFERROR(F16/F30,NA())</f>
        <v>#N/A</v>
      </c>
      <c r="G44" s="62" t="e">
        <f aca="false">IFERROR(G16/G30,NA())</f>
        <v>#N/A</v>
      </c>
      <c r="H44" s="62" t="e">
        <f aca="false">IFERROR(H16/H30,NA())</f>
        <v>#N/A</v>
      </c>
      <c r="I44" s="62" t="e">
        <f aca="false">IFERROR(I16/I30,NA())</f>
        <v>#N/A</v>
      </c>
      <c r="J44" s="62" t="e">
        <f aca="false">IFERROR(J16/J30,NA())</f>
        <v>#N/A</v>
      </c>
      <c r="K44" s="62"/>
      <c r="L44" s="40" t="s">
        <v>4447</v>
      </c>
      <c r="N44" s="40" t="s">
        <v>4436</v>
      </c>
      <c r="AV44" s="63"/>
      <c r="BL44" s="57" t="n">
        <v>27</v>
      </c>
      <c r="BM44" s="0" t="s">
        <v>250</v>
      </c>
      <c r="BN44" s="0" t="e">
        <f aca="false" t="array" ref="BN44:BN44">SUM((Country=BM44)*Salaries)/SUM((Country=BM44)*1)</f>
        <v>#VALUE!</v>
      </c>
      <c r="BO44" s="0" t="n">
        <f aca="false" t="array" ref="BO44:BO44">IFERROR(SUM((Country=BM44)*(YearsExp&lt;&gt;"")*YearsExp)/SUM((Country=BM44)*(YearsExp&lt;&gt;"")*1),0)</f>
        <v>0</v>
      </c>
      <c r="BP44" s="0" t="e">
        <f aca="false" t="array" ref="BP44:BP44">SUM((Country=BM44)*1)</f>
        <v>#VALUE!</v>
      </c>
      <c r="BR44" s="0" t="e">
        <f aca="false">CHOOSE($BN$3,104-BL44,BN44,BO44,BP44)+0.00001*ROWS($BM$18:BM44)</f>
        <v>#VALUE!</v>
      </c>
      <c r="BS44" s="0" t="e">
        <f aca="false">RANK(BR44,$BR$18:$BR$120)</f>
        <v>#VALUE!</v>
      </c>
      <c r="BT44" s="0" t="n">
        <v>27</v>
      </c>
      <c r="BU44" s="0" t="e">
        <v>#N/A</v>
      </c>
      <c r="BV44" s="0" t="e">
        <v>#N/A</v>
      </c>
      <c r="BW44" s="0" t="e">
        <v>#N/A</v>
      </c>
      <c r="BX44" s="0" t="e">
        <v>#N/A</v>
      </c>
      <c r="BY44" s="0" t="e">
        <v>#N/A</v>
      </c>
      <c r="CB44" s="0" t="n">
        <v>4</v>
      </c>
      <c r="CC44" s="0" t="s">
        <v>97</v>
      </c>
      <c r="CD44" s="0" t="s">
        <v>4448</v>
      </c>
    </row>
    <row r="45" customFormat="false" ht="15" hidden="false" customHeight="false" outlineLevel="0" collapsed="false">
      <c r="B45" s="0" t="s">
        <v>136</v>
      </c>
      <c r="C45" s="62" t="e">
        <f aca="false">IFERROR(C17/C31,NA())</f>
        <v>#N/A</v>
      </c>
      <c r="D45" s="62" t="e">
        <f aca="false">IFERROR(D17/D31,NA())</f>
        <v>#N/A</v>
      </c>
      <c r="E45" s="62" t="e">
        <f aca="false">IFERROR(E17/E31,NA())</f>
        <v>#N/A</v>
      </c>
      <c r="F45" s="62" t="e">
        <f aca="false">IFERROR(F17/F31,NA())</f>
        <v>#N/A</v>
      </c>
      <c r="G45" s="62" t="e">
        <f aca="false">IFERROR(G17/G31,NA())</f>
        <v>#N/A</v>
      </c>
      <c r="H45" s="62" t="e">
        <f aca="false">IFERROR(H17/H31,NA())</f>
        <v>#N/A</v>
      </c>
      <c r="I45" s="62" t="e">
        <f aca="false">IFERROR(I17/I31,NA())</f>
        <v>#N/A</v>
      </c>
      <c r="J45" s="62" t="e">
        <f aca="false">IFERROR(J17/J31,NA())</f>
        <v>#N/A</v>
      </c>
      <c r="K45" s="62"/>
      <c r="O45" s="0" t="n">
        <v>0</v>
      </c>
      <c r="P45" s="0" t="n">
        <v>1</v>
      </c>
      <c r="Q45" s="0" t="n">
        <v>2</v>
      </c>
      <c r="R45" s="0" t="n">
        <v>3</v>
      </c>
      <c r="S45" s="0" t="n">
        <v>4</v>
      </c>
      <c r="AV45" s="63"/>
      <c r="BL45" s="57" t="n">
        <v>28</v>
      </c>
      <c r="BM45" s="0" t="s">
        <v>257</v>
      </c>
      <c r="BN45" s="0" t="e">
        <f aca="false" t="array" ref="BN45:BN45">SUM((Country=BM45)*Salaries)/SUM((Country=BM45)*1)</f>
        <v>#VALUE!</v>
      </c>
      <c r="BO45" s="0" t="n">
        <f aca="false" t="array" ref="BO45:BO45">IFERROR(SUM((Country=BM45)*(YearsExp&lt;&gt;"")*YearsExp)/SUM((Country=BM45)*(YearsExp&lt;&gt;"")*1),0)</f>
        <v>0</v>
      </c>
      <c r="BP45" s="0" t="e">
        <f aca="false" t="array" ref="BP45:BP45">SUM((Country=BM45)*1)</f>
        <v>#VALUE!</v>
      </c>
      <c r="BR45" s="0" t="e">
        <f aca="false">CHOOSE($BN$3,104-BL45,BN45,BO45,BP45)+0.00001*ROWS($BM$18:BM45)</f>
        <v>#VALUE!</v>
      </c>
      <c r="BS45" s="0" t="e">
        <f aca="false">RANK(BR45,$BR$18:$BR$120)</f>
        <v>#VALUE!</v>
      </c>
      <c r="BT45" s="0" t="n">
        <v>28</v>
      </c>
      <c r="BU45" s="0" t="e">
        <v>#N/A</v>
      </c>
      <c r="BV45" s="0" t="e">
        <v>#N/A</v>
      </c>
      <c r="BW45" s="0" t="e">
        <v>#N/A</v>
      </c>
      <c r="BX45" s="0" t="e">
        <v>#N/A</v>
      </c>
      <c r="BY45" s="0" t="e">
        <v>#N/A</v>
      </c>
      <c r="CB45" s="0" t="n">
        <v>5</v>
      </c>
      <c r="CC45" s="0" t="s">
        <v>107</v>
      </c>
      <c r="CD45" s="0" t="s">
        <v>4449</v>
      </c>
    </row>
    <row r="46" customFormat="false" ht="15" hidden="false" customHeight="false" outlineLevel="0" collapsed="false">
      <c r="B46" s="0" t="s">
        <v>143</v>
      </c>
      <c r="C46" s="62" t="e">
        <f aca="false">IFERROR(C18/C32,NA())</f>
        <v>#N/A</v>
      </c>
      <c r="D46" s="62" t="e">
        <f aca="false">IFERROR(D18/D32,NA())</f>
        <v>#N/A</v>
      </c>
      <c r="E46" s="62" t="e">
        <f aca="false">IFERROR(E18/E32,NA())</f>
        <v>#N/A</v>
      </c>
      <c r="F46" s="62" t="e">
        <f aca="false">IFERROR(F18/F32,NA())</f>
        <v>#N/A</v>
      </c>
      <c r="G46" s="62" t="e">
        <f aca="false">IFERROR(G18/G32,NA())</f>
        <v>#N/A</v>
      </c>
      <c r="H46" s="62" t="e">
        <f aca="false">IFERROR(H18/H32,NA())</f>
        <v>#N/A</v>
      </c>
      <c r="I46" s="62" t="e">
        <f aca="false">IFERROR(I18/I32,NA())</f>
        <v>#N/A</v>
      </c>
      <c r="J46" s="62" t="e">
        <f aca="false">IFERROR(J18/J32,NA())</f>
        <v>#N/A</v>
      </c>
      <c r="K46" s="62"/>
      <c r="O46" s="0" t="s">
        <v>59</v>
      </c>
      <c r="P46" s="0" t="s">
        <v>4395</v>
      </c>
      <c r="Q46" s="0" t="s">
        <v>4396</v>
      </c>
      <c r="R46" s="0" t="s">
        <v>4438</v>
      </c>
      <c r="S46" s="0" t="s">
        <v>60</v>
      </c>
      <c r="BL46" s="57" t="n">
        <v>29</v>
      </c>
      <c r="BM46" s="0" t="s">
        <v>264</v>
      </c>
      <c r="BN46" s="0" t="e">
        <f aca="false" t="array" ref="BN46:BN46">SUM((Country=BM46)*Salaries)/SUM((Country=BM46)*1)</f>
        <v>#VALUE!</v>
      </c>
      <c r="BO46" s="0" t="n">
        <f aca="false" t="array" ref="BO46:BO46">IFERROR(SUM((Country=BM46)*(YearsExp&lt;&gt;"")*YearsExp)/SUM((Country=BM46)*(YearsExp&lt;&gt;"")*1),0)</f>
        <v>0</v>
      </c>
      <c r="BP46" s="0" t="e">
        <f aca="false" t="array" ref="BP46:BP46">SUM((Country=BM46)*1)</f>
        <v>#VALUE!</v>
      </c>
      <c r="BR46" s="0" t="e">
        <f aca="false">CHOOSE($BN$3,104-BL46,BN46,BO46,BP46)+0.00001*ROWS($BM$18:BM46)</f>
        <v>#VALUE!</v>
      </c>
      <c r="BS46" s="0" t="e">
        <f aca="false">RANK(BR46,$BR$18:$BR$120)</f>
        <v>#VALUE!</v>
      </c>
      <c r="BT46" s="0" t="n">
        <v>29</v>
      </c>
      <c r="BU46" s="0" t="e">
        <v>#N/A</v>
      </c>
      <c r="BV46" s="0" t="e">
        <v>#N/A</v>
      </c>
      <c r="BW46" s="0" t="e">
        <v>#N/A</v>
      </c>
      <c r="BX46" s="0" t="e">
        <v>#N/A</v>
      </c>
      <c r="BY46" s="0" t="e">
        <v>#N/A</v>
      </c>
      <c r="CB46" s="0" t="n">
        <v>6</v>
      </c>
      <c r="CC46" s="0" t="s">
        <v>116</v>
      </c>
      <c r="CD46" s="0" t="s">
        <v>4450</v>
      </c>
    </row>
    <row r="47" customFormat="false" ht="15" hidden="false" customHeight="false" outlineLevel="0" collapsed="false">
      <c r="B47" s="0" t="s">
        <v>4451</v>
      </c>
      <c r="C47" s="71" t="e">
        <f aca="false" t="array" ref="C47:C47">AVERAGE(IF(ISERROR(C37:C46),"",C37:C46))</f>
        <v>#DIV/0!</v>
      </c>
      <c r="D47" s="71" t="e">
        <f aca="false" t="array" ref="D47:D47">AVERAGE(IF(ISERROR(D37:D46),"",D37:D46))</f>
        <v>#DIV/0!</v>
      </c>
      <c r="E47" s="71" t="e">
        <f aca="false" t="array" ref="E47:E47">AVERAGE(IF(ISERROR(E37:E46),"",E37:E46))</f>
        <v>#DIV/0!</v>
      </c>
      <c r="F47" s="71" t="e">
        <f aca="false" t="array" ref="F47:F47">AVERAGE(IF(ISERROR(F37:F46),"",F37:F46))</f>
        <v>#DIV/0!</v>
      </c>
      <c r="G47" s="71" t="e">
        <f aca="false" t="array" ref="G47:G47">AVERAGE(IF(ISERROR(G37:G46),"",G37:G46))</f>
        <v>#DIV/0!</v>
      </c>
      <c r="H47" s="71" t="e">
        <f aca="false" t="array" ref="H47:H47">AVERAGE(IF(ISERROR(H37:H46),"",H37:H46))</f>
        <v>#DIV/0!</v>
      </c>
      <c r="I47" s="71" t="e">
        <f aca="false" t="array" ref="I47:I47">AVERAGE(IF(ISERROR(I37:I46),"",I37:I46))</f>
        <v>#DIV/0!</v>
      </c>
      <c r="J47" s="71" t="e">
        <f aca="false" t="array" ref="J47:J47">AVERAGE(IF(ISERROR(J37:J46),"",J37:J46))</f>
        <v>#DIV/0!</v>
      </c>
      <c r="K47" s="62"/>
      <c r="L47" s="0" t="n">
        <v>1</v>
      </c>
      <c r="M47" s="0" t="n">
        <v>1</v>
      </c>
      <c r="O47" s="68" t="e">
        <f aca="true">OFFSET($N$21,$L47,$M47+O$45)</f>
        <v>#VALUE!</v>
      </c>
      <c r="P47" s="68" t="e">
        <f aca="true">OFFSET($N$21,$L47,$M47+P$45)</f>
        <v>#VALUE!</v>
      </c>
      <c r="Q47" s="68" t="e">
        <f aca="true">OFFSET($N$21,$L47,$M47+Q$45)</f>
        <v>#VALUE!</v>
      </c>
      <c r="R47" s="68" t="e">
        <f aca="true">OFFSET($N$21,$L47,$M47+R$45)</f>
        <v>#VALUE!</v>
      </c>
      <c r="S47" s="68" t="e">
        <f aca="true">OFFSET($N$21,$L47,$M47+S$45)</f>
        <v>#VALUE!</v>
      </c>
      <c r="T47" s="68"/>
      <c r="U47" s="68"/>
      <c r="BL47" s="57" t="n">
        <v>30</v>
      </c>
      <c r="BM47" s="0" t="s">
        <v>270</v>
      </c>
      <c r="BN47" s="0" t="e">
        <f aca="false" t="array" ref="BN47:BN47">SUM((Country=BM47)*Salaries)/SUM((Country=BM47)*1)</f>
        <v>#VALUE!</v>
      </c>
      <c r="BO47" s="0" t="n">
        <f aca="false" t="array" ref="BO47:BO47">IFERROR(SUM((Country=BM47)*(YearsExp&lt;&gt;"")*YearsExp)/SUM((Country=BM47)*(YearsExp&lt;&gt;"")*1),0)</f>
        <v>0</v>
      </c>
      <c r="BP47" s="0" t="e">
        <f aca="false" t="array" ref="BP47:BP47">SUM((Country=BM47)*1)</f>
        <v>#VALUE!</v>
      </c>
      <c r="BR47" s="0" t="e">
        <f aca="false">CHOOSE($BN$3,104-BL47,BN47,BO47,BP47)+0.00001*ROWS($BM$18:BM47)</f>
        <v>#VALUE!</v>
      </c>
      <c r="BS47" s="0" t="e">
        <f aca="false">RANK(BR47,$BR$18:$BR$120)</f>
        <v>#VALUE!</v>
      </c>
      <c r="BT47" s="0" t="n">
        <v>30</v>
      </c>
      <c r="BU47" s="0" t="e">
        <v>#N/A</v>
      </c>
      <c r="BV47" s="0" t="e">
        <v>#N/A</v>
      </c>
      <c r="BW47" s="0" t="e">
        <v>#N/A</v>
      </c>
      <c r="BX47" s="0" t="e">
        <v>#N/A</v>
      </c>
      <c r="BY47" s="0" t="e">
        <v>#N/A</v>
      </c>
      <c r="CB47" s="0" t="n">
        <v>7</v>
      </c>
      <c r="CC47" s="0" t="s">
        <v>124</v>
      </c>
      <c r="CD47" s="0" t="s">
        <v>4452</v>
      </c>
    </row>
    <row r="48" customFormat="false" ht="15" hidden="false" customHeight="false" outlineLevel="0" collapsed="false">
      <c r="L48" s="0" t="n">
        <v>1</v>
      </c>
      <c r="M48" s="0" t="n">
        <v>10</v>
      </c>
      <c r="N48" s="0" t="s">
        <v>69</v>
      </c>
      <c r="O48" s="68" t="e">
        <f aca="true">OFFSET($N$21,$L48,$M48+O$45)</f>
        <v>#VALUE!</v>
      </c>
      <c r="P48" s="68" t="e">
        <f aca="true">OFFSET($N$21,$L48,$M48+P$45)</f>
        <v>#VALUE!</v>
      </c>
      <c r="Q48" s="68" t="e">
        <f aca="true">OFFSET($N$21,$L48,$M48+Q$45)</f>
        <v>#VALUE!</v>
      </c>
      <c r="R48" s="68" t="e">
        <f aca="true">OFFSET($N$21,$L48,$M48+R$45)</f>
        <v>#VALUE!</v>
      </c>
      <c r="S48" s="68" t="e">
        <f aca="true">OFFSET($N$21,$L48,$M48+S$45)</f>
        <v>#VALUE!</v>
      </c>
      <c r="T48" s="68"/>
      <c r="U48" s="68"/>
      <c r="BL48" s="57" t="n">
        <v>31</v>
      </c>
      <c r="BM48" s="0" t="s">
        <v>275</v>
      </c>
      <c r="BN48" s="0" t="e">
        <f aca="false" t="array" ref="BN48:BN48">SUM((Country=BM48)*Salaries)/SUM((Country=BM48)*1)</f>
        <v>#VALUE!</v>
      </c>
      <c r="BO48" s="0" t="n">
        <f aca="false" t="array" ref="BO48:BO48">IFERROR(SUM((Country=BM48)*(YearsExp&lt;&gt;"")*YearsExp)/SUM((Country=BM48)*(YearsExp&lt;&gt;"")*1),0)</f>
        <v>0</v>
      </c>
      <c r="BP48" s="0" t="e">
        <f aca="false" t="array" ref="BP48:BP48">SUM((Country=BM48)*1)</f>
        <v>#VALUE!</v>
      </c>
      <c r="BR48" s="0" t="e">
        <f aca="false">CHOOSE($BN$3,104-BL48,BN48,BO48,BP48)+0.00001*ROWS($BM$18:BM48)</f>
        <v>#VALUE!</v>
      </c>
      <c r="BS48" s="0" t="e">
        <f aca="false">RANK(BR48,$BR$18:$BR$120)</f>
        <v>#VALUE!</v>
      </c>
      <c r="BT48" s="0" t="n">
        <v>31</v>
      </c>
      <c r="BU48" s="0" t="e">
        <v>#N/A</v>
      </c>
      <c r="BV48" s="0" t="e">
        <v>#N/A</v>
      </c>
      <c r="BW48" s="0" t="e">
        <v>#N/A</v>
      </c>
      <c r="BX48" s="0" t="e">
        <v>#N/A</v>
      </c>
      <c r="BY48" s="0" t="e">
        <v>#N/A</v>
      </c>
      <c r="CB48" s="0" t="n">
        <v>8</v>
      </c>
      <c r="CC48" s="0" t="s">
        <v>136</v>
      </c>
      <c r="CD48" s="0" t="s">
        <v>4453</v>
      </c>
    </row>
    <row r="49" customFormat="false" ht="15" hidden="false" customHeight="false" outlineLevel="0" collapsed="false">
      <c r="O49" s="68"/>
      <c r="P49" s="68"/>
      <c r="Q49" s="68"/>
      <c r="R49" s="68"/>
      <c r="S49" s="68"/>
      <c r="T49" s="68"/>
      <c r="U49" s="68"/>
      <c r="BL49" s="57" t="n">
        <v>32</v>
      </c>
      <c r="BM49" s="0" t="s">
        <v>280</v>
      </c>
      <c r="BN49" s="0" t="e">
        <f aca="false" t="array" ref="BN49:BN49">SUM((Country=BM49)*Salaries)/SUM((Country=BM49)*1)</f>
        <v>#VALUE!</v>
      </c>
      <c r="BO49" s="0" t="n">
        <f aca="false" t="array" ref="BO49:BO49">IFERROR(SUM((Country=BM49)*(YearsExp&lt;&gt;"")*YearsExp)/SUM((Country=BM49)*(YearsExp&lt;&gt;"")*1),0)</f>
        <v>0</v>
      </c>
      <c r="BP49" s="0" t="e">
        <f aca="false" t="array" ref="BP49:BP49">SUM((Country=BM49)*1)</f>
        <v>#VALUE!</v>
      </c>
      <c r="BR49" s="0" t="e">
        <f aca="false">CHOOSE($BN$3,104-BL49,BN49,BO49,BP49)+0.00001*ROWS($BM$18:BM49)</f>
        <v>#VALUE!</v>
      </c>
      <c r="BS49" s="0" t="e">
        <f aca="false">RANK(BR49,$BR$18:$BR$120)</f>
        <v>#VALUE!</v>
      </c>
      <c r="BT49" s="0" t="n">
        <v>32</v>
      </c>
      <c r="BU49" s="0" t="e">
        <v>#N/A</v>
      </c>
      <c r="BV49" s="0" t="e">
        <v>#N/A</v>
      </c>
      <c r="BW49" s="0" t="e">
        <v>#N/A</v>
      </c>
      <c r="BX49" s="0" t="e">
        <v>#N/A</v>
      </c>
      <c r="BY49" s="0" t="e">
        <v>#N/A</v>
      </c>
      <c r="CB49" s="0" t="n">
        <v>9</v>
      </c>
      <c r="CC49" s="0" t="s">
        <v>143</v>
      </c>
      <c r="CD49" s="0" t="s">
        <v>4454</v>
      </c>
    </row>
    <row r="50" customFormat="false" ht="15" hidden="false" customHeight="false" outlineLevel="0" collapsed="false">
      <c r="C50" s="62"/>
      <c r="D50" s="62"/>
      <c r="E50" s="62"/>
      <c r="F50" s="62"/>
      <c r="G50" s="62"/>
      <c r="H50" s="62"/>
      <c r="I50" s="62"/>
      <c r="L50" s="0" t="n">
        <v>2</v>
      </c>
      <c r="M50" s="0" t="n">
        <v>1</v>
      </c>
      <c r="O50" s="68" t="e">
        <f aca="true">OFFSET($N$21,$L50,$M50+O$45)</f>
        <v>#VALUE!</v>
      </c>
      <c r="P50" s="68" t="e">
        <f aca="true">OFFSET($N$21,$L50,$M50+P$45)</f>
        <v>#VALUE!</v>
      </c>
      <c r="Q50" s="68" t="e">
        <f aca="true">OFFSET($N$21,$L50,$M50+Q$45)</f>
        <v>#VALUE!</v>
      </c>
      <c r="R50" s="68" t="e">
        <f aca="true">OFFSET($N$21,$L50,$M50+R$45)</f>
        <v>#VALUE!</v>
      </c>
      <c r="S50" s="68" t="e">
        <f aca="true">OFFSET($N$21,$L50,$M50+S$45)</f>
        <v>#VALUE!</v>
      </c>
      <c r="T50" s="68"/>
      <c r="U50" s="68"/>
      <c r="BL50" s="57" t="n">
        <v>33</v>
      </c>
      <c r="BM50" s="0" t="s">
        <v>80</v>
      </c>
      <c r="BN50" s="0" t="e">
        <f aca="false" t="array" ref="BN50:BN50">SUM((Country=BM50)*Salaries)/SUM((Country=BM50)*1)</f>
        <v>#VALUE!</v>
      </c>
      <c r="BO50" s="0" t="n">
        <f aca="false" t="array" ref="BO50:BO50">IFERROR(SUM((Country=BM50)*(YearsExp&lt;&gt;"")*YearsExp)/SUM((Country=BM50)*(YearsExp&lt;&gt;"")*1),0)</f>
        <v>0</v>
      </c>
      <c r="BP50" s="0" t="e">
        <f aca="false" t="array" ref="BP50:BP50">SUM((Country=BM50)*1)</f>
        <v>#VALUE!</v>
      </c>
      <c r="BR50" s="0" t="e">
        <f aca="false">CHOOSE($BN$3,104-BL50,BN50,BO50,BP50)+0.00001*ROWS($BM$18:BM50)</f>
        <v>#VALUE!</v>
      </c>
      <c r="BS50" s="0" t="e">
        <f aca="false">RANK(BR50,$BR$18:$BR$120)</f>
        <v>#VALUE!</v>
      </c>
      <c r="BT50" s="0" t="n">
        <v>33</v>
      </c>
      <c r="BU50" s="0" t="e">
        <v>#N/A</v>
      </c>
      <c r="BV50" s="0" t="e">
        <v>#N/A</v>
      </c>
      <c r="BW50" s="0" t="e">
        <v>#N/A</v>
      </c>
      <c r="BX50" s="0" t="e">
        <v>#N/A</v>
      </c>
      <c r="BY50" s="0" t="e">
        <v>#N/A</v>
      </c>
    </row>
    <row r="51" customFormat="false" ht="15" hidden="false" customHeight="false" outlineLevel="0" collapsed="false">
      <c r="C51" s="62"/>
      <c r="D51" s="62"/>
      <c r="E51" s="62"/>
      <c r="F51" s="62"/>
      <c r="G51" s="62"/>
      <c r="H51" s="62"/>
      <c r="I51" s="62"/>
      <c r="K51" s="68"/>
      <c r="L51" s="0" t="n">
        <v>2</v>
      </c>
      <c r="M51" s="0" t="n">
        <v>10</v>
      </c>
      <c r="N51" s="0" t="s">
        <v>78</v>
      </c>
      <c r="O51" s="68" t="e">
        <f aca="true">OFFSET($N$21,$L51,$M51+O$45)</f>
        <v>#VALUE!</v>
      </c>
      <c r="P51" s="68" t="e">
        <f aca="true">OFFSET($N$21,$L51,$M51+P$45)</f>
        <v>#VALUE!</v>
      </c>
      <c r="Q51" s="68" t="e">
        <f aca="true">OFFSET($N$21,$L51,$M51+Q$45)</f>
        <v>#VALUE!</v>
      </c>
      <c r="R51" s="68" t="e">
        <f aca="true">OFFSET($N$21,$L51,$M51+R$45)</f>
        <v>#VALUE!</v>
      </c>
      <c r="S51" s="68" t="e">
        <f aca="true">OFFSET($N$21,$L51,$M51+S$45)</f>
        <v>#VALUE!</v>
      </c>
      <c r="T51" s="68"/>
      <c r="U51" s="68"/>
      <c r="BL51" s="57" t="n">
        <v>34</v>
      </c>
      <c r="BM51" s="0" t="s">
        <v>290</v>
      </c>
      <c r="BN51" s="0" t="e">
        <f aca="false" t="array" ref="BN51:BN51">SUM((Country=BM51)*Salaries)/SUM((Country=BM51)*1)</f>
        <v>#VALUE!</v>
      </c>
      <c r="BO51" s="0" t="n">
        <f aca="false" t="array" ref="BO51:BO51">IFERROR(SUM((Country=BM51)*(YearsExp&lt;&gt;"")*YearsExp)/SUM((Country=BM51)*(YearsExp&lt;&gt;"")*1),0)</f>
        <v>0</v>
      </c>
      <c r="BP51" s="0" t="e">
        <f aca="false" t="array" ref="BP51:BP51">SUM((Country=BM51)*1)</f>
        <v>#VALUE!</v>
      </c>
      <c r="BR51" s="0" t="e">
        <f aca="false">CHOOSE($BN$3,104-BL51,BN51,BO51,BP51)+0.00001*ROWS($BM$18:BM51)</f>
        <v>#VALUE!</v>
      </c>
      <c r="BS51" s="0" t="e">
        <f aca="false">RANK(BR51,$BR$18:$BR$120)</f>
        <v>#VALUE!</v>
      </c>
      <c r="BT51" s="0" t="n">
        <v>34</v>
      </c>
      <c r="BU51" s="0" t="e">
        <v>#N/A</v>
      </c>
      <c r="BV51" s="0" t="e">
        <v>#N/A</v>
      </c>
      <c r="BW51" s="0" t="e">
        <v>#N/A</v>
      </c>
      <c r="BX51" s="0" t="e">
        <v>#N/A</v>
      </c>
      <c r="BY51" s="0" t="e">
        <v>#N/A</v>
      </c>
      <c r="CB51" s="44" t="s">
        <v>3905</v>
      </c>
      <c r="CC51" s="44" t="s">
        <v>57</v>
      </c>
      <c r="CD51" s="44" t="s">
        <v>4425</v>
      </c>
    </row>
    <row r="52" customFormat="false" ht="15" hidden="false" customHeight="false" outlineLevel="0" collapsed="false">
      <c r="C52" s="62"/>
      <c r="D52" s="62"/>
      <c r="E52" s="62"/>
      <c r="F52" s="62"/>
      <c r="G52" s="62"/>
      <c r="H52" s="62"/>
      <c r="I52" s="62"/>
      <c r="K52" s="62"/>
      <c r="O52" s="68"/>
      <c r="P52" s="68"/>
      <c r="Q52" s="68"/>
      <c r="R52" s="68"/>
      <c r="S52" s="68"/>
      <c r="T52" s="68"/>
      <c r="U52" s="68"/>
      <c r="BL52" s="57" t="n">
        <v>35</v>
      </c>
      <c r="BM52" s="0" t="s">
        <v>277</v>
      </c>
      <c r="BN52" s="0" t="e">
        <f aca="false" t="array" ref="BN52:BN52">SUM((Country=BM52)*Salaries)/SUM((Country=BM52)*1)</f>
        <v>#VALUE!</v>
      </c>
      <c r="BO52" s="0" t="n">
        <f aca="false" t="array" ref="BO52:BO52">IFERROR(SUM((Country=BM52)*(YearsExp&lt;&gt;"")*YearsExp)/SUM((Country=BM52)*(YearsExp&lt;&gt;"")*1),0)</f>
        <v>0</v>
      </c>
      <c r="BP52" s="0" t="e">
        <f aca="false" t="array" ref="BP52:BP52">SUM((Country=BM52)*1)</f>
        <v>#VALUE!</v>
      </c>
      <c r="BR52" s="0" t="e">
        <f aca="false">CHOOSE($BN$3,104-BL52,BN52,BO52,BP52)+0.00001*ROWS($BM$18:BM52)</f>
        <v>#VALUE!</v>
      </c>
      <c r="BS52" s="0" t="e">
        <f aca="false">RANK(BR52,$BR$18:$BR$120)</f>
        <v>#VALUE!</v>
      </c>
      <c r="BT52" s="0" t="n">
        <v>35</v>
      </c>
      <c r="BU52" s="0" t="e">
        <v>#N/A</v>
      </c>
      <c r="BV52" s="0" t="e">
        <v>#N/A</v>
      </c>
      <c r="BW52" s="0" t="e">
        <v>#N/A</v>
      </c>
      <c r="BX52" s="0" t="e">
        <v>#N/A</v>
      </c>
      <c r="BY52" s="0" t="e">
        <v>#N/A</v>
      </c>
      <c r="CB52" s="0" t="n">
        <v>1</v>
      </c>
      <c r="CC52" s="0" t="s">
        <v>28</v>
      </c>
      <c r="CD52" s="0" t="s">
        <v>4455</v>
      </c>
    </row>
    <row r="53" customFormat="false" ht="15" hidden="false" customHeight="false" outlineLevel="0" collapsed="false">
      <c r="C53" s="62"/>
      <c r="D53" s="62"/>
      <c r="E53" s="62"/>
      <c r="F53" s="62"/>
      <c r="G53" s="62"/>
      <c r="H53" s="62"/>
      <c r="I53" s="62"/>
      <c r="K53" s="62"/>
      <c r="L53" s="0" t="n">
        <v>3</v>
      </c>
      <c r="M53" s="0" t="n">
        <v>1</v>
      </c>
      <c r="O53" s="68" t="e">
        <f aca="true">OFFSET($N$21,$L53,$M53+O$45)</f>
        <v>#VALUE!</v>
      </c>
      <c r="P53" s="68" t="e">
        <f aca="true">OFFSET($N$21,$L53,$M53+P$45)</f>
        <v>#VALUE!</v>
      </c>
      <c r="Q53" s="68" t="e">
        <f aca="true">OFFSET($N$21,$L53,$M53+Q$45)</f>
        <v>#VALUE!</v>
      </c>
      <c r="R53" s="68" t="e">
        <f aca="true">OFFSET($N$21,$L53,$M53+R$45)</f>
        <v>#VALUE!</v>
      </c>
      <c r="S53" s="68" t="e">
        <f aca="true">OFFSET($N$21,$L53,$M53+S$45)</f>
        <v>#VALUE!</v>
      </c>
      <c r="T53" s="68"/>
      <c r="U53" s="68"/>
      <c r="BL53" s="57" t="n">
        <v>36</v>
      </c>
      <c r="BM53" s="0" t="s">
        <v>134</v>
      </c>
      <c r="BN53" s="0" t="e">
        <f aca="false" t="array" ref="BN53:BN53">SUM((Country=BM53)*Salaries)/SUM((Country=BM53)*1)</f>
        <v>#VALUE!</v>
      </c>
      <c r="BO53" s="0" t="n">
        <f aca="false" t="array" ref="BO53:BO53">IFERROR(SUM((Country=BM53)*(YearsExp&lt;&gt;"")*YearsExp)/SUM((Country=BM53)*(YearsExp&lt;&gt;"")*1),0)</f>
        <v>0</v>
      </c>
      <c r="BP53" s="0" t="e">
        <f aca="false" t="array" ref="BP53:BP53">SUM((Country=BM53)*1)</f>
        <v>#VALUE!</v>
      </c>
      <c r="BR53" s="0" t="e">
        <f aca="false">CHOOSE($BN$3,104-BL53,BN53,BO53,BP53)+0.00001*ROWS($BM$18:BM53)</f>
        <v>#VALUE!</v>
      </c>
      <c r="BS53" s="0" t="e">
        <f aca="false">RANK(BR53,$BR$18:$BR$120)</f>
        <v>#VALUE!</v>
      </c>
      <c r="BT53" s="0" t="n">
        <v>36</v>
      </c>
      <c r="BU53" s="0" t="e">
        <v>#N/A</v>
      </c>
      <c r="BV53" s="0" t="e">
        <v>#N/A</v>
      </c>
      <c r="BW53" s="0" t="e">
        <v>#N/A</v>
      </c>
      <c r="BX53" s="0" t="e">
        <v>#N/A</v>
      </c>
      <c r="BY53" s="0" t="e">
        <v>#N/A</v>
      </c>
      <c r="CB53" s="0" t="n">
        <v>2</v>
      </c>
      <c r="CC53" s="0" t="s">
        <v>80</v>
      </c>
      <c r="CD53" s="0" t="s">
        <v>4456</v>
      </c>
    </row>
    <row r="54" customFormat="false" ht="15" hidden="false" customHeight="false" outlineLevel="0" collapsed="false">
      <c r="C54" s="62"/>
      <c r="D54" s="62"/>
      <c r="E54" s="62"/>
      <c r="F54" s="62"/>
      <c r="G54" s="62"/>
      <c r="H54" s="62"/>
      <c r="I54" s="62"/>
      <c r="K54" s="62"/>
      <c r="L54" s="0" t="n">
        <v>3</v>
      </c>
      <c r="M54" s="0" t="n">
        <v>10</v>
      </c>
      <c r="N54" s="0" t="s">
        <v>87</v>
      </c>
      <c r="O54" s="68" t="e">
        <f aca="true">OFFSET($N$21,$L54,$M54+O$45)</f>
        <v>#VALUE!</v>
      </c>
      <c r="P54" s="68" t="e">
        <f aca="true">OFFSET($N$21,$L54,$M54+P$45)</f>
        <v>#VALUE!</v>
      </c>
      <c r="Q54" s="68" t="e">
        <f aca="true">OFFSET($N$21,$L54,$M54+Q$45)</f>
        <v>#VALUE!</v>
      </c>
      <c r="R54" s="68" t="e">
        <f aca="true">OFFSET($N$21,$L54,$M54+R$45)</f>
        <v>#VALUE!</v>
      </c>
      <c r="S54" s="68" t="e">
        <f aca="true">OFFSET($N$21,$L54,$M54+S$45)</f>
        <v>#VALUE!</v>
      </c>
      <c r="T54" s="68"/>
      <c r="U54" s="68"/>
      <c r="BL54" s="57" t="n">
        <v>37</v>
      </c>
      <c r="BM54" s="0" t="s">
        <v>304</v>
      </c>
      <c r="BN54" s="0" t="e">
        <f aca="false" t="array" ref="BN54:BN54">SUM((Country=BM54)*Salaries)/SUM((Country=BM54)*1)</f>
        <v>#VALUE!</v>
      </c>
      <c r="BO54" s="0" t="n">
        <f aca="false" t="array" ref="BO54:BO54">IFERROR(SUM((Country=BM54)*(YearsExp&lt;&gt;"")*YearsExp)/SUM((Country=BM54)*(YearsExp&lt;&gt;"")*1),0)</f>
        <v>0</v>
      </c>
      <c r="BP54" s="0" t="e">
        <f aca="false" t="array" ref="BP54:BP54">SUM((Country=BM54)*1)</f>
        <v>#VALUE!</v>
      </c>
      <c r="BR54" s="0" t="e">
        <f aca="false">CHOOSE($BN$3,104-BL54,BN54,BO54,BP54)+0.00001*ROWS($BM$18:BM54)</f>
        <v>#VALUE!</v>
      </c>
      <c r="BS54" s="0" t="e">
        <f aca="false">RANK(BR54,$BR$18:$BR$120)</f>
        <v>#VALUE!</v>
      </c>
      <c r="BT54" s="0" t="n">
        <v>37</v>
      </c>
      <c r="BU54" s="0" t="e">
        <v>#N/A</v>
      </c>
      <c r="BV54" s="0" t="e">
        <v>#N/A</v>
      </c>
      <c r="BW54" s="0" t="e">
        <v>#N/A</v>
      </c>
      <c r="BX54" s="0" t="e">
        <v>#N/A</v>
      </c>
      <c r="BY54" s="0" t="e">
        <v>#N/A</v>
      </c>
      <c r="CB54" s="0" t="n">
        <v>3</v>
      </c>
      <c r="CC54" s="0" t="s">
        <v>89</v>
      </c>
      <c r="CD54" s="0" t="s">
        <v>4457</v>
      </c>
    </row>
    <row r="55" customFormat="false" ht="15" hidden="false" customHeight="false" outlineLevel="0" collapsed="false">
      <c r="C55" s="62"/>
      <c r="D55" s="62"/>
      <c r="E55" s="62"/>
      <c r="F55" s="62"/>
      <c r="G55" s="62"/>
      <c r="H55" s="62"/>
      <c r="I55" s="62"/>
      <c r="K55" s="62"/>
      <c r="O55" s="68"/>
      <c r="P55" s="68"/>
      <c r="Q55" s="68"/>
      <c r="R55" s="68"/>
      <c r="S55" s="68"/>
      <c r="T55" s="68"/>
      <c r="U55" s="68"/>
      <c r="BL55" s="57" t="n">
        <v>38</v>
      </c>
      <c r="BM55" s="0" t="s">
        <v>308</v>
      </c>
      <c r="BN55" s="0" t="e">
        <f aca="false" t="array" ref="BN55:BN55">SUM((Country=BM55)*Salaries)/SUM((Country=BM55)*1)</f>
        <v>#VALUE!</v>
      </c>
      <c r="BO55" s="0" t="n">
        <f aca="false" t="array" ref="BO55:BO55">IFERROR(SUM((Country=BM55)*(YearsExp&lt;&gt;"")*YearsExp)/SUM((Country=BM55)*(YearsExp&lt;&gt;"")*1),0)</f>
        <v>0</v>
      </c>
      <c r="BP55" s="0" t="e">
        <f aca="false" t="array" ref="BP55:BP55">SUM((Country=BM55)*1)</f>
        <v>#VALUE!</v>
      </c>
      <c r="BR55" s="0" t="e">
        <f aca="false">CHOOSE($BN$3,104-BL55,BN55,BO55,BP55)+0.00001*ROWS($BM$18:BM55)</f>
        <v>#VALUE!</v>
      </c>
      <c r="BS55" s="0" t="e">
        <f aca="false">RANK(BR55,$BR$18:$BR$120)</f>
        <v>#VALUE!</v>
      </c>
      <c r="BT55" s="0" t="n">
        <v>38</v>
      </c>
      <c r="BU55" s="0" t="e">
        <v>#N/A</v>
      </c>
      <c r="BV55" s="0" t="e">
        <v>#N/A</v>
      </c>
      <c r="BW55" s="0" t="e">
        <v>#N/A</v>
      </c>
      <c r="BX55" s="0" t="e">
        <v>#N/A</v>
      </c>
      <c r="BY55" s="0" t="e">
        <v>#N/A</v>
      </c>
      <c r="CB55" s="0" t="n">
        <v>4</v>
      </c>
      <c r="CC55" s="0" t="s">
        <v>99</v>
      </c>
      <c r="CD55" s="0" t="s">
        <v>4458</v>
      </c>
    </row>
    <row r="56" customFormat="false" ht="15" hidden="false" customHeight="false" outlineLevel="0" collapsed="false">
      <c r="C56" s="62"/>
      <c r="D56" s="62"/>
      <c r="E56" s="62"/>
      <c r="F56" s="62"/>
      <c r="G56" s="62"/>
      <c r="H56" s="62"/>
      <c r="I56" s="62"/>
      <c r="K56" s="62"/>
      <c r="L56" s="0" t="n">
        <v>4</v>
      </c>
      <c r="M56" s="0" t="n">
        <v>1</v>
      </c>
      <c r="O56" s="68" t="e">
        <f aca="true">OFFSET($N$21,$L56,$M56+O$45)</f>
        <v>#VALUE!</v>
      </c>
      <c r="P56" s="68" t="e">
        <f aca="true">OFFSET($N$21,$L56,$M56+P$45)</f>
        <v>#VALUE!</v>
      </c>
      <c r="Q56" s="68" t="e">
        <f aca="true">OFFSET($N$21,$L56,$M56+Q$45)</f>
        <v>#VALUE!</v>
      </c>
      <c r="R56" s="68" t="e">
        <f aca="true">OFFSET($N$21,$L56,$M56+R$45)</f>
        <v>#VALUE!</v>
      </c>
      <c r="S56" s="68" t="e">
        <f aca="true">OFFSET($N$21,$L56,$M56+S$45)</f>
        <v>#VALUE!</v>
      </c>
      <c r="T56" s="68"/>
      <c r="U56" s="68"/>
      <c r="BL56" s="57" t="n">
        <v>39</v>
      </c>
      <c r="BM56" s="0" t="s">
        <v>314</v>
      </c>
      <c r="BN56" s="0" t="e">
        <f aca="false" t="array" ref="BN56:BN56">SUM((Country=BM56)*Salaries)/SUM((Country=BM56)*1)</f>
        <v>#VALUE!</v>
      </c>
      <c r="BO56" s="0" t="n">
        <f aca="false" t="array" ref="BO56:BO56">IFERROR(SUM((Country=BM56)*(YearsExp&lt;&gt;"")*YearsExp)/SUM((Country=BM56)*(YearsExp&lt;&gt;"")*1),0)</f>
        <v>0</v>
      </c>
      <c r="BP56" s="0" t="e">
        <f aca="false" t="array" ref="BP56:BP56">SUM((Country=BM56)*1)</f>
        <v>#VALUE!</v>
      </c>
      <c r="BR56" s="0" t="e">
        <f aca="false">CHOOSE($BN$3,104-BL56,BN56,BO56,BP56)+0.00001*ROWS($BM$18:BM56)</f>
        <v>#VALUE!</v>
      </c>
      <c r="BS56" s="0" t="e">
        <f aca="false">RANK(BR56,$BR$18:$BR$120)</f>
        <v>#VALUE!</v>
      </c>
      <c r="BT56" s="0" t="n">
        <v>39</v>
      </c>
      <c r="BU56" s="0" t="e">
        <v>#N/A</v>
      </c>
      <c r="BV56" s="0" t="e">
        <v>#N/A</v>
      </c>
      <c r="BW56" s="0" t="e">
        <v>#N/A</v>
      </c>
      <c r="BX56" s="0" t="e">
        <v>#N/A</v>
      </c>
      <c r="BY56" s="0" t="e">
        <v>#N/A</v>
      </c>
      <c r="CB56" s="0" t="n">
        <v>5</v>
      </c>
      <c r="CC56" s="0" t="s">
        <v>109</v>
      </c>
      <c r="CD56" s="0" t="s">
        <v>4459</v>
      </c>
    </row>
    <row r="57" customFormat="false" ht="15" hidden="false" customHeight="false" outlineLevel="0" collapsed="false">
      <c r="C57" s="62"/>
      <c r="D57" s="62"/>
      <c r="E57" s="62"/>
      <c r="F57" s="62"/>
      <c r="G57" s="62"/>
      <c r="H57" s="62"/>
      <c r="I57" s="62"/>
      <c r="K57" s="62"/>
      <c r="L57" s="0" t="n">
        <v>4</v>
      </c>
      <c r="M57" s="0" t="n">
        <v>10</v>
      </c>
      <c r="N57" s="0" t="s">
        <v>97</v>
      </c>
      <c r="O57" s="68" t="e">
        <f aca="true">OFFSET($N$21,$L57,$M57+O$45)</f>
        <v>#VALUE!</v>
      </c>
      <c r="P57" s="68" t="e">
        <f aca="true">OFFSET($N$21,$L57,$M57+P$45)</f>
        <v>#VALUE!</v>
      </c>
      <c r="Q57" s="68" t="e">
        <f aca="true">OFFSET($N$21,$L57,$M57+Q$45)</f>
        <v>#VALUE!</v>
      </c>
      <c r="R57" s="68" t="e">
        <f aca="true">OFFSET($N$21,$L57,$M57+R$45)</f>
        <v>#VALUE!</v>
      </c>
      <c r="S57" s="68" t="e">
        <f aca="true">OFFSET($N$21,$L57,$M57+S$45)</f>
        <v>#VALUE!</v>
      </c>
      <c r="T57" s="68"/>
      <c r="U57" s="68"/>
      <c r="BL57" s="57" t="n">
        <v>40</v>
      </c>
      <c r="BM57" s="0" t="s">
        <v>320</v>
      </c>
      <c r="BN57" s="0" t="e">
        <f aca="false" t="array" ref="BN57:BN57">SUM((Country=BM57)*Salaries)/SUM((Country=BM57)*1)</f>
        <v>#VALUE!</v>
      </c>
      <c r="BO57" s="0" t="n">
        <f aca="false" t="array" ref="BO57:BO57">IFERROR(SUM((Country=BM57)*(YearsExp&lt;&gt;"")*YearsExp)/SUM((Country=BM57)*(YearsExp&lt;&gt;"")*1),0)</f>
        <v>0</v>
      </c>
      <c r="BP57" s="0" t="e">
        <f aca="false" t="array" ref="BP57:BP57">SUM((Country=BM57)*1)</f>
        <v>#VALUE!</v>
      </c>
      <c r="BR57" s="0" t="e">
        <f aca="false">CHOOSE($BN$3,104-BL57,BN57,BO57,BP57)+0.00001*ROWS($BM$18:BM57)</f>
        <v>#VALUE!</v>
      </c>
      <c r="BS57" s="0" t="e">
        <f aca="false">RANK(BR57,$BR$18:$BR$120)</f>
        <v>#VALUE!</v>
      </c>
      <c r="BT57" s="0" t="n">
        <v>40</v>
      </c>
      <c r="BU57" s="0" t="e">
        <v>#N/A</v>
      </c>
      <c r="BV57" s="0" t="e">
        <v>#N/A</v>
      </c>
      <c r="BW57" s="0" t="e">
        <v>#N/A</v>
      </c>
      <c r="BX57" s="0" t="e">
        <v>#N/A</v>
      </c>
      <c r="BY57" s="0" t="e">
        <v>#N/A</v>
      </c>
      <c r="CB57" s="0" t="n">
        <v>6</v>
      </c>
      <c r="CC57" s="0" t="s">
        <v>117</v>
      </c>
      <c r="CD57" s="0" t="s">
        <v>4460</v>
      </c>
    </row>
    <row r="58" customFormat="false" ht="15" hidden="false" customHeight="false" outlineLevel="0" collapsed="false">
      <c r="C58" s="62"/>
      <c r="D58" s="62"/>
      <c r="E58" s="62"/>
      <c r="F58" s="62"/>
      <c r="G58" s="62"/>
      <c r="H58" s="62"/>
      <c r="I58" s="62"/>
      <c r="K58" s="62"/>
      <c r="O58" s="68"/>
      <c r="P58" s="68"/>
      <c r="Q58" s="68"/>
      <c r="R58" s="68"/>
      <c r="S58" s="68"/>
      <c r="T58" s="68"/>
      <c r="U58" s="68"/>
      <c r="BL58" s="57" t="n">
        <v>41</v>
      </c>
      <c r="BM58" s="0" t="s">
        <v>253</v>
      </c>
      <c r="BN58" s="0" t="e">
        <f aca="false" t="array" ref="BN58:BN58">SUM((Country=BM58)*Salaries)/SUM((Country=BM58)*1)</f>
        <v>#VALUE!</v>
      </c>
      <c r="BO58" s="0" t="n">
        <f aca="false" t="array" ref="BO58:BO58">IFERROR(SUM((Country=BM58)*(YearsExp&lt;&gt;"")*YearsExp)/SUM((Country=BM58)*(YearsExp&lt;&gt;"")*1),0)</f>
        <v>0</v>
      </c>
      <c r="BP58" s="0" t="e">
        <f aca="false" t="array" ref="BP58:BP58">SUM((Country=BM58)*1)</f>
        <v>#VALUE!</v>
      </c>
      <c r="BR58" s="0" t="e">
        <f aca="false">CHOOSE($BN$3,104-BL58,BN58,BO58,BP58)+0.00001*ROWS($BM$18:BM58)</f>
        <v>#VALUE!</v>
      </c>
      <c r="BS58" s="0" t="e">
        <f aca="false">RANK(BR58,$BR$18:$BR$120)</f>
        <v>#VALUE!</v>
      </c>
      <c r="BT58" s="0" t="n">
        <v>41</v>
      </c>
      <c r="BU58" s="0" t="e">
        <v>#N/A</v>
      </c>
      <c r="BV58" s="0" t="e">
        <v>#N/A</v>
      </c>
      <c r="BW58" s="0" t="e">
        <v>#N/A</v>
      </c>
      <c r="BX58" s="0" t="e">
        <v>#N/A</v>
      </c>
      <c r="BY58" s="0" t="e">
        <v>#N/A</v>
      </c>
    </row>
    <row r="59" customFormat="false" ht="15" hidden="false" customHeight="false" outlineLevel="0" collapsed="false">
      <c r="C59" s="62"/>
      <c r="D59" s="62"/>
      <c r="E59" s="62"/>
      <c r="F59" s="62"/>
      <c r="G59" s="62"/>
      <c r="H59" s="62"/>
      <c r="I59" s="62"/>
      <c r="K59" s="62"/>
      <c r="L59" s="0" t="n">
        <v>5</v>
      </c>
      <c r="M59" s="0" t="n">
        <v>1</v>
      </c>
      <c r="O59" s="68" t="e">
        <f aca="true">OFFSET($N$21,$L59,$M59+O$45)</f>
        <v>#VALUE!</v>
      </c>
      <c r="P59" s="68" t="e">
        <f aca="true">OFFSET($N$21,$L59,$M59+P$45)</f>
        <v>#VALUE!</v>
      </c>
      <c r="Q59" s="68" t="e">
        <f aca="true">OFFSET($N$21,$L59,$M59+Q$45)</f>
        <v>#VALUE!</v>
      </c>
      <c r="R59" s="68" t="e">
        <f aca="true">OFFSET($N$21,$L59,$M59+R$45)</f>
        <v>#VALUE!</v>
      </c>
      <c r="S59" s="68" t="e">
        <f aca="true">OFFSET($N$21,$L59,$M59+S$45)</f>
        <v>#VALUE!</v>
      </c>
      <c r="T59" s="68"/>
      <c r="U59" s="68"/>
      <c r="BL59" s="57" t="n">
        <v>42</v>
      </c>
      <c r="BM59" s="0" t="s">
        <v>331</v>
      </c>
      <c r="BN59" s="0" t="e">
        <f aca="false" t="array" ref="BN59:BN59">SUM((Country=BM59)*Salaries)/SUM((Country=BM59)*1)</f>
        <v>#VALUE!</v>
      </c>
      <c r="BO59" s="0" t="n">
        <f aca="false" t="array" ref="BO59:BO59">IFERROR(SUM((Country=BM59)*(YearsExp&lt;&gt;"")*YearsExp)/SUM((Country=BM59)*(YearsExp&lt;&gt;"")*1),0)</f>
        <v>0</v>
      </c>
      <c r="BP59" s="0" t="e">
        <f aca="false" t="array" ref="BP59:BP59">SUM((Country=BM59)*1)</f>
        <v>#VALUE!</v>
      </c>
      <c r="BR59" s="0" t="e">
        <f aca="false">CHOOSE($BN$3,104-BL59,BN59,BO59,BP59)+0.00001*ROWS($BM$18:BM59)</f>
        <v>#VALUE!</v>
      </c>
      <c r="BS59" s="0" t="e">
        <f aca="false">RANK(BR59,$BR$18:$BR$120)</f>
        <v>#VALUE!</v>
      </c>
      <c r="BT59" s="0" t="n">
        <v>42</v>
      </c>
      <c r="BU59" s="0" t="e">
        <v>#N/A</v>
      </c>
      <c r="BV59" s="0" t="e">
        <v>#N/A</v>
      </c>
      <c r="BW59" s="0" t="e">
        <v>#N/A</v>
      </c>
      <c r="BX59" s="0" t="e">
        <v>#N/A</v>
      </c>
      <c r="BY59" s="0" t="e">
        <v>#N/A</v>
      </c>
      <c r="CB59" s="44" t="s">
        <v>3905</v>
      </c>
      <c r="CC59" s="44" t="s">
        <v>4461</v>
      </c>
      <c r="CD59" s="44" t="s">
        <v>4425</v>
      </c>
    </row>
    <row r="60" customFormat="false" ht="30" hidden="false" customHeight="false" outlineLevel="0" collapsed="false">
      <c r="K60" s="62"/>
      <c r="L60" s="0" t="n">
        <v>5</v>
      </c>
      <c r="M60" s="0" t="n">
        <v>10</v>
      </c>
      <c r="N60" s="72" t="s">
        <v>4462</v>
      </c>
      <c r="O60" s="68" t="e">
        <f aca="true">OFFSET($N$21,$L60,$M60+O$45)</f>
        <v>#VALUE!</v>
      </c>
      <c r="P60" s="68" t="e">
        <f aca="true">OFFSET($N$21,$L60,$M60+P$45)</f>
        <v>#VALUE!</v>
      </c>
      <c r="Q60" s="68" t="e">
        <f aca="true">OFFSET($N$21,$L60,$M60+Q$45)</f>
        <v>#VALUE!</v>
      </c>
      <c r="R60" s="68" t="e">
        <f aca="true">OFFSET($N$21,$L60,$M60+R$45)</f>
        <v>#VALUE!</v>
      </c>
      <c r="S60" s="68" t="e">
        <f aca="true">OFFSET($N$21,$L60,$M60+S$45)</f>
        <v>#VALUE!</v>
      </c>
      <c r="T60" s="68"/>
      <c r="U60" s="68"/>
      <c r="BL60" s="57" t="n">
        <v>43</v>
      </c>
      <c r="BM60" s="0" t="s">
        <v>85</v>
      </c>
      <c r="BN60" s="0" t="e">
        <f aca="false" t="array" ref="BN60:BN60">SUM((Country=BM60)*Salaries)/SUM((Country=BM60)*1)</f>
        <v>#VALUE!</v>
      </c>
      <c r="BO60" s="0" t="n">
        <f aca="false" t="array" ref="BO60:BO60">IFERROR(SUM((Country=BM60)*(YearsExp&lt;&gt;"")*YearsExp)/SUM((Country=BM60)*(YearsExp&lt;&gt;"")*1),0)</f>
        <v>0</v>
      </c>
      <c r="BP60" s="0" t="e">
        <f aca="false" t="array" ref="BP60:BP60">SUM((Country=BM60)*1)</f>
        <v>#VALUE!</v>
      </c>
      <c r="BR60" s="0" t="e">
        <f aca="false">CHOOSE($BN$3,104-BL60,BN60,BO60,BP60)+0.00001*ROWS($BM$18:BM60)</f>
        <v>#VALUE!</v>
      </c>
      <c r="BS60" s="0" t="e">
        <f aca="false">RANK(BR60,$BR$18:$BR$120)</f>
        <v>#VALUE!</v>
      </c>
      <c r="BT60" s="0" t="n">
        <v>43</v>
      </c>
      <c r="BU60" s="0" t="e">
        <v>#N/A</v>
      </c>
      <c r="BV60" s="0" t="e">
        <v>#N/A</v>
      </c>
      <c r="BW60" s="0" t="e">
        <v>#N/A</v>
      </c>
      <c r="BX60" s="0" t="e">
        <v>#N/A</v>
      </c>
      <c r="BY60" s="0" t="e">
        <v>#N/A</v>
      </c>
      <c r="CB60" s="0" t="n">
        <v>1</v>
      </c>
      <c r="CC60" s="0" t="n">
        <v>1</v>
      </c>
      <c r="CD60" s="0" t="s">
        <v>4463</v>
      </c>
      <c r="CF60" s="0" t="s">
        <v>81</v>
      </c>
    </row>
    <row r="61" customFormat="false" ht="15" hidden="false" customHeight="false" outlineLevel="0" collapsed="false">
      <c r="K61" s="62"/>
      <c r="O61" s="68"/>
      <c r="P61" s="68"/>
      <c r="Q61" s="68"/>
      <c r="R61" s="68"/>
      <c r="S61" s="68"/>
      <c r="T61" s="68"/>
      <c r="U61" s="68"/>
      <c r="BL61" s="57" t="n">
        <v>44</v>
      </c>
      <c r="BM61" s="0" t="s">
        <v>210</v>
      </c>
      <c r="BN61" s="0" t="e">
        <f aca="false" t="array" ref="BN61:BN61">SUM((Country=BM61)*Salaries)/SUM((Country=BM61)*1)</f>
        <v>#VALUE!</v>
      </c>
      <c r="BO61" s="0" t="n">
        <f aca="false" t="array" ref="BO61:BO61">IFERROR(SUM((Country=BM61)*(YearsExp&lt;&gt;"")*YearsExp)/SUM((Country=BM61)*(YearsExp&lt;&gt;"")*1),0)</f>
        <v>0</v>
      </c>
      <c r="BP61" s="0" t="e">
        <f aca="false" t="array" ref="BP61:BP61">SUM((Country=BM61)*1)</f>
        <v>#VALUE!</v>
      </c>
      <c r="BR61" s="0" t="e">
        <f aca="false">CHOOSE($BN$3,104-BL61,BN61,BO61,BP61)+0.00001*ROWS($BM$18:BM61)</f>
        <v>#VALUE!</v>
      </c>
      <c r="BS61" s="0" t="e">
        <f aca="false">RANK(BR61,$BR$18:$BR$120)</f>
        <v>#VALUE!</v>
      </c>
      <c r="BT61" s="0" t="n">
        <v>44</v>
      </c>
      <c r="BU61" s="0" t="e">
        <v>#N/A</v>
      </c>
      <c r="BV61" s="0" t="e">
        <v>#N/A</v>
      </c>
      <c r="BW61" s="0" t="e">
        <v>#N/A</v>
      </c>
      <c r="BX61" s="0" t="e">
        <v>#N/A</v>
      </c>
      <c r="BY61" s="0" t="e">
        <v>#N/A</v>
      </c>
      <c r="CB61" s="0" t="n">
        <v>2</v>
      </c>
      <c r="CC61" s="0" t="n">
        <v>2</v>
      </c>
      <c r="CD61" s="0" t="s">
        <v>90</v>
      </c>
      <c r="CF61" s="0" t="s">
        <v>90</v>
      </c>
    </row>
    <row r="62" customFormat="false" ht="15" hidden="false" customHeight="false" outlineLevel="0" collapsed="false">
      <c r="K62" s="62"/>
      <c r="L62" s="0" t="n">
        <v>6</v>
      </c>
      <c r="M62" s="0" t="n">
        <v>1</v>
      </c>
      <c r="O62" s="68" t="e">
        <f aca="true">OFFSET($N$21,$L62,$M62+O$45)</f>
        <v>#VALUE!</v>
      </c>
      <c r="P62" s="68" t="e">
        <f aca="true">OFFSET($N$21,$L62,$M62+P$45)</f>
        <v>#VALUE!</v>
      </c>
      <c r="Q62" s="68" t="e">
        <f aca="true">OFFSET($N$21,$L62,$M62+Q$45)</f>
        <v>#VALUE!</v>
      </c>
      <c r="R62" s="68" t="e">
        <f aca="true">OFFSET($N$21,$L62,$M62+R$45)</f>
        <v>#VALUE!</v>
      </c>
      <c r="S62" s="68" t="e">
        <f aca="true">OFFSET($N$21,$L62,$M62+S$45)</f>
        <v>#VALUE!</v>
      </c>
      <c r="T62" s="68"/>
      <c r="U62" s="68"/>
      <c r="BL62" s="57" t="n">
        <v>45</v>
      </c>
      <c r="BM62" s="0" t="s">
        <v>342</v>
      </c>
      <c r="BN62" s="0" t="e">
        <f aca="false" t="array" ref="BN62:BN62">SUM((Country=BM62)*Salaries)/SUM((Country=BM62)*1)</f>
        <v>#VALUE!</v>
      </c>
      <c r="BO62" s="0" t="n">
        <f aca="false" t="array" ref="BO62:BO62">IFERROR(SUM((Country=BM62)*(YearsExp&lt;&gt;"")*YearsExp)/SUM((Country=BM62)*(YearsExp&lt;&gt;"")*1),0)</f>
        <v>0</v>
      </c>
      <c r="BP62" s="0" t="e">
        <f aca="false" t="array" ref="BP62:BP62">SUM((Country=BM62)*1)</f>
        <v>#VALUE!</v>
      </c>
      <c r="BR62" s="0" t="e">
        <f aca="false">CHOOSE($BN$3,104-BL62,BN62,BO62,BP62)+0.00001*ROWS($BM$18:BM62)</f>
        <v>#VALUE!</v>
      </c>
      <c r="BS62" s="0" t="e">
        <f aca="false">RANK(BR62,$BR$18:$BR$120)</f>
        <v>#VALUE!</v>
      </c>
      <c r="BT62" s="0" t="n">
        <v>45</v>
      </c>
      <c r="BU62" s="0" t="e">
        <v>#N/A</v>
      </c>
      <c r="BV62" s="0" t="e">
        <v>#N/A</v>
      </c>
      <c r="BW62" s="0" t="e">
        <v>#N/A</v>
      </c>
      <c r="BX62" s="0" t="e">
        <v>#N/A</v>
      </c>
      <c r="BY62" s="0" t="e">
        <v>#N/A</v>
      </c>
      <c r="CB62" s="0" t="n">
        <v>3</v>
      </c>
      <c r="CC62" s="0" t="n">
        <v>3</v>
      </c>
      <c r="CD62" s="0" t="s">
        <v>100</v>
      </c>
      <c r="CF62" s="0" t="s">
        <v>100</v>
      </c>
    </row>
    <row r="63" customFormat="false" ht="15" hidden="false" customHeight="false" outlineLevel="0" collapsed="false">
      <c r="C63" s="73"/>
      <c r="D63" s="73"/>
      <c r="E63" s="73"/>
      <c r="F63" s="73"/>
      <c r="G63" s="73"/>
      <c r="H63" s="73"/>
      <c r="I63" s="73"/>
      <c r="K63" s="62"/>
      <c r="L63" s="0" t="n">
        <v>6</v>
      </c>
      <c r="M63" s="0" t="n">
        <v>10</v>
      </c>
      <c r="N63" s="0" t="s">
        <v>116</v>
      </c>
      <c r="O63" s="68" t="e">
        <f aca="true">OFFSET($N$21,$L63,$M63+O$45)</f>
        <v>#VALUE!</v>
      </c>
      <c r="P63" s="68" t="e">
        <f aca="true">OFFSET($N$21,$L63,$M63+P$45)</f>
        <v>#VALUE!</v>
      </c>
      <c r="Q63" s="68" t="e">
        <f aca="true">OFFSET($N$21,$L63,$M63+Q$45)</f>
        <v>#VALUE!</v>
      </c>
      <c r="R63" s="68" t="e">
        <f aca="true">OFFSET($N$21,$L63,$M63+R$45)</f>
        <v>#VALUE!</v>
      </c>
      <c r="S63" s="68" t="e">
        <f aca="true">OFFSET($N$21,$L63,$M63+S$45)</f>
        <v>#VALUE!</v>
      </c>
      <c r="T63" s="68"/>
      <c r="U63" s="68"/>
      <c r="BL63" s="57" t="n">
        <v>46</v>
      </c>
      <c r="BM63" s="0" t="s">
        <v>267</v>
      </c>
      <c r="BN63" s="0" t="e">
        <f aca="false" t="array" ref="BN63:BN63">SUM((Country=BM63)*Salaries)/SUM((Country=BM63)*1)</f>
        <v>#VALUE!</v>
      </c>
      <c r="BO63" s="0" t="n">
        <f aca="false" t="array" ref="BO63:BO63">IFERROR(SUM((Country=BM63)*(YearsExp&lt;&gt;"")*YearsExp)/SUM((Country=BM63)*(YearsExp&lt;&gt;"")*1),0)</f>
        <v>0</v>
      </c>
      <c r="BP63" s="0" t="e">
        <f aca="false" t="array" ref="BP63:BP63">SUM((Country=BM63)*1)</f>
        <v>#VALUE!</v>
      </c>
      <c r="BR63" s="0" t="e">
        <f aca="false">CHOOSE($BN$3,104-BL63,BN63,BO63,BP63)+0.00001*ROWS($BM$18:BM63)</f>
        <v>#VALUE!</v>
      </c>
      <c r="BS63" s="0" t="e">
        <f aca="false">RANK(BR63,$BR$18:$BR$120)</f>
        <v>#VALUE!</v>
      </c>
      <c r="BT63" s="0" t="n">
        <v>46</v>
      </c>
      <c r="BU63" s="0" t="e">
        <v>#N/A</v>
      </c>
      <c r="BV63" s="0" t="e">
        <v>#N/A</v>
      </c>
      <c r="BW63" s="0" t="e">
        <v>#N/A</v>
      </c>
      <c r="BX63" s="0" t="e">
        <v>#N/A</v>
      </c>
      <c r="BY63" s="0" t="e">
        <v>#N/A</v>
      </c>
      <c r="CB63" s="0" t="n">
        <v>4</v>
      </c>
      <c r="CC63" s="0" t="n">
        <v>4</v>
      </c>
      <c r="CD63" s="0" t="s">
        <v>110</v>
      </c>
      <c r="CF63" s="0" t="s">
        <v>110</v>
      </c>
    </row>
    <row r="64" customFormat="false" ht="15" hidden="false" customHeight="false" outlineLevel="0" collapsed="false">
      <c r="C64" s="73"/>
      <c r="D64" s="73"/>
      <c r="E64" s="73"/>
      <c r="F64" s="73"/>
      <c r="G64" s="73"/>
      <c r="H64" s="73"/>
      <c r="I64" s="73"/>
      <c r="K64" s="62"/>
      <c r="O64" s="68"/>
      <c r="P64" s="68"/>
      <c r="Q64" s="68"/>
      <c r="R64" s="68"/>
      <c r="S64" s="68"/>
      <c r="T64" s="68"/>
      <c r="U64" s="68"/>
      <c r="BL64" s="57" t="n">
        <v>47</v>
      </c>
      <c r="BM64" s="0" t="s">
        <v>273</v>
      </c>
      <c r="BN64" s="0" t="e">
        <f aca="false" t="array" ref="BN64:BN64">SUM((Country=BM64)*Salaries)/SUM((Country=BM64)*1)</f>
        <v>#VALUE!</v>
      </c>
      <c r="BO64" s="0" t="n">
        <f aca="false" t="array" ref="BO64:BO64">IFERROR(SUM((Country=BM64)*(YearsExp&lt;&gt;"")*YearsExp)/SUM((Country=BM64)*(YearsExp&lt;&gt;"")*1),0)</f>
        <v>0</v>
      </c>
      <c r="BP64" s="0" t="e">
        <f aca="false" t="array" ref="BP64:BP64">SUM((Country=BM64)*1)</f>
        <v>#VALUE!</v>
      </c>
      <c r="BR64" s="0" t="e">
        <f aca="false">CHOOSE($BN$3,104-BL64,BN64,BO64,BP64)+0.00001*ROWS($BM$18:BM64)</f>
        <v>#VALUE!</v>
      </c>
      <c r="BS64" s="0" t="e">
        <f aca="false">RANK(BR64,$BR$18:$BR$120)</f>
        <v>#VALUE!</v>
      </c>
      <c r="BT64" s="0" t="n">
        <v>47</v>
      </c>
      <c r="BU64" s="0" t="e">
        <v>#N/A</v>
      </c>
      <c r="BV64" s="0" t="e">
        <v>#N/A</v>
      </c>
      <c r="BW64" s="0" t="e">
        <v>#N/A</v>
      </c>
      <c r="BX64" s="0" t="e">
        <v>#N/A</v>
      </c>
      <c r="BY64" s="0" t="e">
        <v>#N/A</v>
      </c>
      <c r="CB64" s="0" t="n">
        <v>5</v>
      </c>
      <c r="CC64" s="0" t="n">
        <v>5</v>
      </c>
      <c r="CD64" s="0" t="s">
        <v>4464</v>
      </c>
      <c r="CF64" s="0" t="s">
        <v>118</v>
      </c>
    </row>
    <row r="65" customFormat="false" ht="15" hidden="false" customHeight="false" outlineLevel="0" collapsed="false">
      <c r="C65" s="73"/>
      <c r="D65" s="73"/>
      <c r="E65" s="73"/>
      <c r="F65" s="73"/>
      <c r="G65" s="73"/>
      <c r="H65" s="73"/>
      <c r="I65" s="73"/>
      <c r="K65" s="62"/>
      <c r="L65" s="0" t="n">
        <v>7</v>
      </c>
      <c r="M65" s="0" t="n">
        <v>1</v>
      </c>
      <c r="O65" s="68" t="e">
        <f aca="true">OFFSET($N$21,$L65,$M65+O$45)</f>
        <v>#VALUE!</v>
      </c>
      <c r="P65" s="68" t="e">
        <f aca="true">OFFSET($N$21,$L65,$M65+P$45)</f>
        <v>#VALUE!</v>
      </c>
      <c r="Q65" s="68" t="e">
        <f aca="true">OFFSET($N$21,$L65,$M65+Q$45)</f>
        <v>#VALUE!</v>
      </c>
      <c r="R65" s="68" t="e">
        <f aca="true">OFFSET($N$21,$L65,$M65+R$45)</f>
        <v>#VALUE!</v>
      </c>
      <c r="S65" s="68" t="e">
        <f aca="true">OFFSET($N$21,$L65,$M65+S$45)</f>
        <v>#VALUE!</v>
      </c>
      <c r="T65" s="68"/>
      <c r="U65" s="68"/>
      <c r="BL65" s="57" t="n">
        <v>48</v>
      </c>
      <c r="BM65" s="0" t="s">
        <v>354</v>
      </c>
      <c r="BN65" s="0" t="e">
        <f aca="false" t="array" ref="BN65:BN65">SUM((Country=BM65)*Salaries)/SUM((Country=BM65)*1)</f>
        <v>#VALUE!</v>
      </c>
      <c r="BO65" s="0" t="n">
        <f aca="false" t="array" ref="BO65:BO65">IFERROR(SUM((Country=BM65)*(YearsExp&lt;&gt;"")*YearsExp)/SUM((Country=BM65)*(YearsExp&lt;&gt;"")*1),0)</f>
        <v>0</v>
      </c>
      <c r="BP65" s="0" t="e">
        <f aca="false" t="array" ref="BP65:BP65">SUM((Country=BM65)*1)</f>
        <v>#VALUE!</v>
      </c>
      <c r="BR65" s="0" t="e">
        <f aca="false">CHOOSE($BN$3,104-BL65,BN65,BO65,BP65)+0.00001*ROWS($BM$18:BM65)</f>
        <v>#VALUE!</v>
      </c>
      <c r="BS65" s="0" t="e">
        <f aca="false">RANK(BR65,$BR$18:$BR$120)</f>
        <v>#VALUE!</v>
      </c>
      <c r="BT65" s="0" t="n">
        <v>48</v>
      </c>
      <c r="BU65" s="0" t="e">
        <v>#N/A</v>
      </c>
      <c r="BV65" s="0" t="e">
        <v>#N/A</v>
      </c>
      <c r="BW65" s="0" t="e">
        <v>#N/A</v>
      </c>
      <c r="BX65" s="0" t="e">
        <v>#N/A</v>
      </c>
      <c r="BY65" s="0" t="e">
        <v>#N/A</v>
      </c>
    </row>
    <row r="66" customFormat="false" ht="15" hidden="false" customHeight="false" outlineLevel="0" collapsed="false">
      <c r="C66" s="73"/>
      <c r="D66" s="73"/>
      <c r="E66" s="73"/>
      <c r="F66" s="73"/>
      <c r="G66" s="73"/>
      <c r="H66" s="73"/>
      <c r="I66" s="73"/>
      <c r="L66" s="0" t="n">
        <v>7</v>
      </c>
      <c r="M66" s="0" t="n">
        <v>10</v>
      </c>
      <c r="N66" s="0" t="s">
        <v>124</v>
      </c>
      <c r="O66" s="68" t="e">
        <f aca="true">OFFSET($N$21,$L66,$M66+O$45)</f>
        <v>#VALUE!</v>
      </c>
      <c r="P66" s="68" t="e">
        <f aca="true">OFFSET($N$21,$L66,$M66+P$45)</f>
        <v>#VALUE!</v>
      </c>
      <c r="Q66" s="68" t="e">
        <f aca="true">OFFSET($N$21,$L66,$M66+Q$45)</f>
        <v>#VALUE!</v>
      </c>
      <c r="R66" s="68" t="e">
        <f aca="true">OFFSET($N$21,$L66,$M66+R$45)</f>
        <v>#VALUE!</v>
      </c>
      <c r="S66" s="68" t="e">
        <f aca="true">OFFSET($N$21,$L66,$M66+S$45)</f>
        <v>#VALUE!</v>
      </c>
      <c r="T66" s="68"/>
      <c r="U66" s="68"/>
      <c r="BL66" s="57" t="n">
        <v>49</v>
      </c>
      <c r="BM66" s="0" t="s">
        <v>339</v>
      </c>
      <c r="BN66" s="0" t="e">
        <f aca="false" t="array" ref="BN66:BN66">SUM((Country=BM66)*Salaries)/SUM((Country=BM66)*1)</f>
        <v>#VALUE!</v>
      </c>
      <c r="BO66" s="0" t="n">
        <f aca="false" t="array" ref="BO66:BO66">IFERROR(SUM((Country=BM66)*(YearsExp&lt;&gt;"")*YearsExp)/SUM((Country=BM66)*(YearsExp&lt;&gt;"")*1),0)</f>
        <v>0</v>
      </c>
      <c r="BP66" s="0" t="e">
        <f aca="false" t="array" ref="BP66:BP66">SUM((Country=BM66)*1)</f>
        <v>#VALUE!</v>
      </c>
      <c r="BR66" s="0" t="e">
        <f aca="false">CHOOSE($BN$3,104-BL66,BN66,BO66,BP66)+0.00001*ROWS($BM$18:BM66)</f>
        <v>#VALUE!</v>
      </c>
      <c r="BS66" s="0" t="e">
        <f aca="false">RANK(BR66,$BR$18:$BR$120)</f>
        <v>#VALUE!</v>
      </c>
      <c r="BT66" s="0" t="n">
        <v>49</v>
      </c>
      <c r="BU66" s="0" t="e">
        <v>#N/A</v>
      </c>
      <c r="BV66" s="0" t="e">
        <v>#N/A</v>
      </c>
      <c r="BW66" s="0" t="e">
        <v>#N/A</v>
      </c>
      <c r="BX66" s="0" t="e">
        <v>#N/A</v>
      </c>
      <c r="BY66" s="0" t="e">
        <v>#N/A</v>
      </c>
    </row>
    <row r="67" customFormat="false" ht="15" hidden="false" customHeight="false" outlineLevel="0" collapsed="false">
      <c r="C67" s="73"/>
      <c r="D67" s="73"/>
      <c r="E67" s="73"/>
      <c r="F67" s="73"/>
      <c r="G67" s="73"/>
      <c r="H67" s="73"/>
      <c r="I67" s="73"/>
      <c r="O67" s="68"/>
      <c r="P67" s="68"/>
      <c r="Q67" s="68"/>
      <c r="R67" s="68"/>
      <c r="S67" s="68"/>
      <c r="T67" s="68"/>
      <c r="U67" s="68"/>
      <c r="BL67" s="57" t="n">
        <v>50</v>
      </c>
      <c r="BM67" s="0" t="s">
        <v>365</v>
      </c>
      <c r="BN67" s="0" t="e">
        <f aca="false" t="array" ref="BN67:BN67">SUM((Country=BM67)*Salaries)/SUM((Country=BM67)*1)</f>
        <v>#VALUE!</v>
      </c>
      <c r="BO67" s="0" t="n">
        <f aca="false" t="array" ref="BO67:BO67">IFERROR(SUM((Country=BM67)*(YearsExp&lt;&gt;"")*YearsExp)/SUM((Country=BM67)*(YearsExp&lt;&gt;"")*1),0)</f>
        <v>0</v>
      </c>
      <c r="BP67" s="0" t="e">
        <f aca="false" t="array" ref="BP67:BP67">SUM((Country=BM67)*1)</f>
        <v>#VALUE!</v>
      </c>
      <c r="BR67" s="0" t="e">
        <f aca="false">CHOOSE($BN$3,104-BL67,BN67,BO67,BP67)+0.00001*ROWS($BM$18:BM67)</f>
        <v>#VALUE!</v>
      </c>
      <c r="BS67" s="0" t="e">
        <f aca="false">RANK(BR67,$BR$18:$BR$120)</f>
        <v>#VALUE!</v>
      </c>
      <c r="BT67" s="0" t="n">
        <v>50</v>
      </c>
      <c r="BU67" s="0" t="e">
        <v>#N/A</v>
      </c>
      <c r="BV67" s="0" t="e">
        <v>#N/A</v>
      </c>
      <c r="BW67" s="0" t="e">
        <v>#N/A</v>
      </c>
      <c r="BX67" s="0" t="e">
        <v>#N/A</v>
      </c>
      <c r="BY67" s="0" t="e">
        <v>#N/A</v>
      </c>
    </row>
    <row r="68" customFormat="false" ht="15" hidden="false" customHeight="false" outlineLevel="0" collapsed="false">
      <c r="C68" s="73"/>
      <c r="D68" s="73"/>
      <c r="E68" s="73"/>
      <c r="F68" s="73"/>
      <c r="G68" s="73"/>
      <c r="H68" s="73"/>
      <c r="I68" s="73"/>
      <c r="L68" s="0" t="n">
        <v>8</v>
      </c>
      <c r="M68" s="0" t="n">
        <v>1</v>
      </c>
      <c r="O68" s="68" t="e">
        <f aca="true">OFFSET($N$21,$L68,$M68+O$45)</f>
        <v>#VALUE!</v>
      </c>
      <c r="P68" s="68" t="e">
        <f aca="true">OFFSET($N$21,$L68,$M68+P$45)</f>
        <v>#VALUE!</v>
      </c>
      <c r="Q68" s="68" t="e">
        <f aca="true">OFFSET($N$21,$L68,$M68+Q$45)</f>
        <v>#VALUE!</v>
      </c>
      <c r="R68" s="68" t="e">
        <f aca="true">OFFSET($N$21,$L68,$M68+R$45)</f>
        <v>#VALUE!</v>
      </c>
      <c r="S68" s="68" t="e">
        <f aca="true">OFFSET($N$21,$L68,$M68+S$45)</f>
        <v>#VALUE!</v>
      </c>
      <c r="T68" s="68"/>
      <c r="U68" s="68"/>
      <c r="BL68" s="57" t="n">
        <v>51</v>
      </c>
      <c r="BM68" s="0" t="s">
        <v>312</v>
      </c>
      <c r="BN68" s="0" t="e">
        <f aca="false" t="array" ref="BN68:BN68">SUM((Country=BM68)*Salaries)/SUM((Country=BM68)*1)</f>
        <v>#VALUE!</v>
      </c>
      <c r="BO68" s="0" t="n">
        <f aca="false" t="array" ref="BO68:BO68">IFERROR(SUM((Country=BM68)*(YearsExp&lt;&gt;"")*YearsExp)/SUM((Country=BM68)*(YearsExp&lt;&gt;"")*1),0)</f>
        <v>0</v>
      </c>
      <c r="BP68" s="0" t="e">
        <f aca="false" t="array" ref="BP68:BP68">SUM((Country=BM68)*1)</f>
        <v>#VALUE!</v>
      </c>
      <c r="BR68" s="0" t="e">
        <f aca="false">CHOOSE($BN$3,104-BL68,BN68,BO68,BP68)+0.00001*ROWS($BM$18:BM68)</f>
        <v>#VALUE!</v>
      </c>
      <c r="BS68" s="0" t="e">
        <f aca="false">RANK(BR68,$BR$18:$BR$120)</f>
        <v>#VALUE!</v>
      </c>
      <c r="BT68" s="0" t="n">
        <v>51</v>
      </c>
      <c r="BU68" s="0" t="e">
        <v>#N/A</v>
      </c>
      <c r="BV68" s="0" t="e">
        <v>#N/A</v>
      </c>
      <c r="BW68" s="0" t="e">
        <v>#N/A</v>
      </c>
      <c r="BX68" s="0" t="e">
        <v>#N/A</v>
      </c>
      <c r="BY68" s="0" t="e">
        <v>#N/A</v>
      </c>
    </row>
    <row r="69" customFormat="false" ht="15" hidden="false" customHeight="false" outlineLevel="0" collapsed="false">
      <c r="L69" s="0" t="n">
        <v>8</v>
      </c>
      <c r="M69" s="0" t="n">
        <v>10</v>
      </c>
      <c r="N69" s="0" t="s">
        <v>130</v>
      </c>
      <c r="O69" s="68" t="e">
        <f aca="true">OFFSET($N$21,$L69,$M69+O$45)</f>
        <v>#VALUE!</v>
      </c>
      <c r="P69" s="68" t="e">
        <f aca="true">OFFSET($N$21,$L69,$M69+P$45)</f>
        <v>#VALUE!</v>
      </c>
      <c r="Q69" s="68" t="e">
        <f aca="true">OFFSET($N$21,$L69,$M69+Q$45)</f>
        <v>#VALUE!</v>
      </c>
      <c r="R69" s="68" t="e">
        <f aca="true">OFFSET($N$21,$L69,$M69+R$45)</f>
        <v>#VALUE!</v>
      </c>
      <c r="S69" s="68" t="e">
        <f aca="true">OFFSET($N$21,$L69,$M69+S$45)</f>
        <v>#VALUE!</v>
      </c>
      <c r="T69" s="68"/>
      <c r="U69" s="68"/>
      <c r="BL69" s="57" t="n">
        <v>52</v>
      </c>
      <c r="BM69" s="0" t="s">
        <v>312</v>
      </c>
      <c r="BN69" s="0" t="e">
        <f aca="false" t="array" ref="BN69:BN69">SUM((Country=BM69)*Salaries)/SUM((Country=BM69)*1)</f>
        <v>#VALUE!</v>
      </c>
      <c r="BO69" s="0" t="n">
        <f aca="false" t="array" ref="BO69:BO69">IFERROR(SUM((Country=BM69)*(YearsExp&lt;&gt;"")*YearsExp)/SUM((Country=BM69)*(YearsExp&lt;&gt;"")*1),0)</f>
        <v>0</v>
      </c>
      <c r="BP69" s="0" t="e">
        <f aca="false" t="array" ref="BP69:BP69">SUM((Country=BM69)*1)</f>
        <v>#VALUE!</v>
      </c>
      <c r="BR69" s="0" t="e">
        <f aca="false">CHOOSE($BN$3,104-BL69,BN69,BO69,BP69)+0.00001*ROWS($BM$18:BM69)</f>
        <v>#VALUE!</v>
      </c>
      <c r="BS69" s="0" t="e">
        <f aca="false">RANK(BR69,$BR$18:$BR$120)</f>
        <v>#VALUE!</v>
      </c>
      <c r="BT69" s="0" t="n">
        <v>52</v>
      </c>
      <c r="BU69" s="0" t="e">
        <v>#N/A</v>
      </c>
      <c r="BV69" s="0" t="e">
        <v>#N/A</v>
      </c>
      <c r="BW69" s="0" t="e">
        <v>#N/A</v>
      </c>
      <c r="BX69" s="0" t="e">
        <v>#N/A</v>
      </c>
      <c r="BY69" s="0" t="e">
        <v>#N/A</v>
      </c>
    </row>
    <row r="70" customFormat="false" ht="15" hidden="false" customHeight="false" outlineLevel="0" collapsed="false">
      <c r="O70" s="68"/>
      <c r="P70" s="68"/>
      <c r="Q70" s="68"/>
      <c r="R70" s="68"/>
      <c r="S70" s="68"/>
      <c r="T70" s="68"/>
      <c r="U70" s="68"/>
      <c r="BL70" s="57" t="n">
        <v>53</v>
      </c>
      <c r="BM70" s="0" t="s">
        <v>378</v>
      </c>
      <c r="BN70" s="0" t="e">
        <f aca="false" t="array" ref="BN70:BN70">SUM((Country=BM70)*Salaries)/SUM((Country=BM70)*1)</f>
        <v>#VALUE!</v>
      </c>
      <c r="BO70" s="0" t="n">
        <f aca="false" t="array" ref="BO70:BO70">IFERROR(SUM((Country=BM70)*(YearsExp&lt;&gt;"")*YearsExp)/SUM((Country=BM70)*(YearsExp&lt;&gt;"")*1),0)</f>
        <v>0</v>
      </c>
      <c r="BP70" s="0" t="e">
        <f aca="false" t="array" ref="BP70:BP70">SUM((Country=BM70)*1)</f>
        <v>#VALUE!</v>
      </c>
      <c r="BR70" s="0" t="e">
        <f aca="false">CHOOSE($BN$3,104-BL70,BN70,BO70,BP70)+0.00001*ROWS($BM$18:BM70)</f>
        <v>#VALUE!</v>
      </c>
      <c r="BS70" s="0" t="e">
        <f aca="false">RANK(BR70,$BR$18:$BR$120)</f>
        <v>#VALUE!</v>
      </c>
      <c r="BT70" s="0" t="n">
        <v>53</v>
      </c>
      <c r="BU70" s="0" t="e">
        <v>#N/A</v>
      </c>
      <c r="BV70" s="0" t="e">
        <v>#N/A</v>
      </c>
      <c r="BW70" s="0" t="e">
        <v>#N/A</v>
      </c>
      <c r="BX70" s="0" t="e">
        <v>#N/A</v>
      </c>
      <c r="BY70" s="0" t="e">
        <v>#N/A</v>
      </c>
    </row>
    <row r="71" customFormat="false" ht="15" hidden="false" customHeight="false" outlineLevel="0" collapsed="false">
      <c r="L71" s="0" t="n">
        <v>9</v>
      </c>
      <c r="M71" s="0" t="n">
        <v>1</v>
      </c>
      <c r="O71" s="68" t="e">
        <f aca="true">OFFSET($N$21,$L71,$M71+O$45)</f>
        <v>#VALUE!</v>
      </c>
      <c r="P71" s="68" t="e">
        <f aca="true">OFFSET($N$21,$L71,$M71+P$45)</f>
        <v>#VALUE!</v>
      </c>
      <c r="Q71" s="68" t="e">
        <f aca="true">OFFSET($N$21,$L71,$M71+Q$45)</f>
        <v>#VALUE!</v>
      </c>
      <c r="R71" s="68" t="e">
        <f aca="true">OFFSET($N$21,$L71,$M71+R$45)</f>
        <v>#VALUE!</v>
      </c>
      <c r="S71" s="68" t="e">
        <f aca="true">OFFSET($N$21,$L71,$M71+S$45)</f>
        <v>#VALUE!</v>
      </c>
      <c r="T71" s="68"/>
      <c r="U71" s="68"/>
      <c r="BL71" s="57" t="n">
        <v>54</v>
      </c>
      <c r="BM71" s="0" t="s">
        <v>382</v>
      </c>
      <c r="BN71" s="0" t="e">
        <f aca="false" t="array" ref="BN71:BN71">SUM((Country=BM71)*Salaries)/SUM((Country=BM71)*1)</f>
        <v>#VALUE!</v>
      </c>
      <c r="BO71" s="0" t="n">
        <f aca="false" t="array" ref="BO71:BO71">IFERROR(SUM((Country=BM71)*(YearsExp&lt;&gt;"")*YearsExp)/SUM((Country=BM71)*(YearsExp&lt;&gt;"")*1),0)</f>
        <v>0</v>
      </c>
      <c r="BP71" s="0" t="e">
        <f aca="false" t="array" ref="BP71:BP71">SUM((Country=BM71)*1)</f>
        <v>#VALUE!</v>
      </c>
      <c r="BR71" s="0" t="e">
        <f aca="false">CHOOSE($BN$3,104-BL71,BN71,BO71,BP71)+0.00001*ROWS($BM$18:BM71)</f>
        <v>#VALUE!</v>
      </c>
      <c r="BS71" s="0" t="e">
        <f aca="false">RANK(BR71,$BR$18:$BR$120)</f>
        <v>#VALUE!</v>
      </c>
      <c r="BT71" s="0" t="n">
        <v>54</v>
      </c>
      <c r="BU71" s="0" t="e">
        <v>#N/A</v>
      </c>
      <c r="BV71" s="0" t="e">
        <v>#N/A</v>
      </c>
      <c r="BW71" s="0" t="e">
        <v>#N/A</v>
      </c>
      <c r="BX71" s="0" t="e">
        <v>#N/A</v>
      </c>
      <c r="BY71" s="0" t="e">
        <v>#N/A</v>
      </c>
    </row>
    <row r="72" customFormat="false" ht="15" hidden="false" customHeight="false" outlineLevel="0" collapsed="false">
      <c r="L72" s="0" t="n">
        <v>9</v>
      </c>
      <c r="M72" s="0" t="n">
        <v>10</v>
      </c>
      <c r="N72" s="0" t="s">
        <v>136</v>
      </c>
      <c r="O72" s="68" t="e">
        <f aca="true">OFFSET($N$21,$L72,$M72+O$45)</f>
        <v>#VALUE!</v>
      </c>
      <c r="P72" s="68" t="e">
        <f aca="true">OFFSET($N$21,$L72,$M72+P$45)</f>
        <v>#VALUE!</v>
      </c>
      <c r="Q72" s="68" t="e">
        <f aca="true">OFFSET($N$21,$L72,$M72+Q$45)</f>
        <v>#VALUE!</v>
      </c>
      <c r="R72" s="68" t="e">
        <f aca="true">OFFSET($N$21,$L72,$M72+R$45)</f>
        <v>#VALUE!</v>
      </c>
      <c r="S72" s="68" t="e">
        <f aca="true">OFFSET($N$21,$L72,$M72+S$45)</f>
        <v>#VALUE!</v>
      </c>
      <c r="T72" s="68"/>
      <c r="U72" s="68"/>
      <c r="BL72" s="57" t="n">
        <v>55</v>
      </c>
      <c r="BM72" s="0" t="s">
        <v>386</v>
      </c>
      <c r="BN72" s="0" t="e">
        <f aca="false" t="array" ref="BN72:BN72">SUM((Country=BM72)*Salaries)/SUM((Country=BM72)*1)</f>
        <v>#VALUE!</v>
      </c>
      <c r="BO72" s="0" t="n">
        <f aca="false" t="array" ref="BO72:BO72">IFERROR(SUM((Country=BM72)*(YearsExp&lt;&gt;"")*YearsExp)/SUM((Country=BM72)*(YearsExp&lt;&gt;"")*1),0)</f>
        <v>0</v>
      </c>
      <c r="BP72" s="0" t="e">
        <f aca="false" t="array" ref="BP72:BP72">SUM((Country=BM72)*1)</f>
        <v>#VALUE!</v>
      </c>
      <c r="BR72" s="0" t="e">
        <f aca="false">CHOOSE($BN$3,104-BL72,BN72,BO72,BP72)+0.00001*ROWS($BM$18:BM72)</f>
        <v>#VALUE!</v>
      </c>
      <c r="BS72" s="0" t="e">
        <f aca="false">RANK(BR72,$BR$18:$BR$120)</f>
        <v>#VALUE!</v>
      </c>
      <c r="BT72" s="0" t="n">
        <v>55</v>
      </c>
      <c r="BU72" s="0" t="e">
        <v>#N/A</v>
      </c>
      <c r="BV72" s="0" t="e">
        <v>#N/A</v>
      </c>
      <c r="BW72" s="0" t="e">
        <v>#N/A</v>
      </c>
      <c r="BX72" s="0" t="e">
        <v>#N/A</v>
      </c>
      <c r="BY72" s="0" t="e">
        <v>#N/A</v>
      </c>
    </row>
    <row r="73" customFormat="false" ht="15" hidden="false" customHeight="false" outlineLevel="0" collapsed="false">
      <c r="O73" s="68"/>
      <c r="P73" s="68"/>
      <c r="Q73" s="68"/>
      <c r="R73" s="68"/>
      <c r="S73" s="68"/>
      <c r="T73" s="68"/>
      <c r="U73" s="68"/>
      <c r="BL73" s="57" t="n">
        <v>56</v>
      </c>
      <c r="BM73" s="0" t="s">
        <v>392</v>
      </c>
      <c r="BN73" s="0" t="e">
        <f aca="false" t="array" ref="BN73:BN73">SUM((Country=BM73)*Salaries)/SUM((Country=BM73)*1)</f>
        <v>#VALUE!</v>
      </c>
      <c r="BO73" s="0" t="n">
        <f aca="false" t="array" ref="BO73:BO73">IFERROR(SUM((Country=BM73)*(YearsExp&lt;&gt;"")*YearsExp)/SUM((Country=BM73)*(YearsExp&lt;&gt;"")*1),0)</f>
        <v>0</v>
      </c>
      <c r="BP73" s="0" t="e">
        <f aca="false" t="array" ref="BP73:BP73">SUM((Country=BM73)*1)</f>
        <v>#VALUE!</v>
      </c>
      <c r="BR73" s="0" t="e">
        <f aca="false">CHOOSE($BN$3,104-BL73,BN73,BO73,BP73)+0.00001*ROWS($BM$18:BM73)</f>
        <v>#VALUE!</v>
      </c>
      <c r="BS73" s="0" t="e">
        <f aca="false">RANK(BR73,$BR$18:$BR$120)</f>
        <v>#VALUE!</v>
      </c>
      <c r="BT73" s="0" t="n">
        <v>56</v>
      </c>
      <c r="BU73" s="0" t="e">
        <v>#N/A</v>
      </c>
      <c r="BV73" s="0" t="e">
        <v>#N/A</v>
      </c>
      <c r="BW73" s="0" t="e">
        <v>#N/A</v>
      </c>
      <c r="BX73" s="0" t="e">
        <v>#N/A</v>
      </c>
      <c r="BY73" s="0" t="e">
        <v>#N/A</v>
      </c>
    </row>
    <row r="74" customFormat="false" ht="15" hidden="false" customHeight="false" outlineLevel="0" collapsed="false">
      <c r="L74" s="0" t="n">
        <v>10</v>
      </c>
      <c r="M74" s="0" t="n">
        <v>1</v>
      </c>
      <c r="O74" s="68" t="e">
        <f aca="true">OFFSET($N$21,$L74,$M74+O$45)</f>
        <v>#VALUE!</v>
      </c>
      <c r="P74" s="68" t="e">
        <f aca="true">OFFSET($N$21,$L74,$M74+P$45)</f>
        <v>#VALUE!</v>
      </c>
      <c r="Q74" s="68" t="e">
        <f aca="true">OFFSET($N$21,$L74,$M74+Q$45)</f>
        <v>#VALUE!</v>
      </c>
      <c r="R74" s="68" t="e">
        <f aca="true">OFFSET($N$21,$L74,$M74+R$45)</f>
        <v>#VALUE!</v>
      </c>
      <c r="S74" s="68" t="e">
        <f aca="true">OFFSET($N$21,$L74,$M74+S$45)</f>
        <v>#VALUE!</v>
      </c>
      <c r="T74" s="68"/>
      <c r="U74" s="68"/>
      <c r="BL74" s="57" t="n">
        <v>57</v>
      </c>
      <c r="BM74" s="0" t="s">
        <v>222</v>
      </c>
      <c r="BN74" s="0" t="e">
        <f aca="false" t="array" ref="BN74:BN74">SUM((Country=BM74)*Salaries)/SUM((Country=BM74)*1)</f>
        <v>#VALUE!</v>
      </c>
      <c r="BO74" s="0" t="n">
        <f aca="false" t="array" ref="BO74:BO74">IFERROR(SUM((Country=BM74)*(YearsExp&lt;&gt;"")*YearsExp)/SUM((Country=BM74)*(YearsExp&lt;&gt;"")*1),0)</f>
        <v>0</v>
      </c>
      <c r="BP74" s="0" t="e">
        <f aca="false" t="array" ref="BP74:BP74">SUM((Country=BM74)*1)</f>
        <v>#VALUE!</v>
      </c>
      <c r="BR74" s="0" t="e">
        <f aca="false">CHOOSE($BN$3,104-BL74,BN74,BO74,BP74)+0.00001*ROWS($BM$18:BM74)</f>
        <v>#VALUE!</v>
      </c>
      <c r="BS74" s="0" t="e">
        <f aca="false">RANK(BR74,$BR$18:$BR$120)</f>
        <v>#VALUE!</v>
      </c>
      <c r="BT74" s="0" t="n">
        <v>57</v>
      </c>
      <c r="BU74" s="0" t="e">
        <v>#N/A</v>
      </c>
      <c r="BV74" s="0" t="e">
        <v>#N/A</v>
      </c>
      <c r="BW74" s="0" t="e">
        <v>#N/A</v>
      </c>
      <c r="BX74" s="0" t="e">
        <v>#N/A</v>
      </c>
      <c r="BY74" s="0" t="e">
        <v>#N/A</v>
      </c>
    </row>
    <row r="75" customFormat="false" ht="15" hidden="false" customHeight="false" outlineLevel="0" collapsed="false">
      <c r="L75" s="0" t="n">
        <v>10</v>
      </c>
      <c r="M75" s="0" t="n">
        <v>10</v>
      </c>
      <c r="N75" s="0" t="s">
        <v>143</v>
      </c>
      <c r="O75" s="68" t="e">
        <f aca="true">OFFSET($N$21,$L75,$M75+O$45)</f>
        <v>#VALUE!</v>
      </c>
      <c r="P75" s="68" t="e">
        <f aca="true">OFFSET($N$21,$L75,$M75+P$45)</f>
        <v>#VALUE!</v>
      </c>
      <c r="Q75" s="68" t="e">
        <f aca="true">OFFSET($N$21,$L75,$M75+Q$45)</f>
        <v>#VALUE!</v>
      </c>
      <c r="R75" s="68" t="e">
        <f aca="true">OFFSET($N$21,$L75,$M75+R$45)</f>
        <v>#VALUE!</v>
      </c>
      <c r="S75" s="68" t="e">
        <f aca="true">OFFSET($N$21,$L75,$M75+S$45)</f>
        <v>#VALUE!</v>
      </c>
      <c r="T75" s="68"/>
      <c r="U75" s="68"/>
      <c r="BL75" s="57" t="n">
        <v>58</v>
      </c>
      <c r="BM75" s="0" t="s">
        <v>400</v>
      </c>
      <c r="BN75" s="0" t="e">
        <f aca="false" t="array" ref="BN75:BN75">SUM((Country=BM75)*Salaries)/SUM((Country=BM75)*1)</f>
        <v>#VALUE!</v>
      </c>
      <c r="BO75" s="0" t="n">
        <f aca="false" t="array" ref="BO75:BO75">IFERROR(SUM((Country=BM75)*(YearsExp&lt;&gt;"")*YearsExp)/SUM((Country=BM75)*(YearsExp&lt;&gt;"")*1),0)</f>
        <v>0</v>
      </c>
      <c r="BP75" s="0" t="e">
        <f aca="false" t="array" ref="BP75:BP75">SUM((Country=BM75)*1)</f>
        <v>#VALUE!</v>
      </c>
      <c r="BR75" s="0" t="e">
        <f aca="false">CHOOSE($BN$3,104-BL75,BN75,BO75,BP75)+0.00001*ROWS($BM$18:BM75)</f>
        <v>#VALUE!</v>
      </c>
      <c r="BS75" s="0" t="e">
        <f aca="false">RANK(BR75,$BR$18:$BR$120)</f>
        <v>#VALUE!</v>
      </c>
      <c r="BT75" s="0" t="n">
        <v>58</v>
      </c>
      <c r="BU75" s="0" t="e">
        <v>#N/A</v>
      </c>
      <c r="BV75" s="0" t="e">
        <v>#N/A</v>
      </c>
      <c r="BW75" s="0" t="e">
        <v>#N/A</v>
      </c>
      <c r="BX75" s="0" t="e">
        <v>#N/A</v>
      </c>
      <c r="BY75" s="0" t="e">
        <v>#N/A</v>
      </c>
    </row>
    <row r="76" customFormat="false" ht="15" hidden="false" customHeight="false" outlineLevel="0" collapsed="false">
      <c r="BL76" s="57" t="n">
        <v>59</v>
      </c>
      <c r="BM76" s="0" t="s">
        <v>204</v>
      </c>
      <c r="BN76" s="0" t="e">
        <f aca="false" t="array" ref="BN76:BN76">SUM((Country=BM76)*Salaries)/SUM((Country=BM76)*1)</f>
        <v>#VALUE!</v>
      </c>
      <c r="BO76" s="0" t="n">
        <f aca="false" t="array" ref="BO76:BO76">IFERROR(SUM((Country=BM76)*(YearsExp&lt;&gt;"")*YearsExp)/SUM((Country=BM76)*(YearsExp&lt;&gt;"")*1),0)</f>
        <v>0</v>
      </c>
      <c r="BP76" s="0" t="e">
        <f aca="false" t="array" ref="BP76:BP76">SUM((Country=BM76)*1)</f>
        <v>#VALUE!</v>
      </c>
      <c r="BR76" s="0" t="e">
        <f aca="false">CHOOSE($BN$3,104-BL76,BN76,BO76,BP76)+0.00001*ROWS($BM$18:BM76)</f>
        <v>#VALUE!</v>
      </c>
      <c r="BS76" s="0" t="e">
        <f aca="false">RANK(BR76,$BR$18:$BR$120)</f>
        <v>#VALUE!</v>
      </c>
      <c r="BT76" s="0" t="n">
        <v>59</v>
      </c>
      <c r="BU76" s="0" t="e">
        <v>#N/A</v>
      </c>
      <c r="BV76" s="0" t="e">
        <v>#N/A</v>
      </c>
      <c r="BW76" s="0" t="e">
        <v>#N/A</v>
      </c>
      <c r="BX76" s="0" t="e">
        <v>#N/A</v>
      </c>
      <c r="BY76" s="0" t="e">
        <v>#N/A</v>
      </c>
    </row>
    <row r="77" customFormat="false" ht="15" hidden="false" customHeight="false" outlineLevel="0" collapsed="false">
      <c r="BL77" s="57" t="n">
        <v>60</v>
      </c>
      <c r="BM77" s="0" t="s">
        <v>410</v>
      </c>
      <c r="BN77" s="0" t="e">
        <f aca="false" t="array" ref="BN77:BN77">SUM((Country=BM77)*Salaries)/SUM((Country=BM77)*1)</f>
        <v>#VALUE!</v>
      </c>
      <c r="BO77" s="0" t="n">
        <f aca="false" t="array" ref="BO77:BO77">IFERROR(SUM((Country=BM77)*(YearsExp&lt;&gt;"")*YearsExp)/SUM((Country=BM77)*(YearsExp&lt;&gt;"")*1),0)</f>
        <v>0</v>
      </c>
      <c r="BP77" s="0" t="e">
        <f aca="false" t="array" ref="BP77:BP77">SUM((Country=BM77)*1)</f>
        <v>#VALUE!</v>
      </c>
      <c r="BR77" s="0" t="e">
        <f aca="false">CHOOSE($BN$3,104-BL77,BN77,BO77,BP77)+0.00001*ROWS($BM$18:BM77)</f>
        <v>#VALUE!</v>
      </c>
      <c r="BS77" s="0" t="e">
        <f aca="false">RANK(BR77,$BR$18:$BR$120)</f>
        <v>#VALUE!</v>
      </c>
      <c r="BT77" s="0" t="n">
        <v>60</v>
      </c>
      <c r="BU77" s="0" t="e">
        <v>#N/A</v>
      </c>
      <c r="BV77" s="0" t="e">
        <v>#N/A</v>
      </c>
      <c r="BW77" s="0" t="e">
        <v>#N/A</v>
      </c>
      <c r="BX77" s="0" t="e">
        <v>#N/A</v>
      </c>
      <c r="BY77" s="0" t="e">
        <v>#N/A</v>
      </c>
    </row>
    <row r="78" customFormat="false" ht="15" hidden="false" customHeight="false" outlineLevel="0" collapsed="false">
      <c r="BL78" s="57" t="n">
        <v>61</v>
      </c>
      <c r="BM78" s="0" t="s">
        <v>413</v>
      </c>
      <c r="BN78" s="0" t="e">
        <f aca="false" t="array" ref="BN78:BN78">SUM((Country=BM78)*Salaries)/SUM((Country=BM78)*1)</f>
        <v>#VALUE!</v>
      </c>
      <c r="BO78" s="0" t="n">
        <f aca="false" t="array" ref="BO78:BO78">IFERROR(SUM((Country=BM78)*(YearsExp&lt;&gt;"")*YearsExp)/SUM((Country=BM78)*(YearsExp&lt;&gt;"")*1),0)</f>
        <v>0</v>
      </c>
      <c r="BP78" s="0" t="e">
        <f aca="false" t="array" ref="BP78:BP78">SUM((Country=BM78)*1)</f>
        <v>#VALUE!</v>
      </c>
      <c r="BR78" s="0" t="e">
        <f aca="false">CHOOSE($BN$3,104-BL78,BN78,BO78,BP78)+0.00001*ROWS($BM$18:BM78)</f>
        <v>#VALUE!</v>
      </c>
      <c r="BS78" s="0" t="e">
        <f aca="false">RANK(BR78,$BR$18:$BR$120)</f>
        <v>#VALUE!</v>
      </c>
      <c r="BT78" s="0" t="n">
        <v>61</v>
      </c>
      <c r="BU78" s="0" t="e">
        <v>#N/A</v>
      </c>
      <c r="BV78" s="0" t="e">
        <v>#N/A</v>
      </c>
      <c r="BW78" s="0" t="e">
        <v>#N/A</v>
      </c>
      <c r="BX78" s="0" t="e">
        <v>#N/A</v>
      </c>
      <c r="BY78" s="0" t="e">
        <v>#N/A</v>
      </c>
    </row>
    <row r="79" customFormat="false" ht="15" hidden="false" customHeight="false" outlineLevel="0" collapsed="false">
      <c r="BL79" s="57" t="n">
        <v>62</v>
      </c>
      <c r="BM79" s="0" t="s">
        <v>416</v>
      </c>
      <c r="BN79" s="0" t="e">
        <f aca="false" t="array" ref="BN79:BN79">SUM((Country=BM79)*Salaries)/SUM((Country=BM79)*1)</f>
        <v>#VALUE!</v>
      </c>
      <c r="BO79" s="0" t="n">
        <f aca="false" t="array" ref="BO79:BO79">IFERROR(SUM((Country=BM79)*(YearsExp&lt;&gt;"")*YearsExp)/SUM((Country=BM79)*(YearsExp&lt;&gt;"")*1),0)</f>
        <v>0</v>
      </c>
      <c r="BP79" s="0" t="e">
        <f aca="false" t="array" ref="BP79:BP79">SUM((Country=BM79)*1)</f>
        <v>#VALUE!</v>
      </c>
      <c r="BR79" s="0" t="e">
        <f aca="false">CHOOSE($BN$3,104-BL79,BN79,BO79,BP79)+0.00001*ROWS($BM$18:BM79)</f>
        <v>#VALUE!</v>
      </c>
      <c r="BS79" s="0" t="e">
        <f aca="false">RANK(BR79,$BR$18:$BR$120)</f>
        <v>#VALUE!</v>
      </c>
      <c r="BT79" s="0" t="n">
        <v>62</v>
      </c>
      <c r="BU79" s="0" t="e">
        <v>#N/A</v>
      </c>
      <c r="BV79" s="0" t="e">
        <v>#N/A</v>
      </c>
      <c r="BW79" s="0" t="e">
        <v>#N/A</v>
      </c>
      <c r="BX79" s="0" t="e">
        <v>#N/A</v>
      </c>
      <c r="BY79" s="0" t="e">
        <v>#N/A</v>
      </c>
    </row>
    <row r="80" customFormat="false" ht="15" hidden="false" customHeight="false" outlineLevel="0" collapsed="false">
      <c r="BL80" s="57" t="n">
        <v>63</v>
      </c>
      <c r="BM80" s="0" t="s">
        <v>420</v>
      </c>
      <c r="BN80" s="0" t="e">
        <f aca="false" t="array" ref="BN80:BN80">SUM((Country=BM80)*Salaries)/SUM((Country=BM80)*1)</f>
        <v>#VALUE!</v>
      </c>
      <c r="BO80" s="0" t="n">
        <f aca="false" t="array" ref="BO80:BO80">IFERROR(SUM((Country=BM80)*(YearsExp&lt;&gt;"")*YearsExp)/SUM((Country=BM80)*(YearsExp&lt;&gt;"")*1),0)</f>
        <v>0</v>
      </c>
      <c r="BP80" s="0" t="e">
        <f aca="false" t="array" ref="BP80:BP80">SUM((Country=BM80)*1)</f>
        <v>#VALUE!</v>
      </c>
      <c r="BR80" s="0" t="e">
        <f aca="false">CHOOSE($BN$3,104-BL80,BN80,BO80,BP80)+0.00001*ROWS($BM$18:BM80)</f>
        <v>#VALUE!</v>
      </c>
      <c r="BS80" s="0" t="e">
        <f aca="false">RANK(BR80,$BR$18:$BR$120)</f>
        <v>#VALUE!</v>
      </c>
      <c r="BT80" s="0" t="n">
        <v>63</v>
      </c>
      <c r="BU80" s="0" t="e">
        <v>#N/A</v>
      </c>
      <c r="BV80" s="0" t="e">
        <v>#N/A</v>
      </c>
      <c r="BW80" s="0" t="e">
        <v>#N/A</v>
      </c>
      <c r="BX80" s="0" t="e">
        <v>#N/A</v>
      </c>
      <c r="BY80" s="0" t="e">
        <v>#N/A</v>
      </c>
    </row>
    <row r="81" customFormat="false" ht="15" hidden="false" customHeight="false" outlineLevel="0" collapsed="false">
      <c r="BL81" s="57" t="n">
        <v>64</v>
      </c>
      <c r="BM81" s="0" t="s">
        <v>423</v>
      </c>
      <c r="BN81" s="0" t="e">
        <f aca="false" t="array" ref="BN81:BN81">SUM((Country=BM81)*Salaries)/SUM((Country=BM81)*1)</f>
        <v>#VALUE!</v>
      </c>
      <c r="BO81" s="0" t="n">
        <f aca="false" t="array" ref="BO81:BO81">IFERROR(SUM((Country=BM81)*(YearsExp&lt;&gt;"")*YearsExp)/SUM((Country=BM81)*(YearsExp&lt;&gt;"")*1),0)</f>
        <v>0</v>
      </c>
      <c r="BP81" s="0" t="e">
        <f aca="false" t="array" ref="BP81:BP81">SUM((Country=BM81)*1)</f>
        <v>#VALUE!</v>
      </c>
      <c r="BR81" s="0" t="e">
        <f aca="false">CHOOSE($BN$3,104-BL81,BN81,BO81,BP81)+0.00001*ROWS($BM$18:BM81)</f>
        <v>#VALUE!</v>
      </c>
      <c r="BS81" s="0" t="e">
        <f aca="false">RANK(BR81,$BR$18:$BR$120)</f>
        <v>#VALUE!</v>
      </c>
      <c r="BT81" s="0" t="n">
        <v>64</v>
      </c>
      <c r="BU81" s="0" t="e">
        <v>#N/A</v>
      </c>
      <c r="BV81" s="0" t="e">
        <v>#N/A</v>
      </c>
      <c r="BW81" s="0" t="e">
        <v>#N/A</v>
      </c>
      <c r="BX81" s="0" t="e">
        <v>#N/A</v>
      </c>
      <c r="BY81" s="0" t="e">
        <v>#N/A</v>
      </c>
    </row>
    <row r="82" customFormat="false" ht="15" hidden="false" customHeight="false" outlineLevel="0" collapsed="false">
      <c r="BL82" s="57" t="n">
        <v>65</v>
      </c>
      <c r="BM82" s="0" t="s">
        <v>155</v>
      </c>
      <c r="BN82" s="0" t="e">
        <f aca="false" t="array" ref="BN82:BN82">SUM((Country=BM82)*Salaries)/SUM((Country=BM82)*1)</f>
        <v>#VALUE!</v>
      </c>
      <c r="BO82" s="0" t="n">
        <f aca="false" t="array" ref="BO82:BO82">IFERROR(SUM((Country=BM82)*(YearsExp&lt;&gt;"")*YearsExp)/SUM((Country=BM82)*(YearsExp&lt;&gt;"")*1),0)</f>
        <v>0</v>
      </c>
      <c r="BP82" s="0" t="e">
        <f aca="false" t="array" ref="BP82:BP82">SUM((Country=BM82)*1)</f>
        <v>#VALUE!</v>
      </c>
      <c r="BR82" s="0" t="e">
        <f aca="false">CHOOSE($BN$3,104-BL82,BN82,BO82,BP82)+0.00001*ROWS($BM$18:BM82)</f>
        <v>#VALUE!</v>
      </c>
      <c r="BS82" s="0" t="e">
        <f aca="false">RANK(BR82,$BR$18:$BR$120)</f>
        <v>#VALUE!</v>
      </c>
      <c r="BT82" s="0" t="n">
        <v>65</v>
      </c>
      <c r="BU82" s="0" t="e">
        <v>#N/A</v>
      </c>
      <c r="BV82" s="0" t="e">
        <v>#N/A</v>
      </c>
      <c r="BW82" s="0" t="e">
        <v>#N/A</v>
      </c>
      <c r="BX82" s="0" t="e">
        <v>#N/A</v>
      </c>
      <c r="BY82" s="0" t="e">
        <v>#N/A</v>
      </c>
    </row>
    <row r="83" customFormat="false" ht="15" hidden="false" customHeight="false" outlineLevel="0" collapsed="false">
      <c r="BL83" s="57" t="n">
        <v>66</v>
      </c>
      <c r="BM83" s="0" t="s">
        <v>187</v>
      </c>
      <c r="BN83" s="0" t="e">
        <f aca="false" t="array" ref="BN83:BN83">SUM((Country=BM83)*Salaries)/SUM((Country=BM83)*1)</f>
        <v>#VALUE!</v>
      </c>
      <c r="BO83" s="0" t="n">
        <f aca="false" t="array" ref="BO83:BO83">IFERROR(SUM((Country=BM83)*(YearsExp&lt;&gt;"")*YearsExp)/SUM((Country=BM83)*(YearsExp&lt;&gt;"")*1),0)</f>
        <v>0</v>
      </c>
      <c r="BP83" s="0" t="e">
        <f aca="false" t="array" ref="BP83:BP83">SUM((Country=BM83)*1)</f>
        <v>#VALUE!</v>
      </c>
      <c r="BR83" s="0" t="e">
        <f aca="false">CHOOSE($BN$3,104-BL83,BN83,BO83,BP83)+0.00001*ROWS($BM$18:BM83)</f>
        <v>#VALUE!</v>
      </c>
      <c r="BS83" s="0" t="e">
        <f aca="false">RANK(BR83,$BR$18:$BR$120)</f>
        <v>#VALUE!</v>
      </c>
      <c r="BT83" s="0" t="n">
        <v>66</v>
      </c>
      <c r="BU83" s="0" t="e">
        <v>#N/A</v>
      </c>
      <c r="BV83" s="0" t="e">
        <v>#N/A</v>
      </c>
      <c r="BW83" s="0" t="e">
        <v>#N/A</v>
      </c>
      <c r="BX83" s="0" t="e">
        <v>#N/A</v>
      </c>
      <c r="BY83" s="0" t="e">
        <v>#N/A</v>
      </c>
    </row>
    <row r="84" customFormat="false" ht="15" hidden="false" customHeight="false" outlineLevel="0" collapsed="false">
      <c r="C84" s="73"/>
      <c r="D84" s="73"/>
      <c r="E84" s="73"/>
      <c r="F84" s="73"/>
      <c r="G84" s="73"/>
      <c r="H84" s="73"/>
      <c r="I84" s="73"/>
      <c r="BL84" s="57" t="n">
        <v>67</v>
      </c>
      <c r="BM84" s="0" t="s">
        <v>327</v>
      </c>
      <c r="BN84" s="0" t="e">
        <f aca="false" t="array" ref="BN84:BN84">SUM((Country=BM84)*Salaries)/SUM((Country=BM84)*1)</f>
        <v>#VALUE!</v>
      </c>
      <c r="BO84" s="0" t="n">
        <f aca="false" t="array" ref="BO84:BO84">IFERROR(SUM((Country=BM84)*(YearsExp&lt;&gt;"")*YearsExp)/SUM((Country=BM84)*(YearsExp&lt;&gt;"")*1),0)</f>
        <v>0</v>
      </c>
      <c r="BP84" s="0" t="e">
        <f aca="false" t="array" ref="BP84:BP84">SUM((Country=BM84)*1)</f>
        <v>#VALUE!</v>
      </c>
      <c r="BR84" s="0" t="e">
        <f aca="false">CHOOSE($BN$3,104-BL84,BN84,BO84,BP84)+0.00001*ROWS($BM$18:BM84)</f>
        <v>#VALUE!</v>
      </c>
      <c r="BS84" s="0" t="e">
        <f aca="false">RANK(BR84,$BR$18:$BR$120)</f>
        <v>#VALUE!</v>
      </c>
      <c r="BT84" s="0" t="n">
        <v>67</v>
      </c>
      <c r="BU84" s="0" t="e">
        <v>#N/A</v>
      </c>
      <c r="BV84" s="0" t="e">
        <v>#N/A</v>
      </c>
      <c r="BW84" s="0" t="e">
        <v>#N/A</v>
      </c>
      <c r="BX84" s="0" t="e">
        <v>#N/A</v>
      </c>
      <c r="BY84" s="0" t="e">
        <v>#N/A</v>
      </c>
    </row>
    <row r="85" customFormat="false" ht="15" hidden="false" customHeight="false" outlineLevel="0" collapsed="false">
      <c r="C85" s="73"/>
      <c r="D85" s="73"/>
      <c r="E85" s="73"/>
      <c r="F85" s="73"/>
      <c r="G85" s="73"/>
      <c r="H85" s="73"/>
      <c r="I85" s="73"/>
      <c r="BL85" s="57" t="n">
        <v>68</v>
      </c>
      <c r="BM85" s="0" t="s">
        <v>216</v>
      </c>
      <c r="BN85" s="0" t="e">
        <f aca="false" t="array" ref="BN85:BN85">SUM((Country=BM85)*Salaries)/SUM((Country=BM85)*1)</f>
        <v>#VALUE!</v>
      </c>
      <c r="BO85" s="0" t="n">
        <f aca="false" t="array" ref="BO85:BO85">IFERROR(SUM((Country=BM85)*(YearsExp&lt;&gt;"")*YearsExp)/SUM((Country=BM85)*(YearsExp&lt;&gt;"")*1),0)</f>
        <v>0</v>
      </c>
      <c r="BP85" s="0" t="e">
        <f aca="false" t="array" ref="BP85:BP85">SUM((Country=BM85)*1)</f>
        <v>#VALUE!</v>
      </c>
      <c r="BR85" s="0" t="e">
        <f aca="false">CHOOSE($BN$3,104-BL85,BN85,BO85,BP85)+0.00001*ROWS($BM$18:BM85)</f>
        <v>#VALUE!</v>
      </c>
      <c r="BS85" s="0" t="e">
        <f aca="false">RANK(BR85,$BR$18:$BR$120)</f>
        <v>#VALUE!</v>
      </c>
      <c r="BT85" s="0" t="n">
        <v>68</v>
      </c>
      <c r="BU85" s="0" t="e">
        <v>#N/A</v>
      </c>
      <c r="BV85" s="0" t="e">
        <v>#N/A</v>
      </c>
      <c r="BW85" s="0" t="e">
        <v>#N/A</v>
      </c>
      <c r="BX85" s="0" t="e">
        <v>#N/A</v>
      </c>
      <c r="BY85" s="0" t="e">
        <v>#N/A</v>
      </c>
    </row>
    <row r="86" customFormat="false" ht="15" hidden="false" customHeight="false" outlineLevel="0" collapsed="false">
      <c r="C86" s="73"/>
      <c r="D86" s="73"/>
      <c r="E86" s="73"/>
      <c r="F86" s="73"/>
      <c r="G86" s="73"/>
      <c r="H86" s="73"/>
      <c r="I86" s="73"/>
      <c r="BL86" s="57" t="n">
        <v>69</v>
      </c>
      <c r="BM86" s="0" t="s">
        <v>436</v>
      </c>
      <c r="BN86" s="0" t="e">
        <f aca="false" t="array" ref="BN86:BN86">SUM((Country=BM86)*Salaries)/SUM((Country=BM86)*1)</f>
        <v>#VALUE!</v>
      </c>
      <c r="BO86" s="0" t="n">
        <f aca="false" t="array" ref="BO86:BO86">IFERROR(SUM((Country=BM86)*(YearsExp&lt;&gt;"")*YearsExp)/SUM((Country=BM86)*(YearsExp&lt;&gt;"")*1),0)</f>
        <v>0</v>
      </c>
      <c r="BP86" s="0" t="e">
        <f aca="false" t="array" ref="BP86:BP86">SUM((Country=BM86)*1)</f>
        <v>#VALUE!</v>
      </c>
      <c r="BR86" s="0" t="e">
        <f aca="false">CHOOSE($BN$3,104-BL86,BN86,BO86,BP86)+0.00001*ROWS($BM$18:BM86)</f>
        <v>#VALUE!</v>
      </c>
      <c r="BS86" s="0" t="e">
        <f aca="false">RANK(BR86,$BR$18:$BR$120)</f>
        <v>#VALUE!</v>
      </c>
      <c r="BT86" s="0" t="n">
        <v>69</v>
      </c>
      <c r="BU86" s="0" t="e">
        <v>#N/A</v>
      </c>
      <c r="BV86" s="0" t="e">
        <v>#N/A</v>
      </c>
      <c r="BW86" s="0" t="e">
        <v>#N/A</v>
      </c>
      <c r="BX86" s="0" t="e">
        <v>#N/A</v>
      </c>
      <c r="BY86" s="0" t="e">
        <v>#N/A</v>
      </c>
    </row>
    <row r="87" customFormat="false" ht="15" hidden="false" customHeight="false" outlineLevel="0" collapsed="false">
      <c r="C87" s="73"/>
      <c r="D87" s="73"/>
      <c r="E87" s="73"/>
      <c r="F87" s="73"/>
      <c r="G87" s="73"/>
      <c r="H87" s="73"/>
      <c r="I87" s="73"/>
      <c r="BL87" s="57" t="n">
        <v>70</v>
      </c>
      <c r="BM87" s="0" t="s">
        <v>121</v>
      </c>
      <c r="BN87" s="0" t="e">
        <f aca="false" t="array" ref="BN87:BN87">SUM((Country=BM87)*Salaries)/SUM((Country=BM87)*1)</f>
        <v>#VALUE!</v>
      </c>
      <c r="BO87" s="0" t="n">
        <f aca="false" t="array" ref="BO87:BO87">IFERROR(SUM((Country=BM87)*(YearsExp&lt;&gt;"")*YearsExp)/SUM((Country=BM87)*(YearsExp&lt;&gt;"")*1),0)</f>
        <v>0</v>
      </c>
      <c r="BP87" s="0" t="e">
        <f aca="false" t="array" ref="BP87:BP87">SUM((Country=BM87)*1)</f>
        <v>#VALUE!</v>
      </c>
      <c r="BR87" s="0" t="e">
        <f aca="false">CHOOSE($BN$3,104-BL87,BN87,BO87,BP87)+0.00001*ROWS($BM$18:BM87)</f>
        <v>#VALUE!</v>
      </c>
      <c r="BS87" s="0" t="e">
        <f aca="false">RANK(BR87,$BR$18:$BR$120)</f>
        <v>#VALUE!</v>
      </c>
      <c r="BT87" s="0" t="n">
        <v>70</v>
      </c>
      <c r="BU87" s="0" t="e">
        <v>#N/A</v>
      </c>
      <c r="BV87" s="0" t="e">
        <v>#N/A</v>
      </c>
      <c r="BW87" s="0" t="e">
        <v>#N/A</v>
      </c>
      <c r="BX87" s="0" t="e">
        <v>#N/A</v>
      </c>
      <c r="BY87" s="0" t="e">
        <v>#N/A</v>
      </c>
    </row>
    <row r="88" customFormat="false" ht="15" hidden="false" customHeight="false" outlineLevel="0" collapsed="false">
      <c r="BL88" s="57" t="n">
        <v>71</v>
      </c>
      <c r="BM88" s="0" t="s">
        <v>362</v>
      </c>
      <c r="BN88" s="0" t="e">
        <f aca="false" t="array" ref="BN88:BN88">SUM((Country=BM88)*Salaries)/SUM((Country=BM88)*1)</f>
        <v>#VALUE!</v>
      </c>
      <c r="BO88" s="0" t="n">
        <f aca="false" t="array" ref="BO88:BO88">IFERROR(SUM((Country=BM88)*(YearsExp&lt;&gt;"")*YearsExp)/SUM((Country=BM88)*(YearsExp&lt;&gt;"")*1),0)</f>
        <v>0</v>
      </c>
      <c r="BP88" s="0" t="e">
        <f aca="false" t="array" ref="BP88:BP88">SUM((Country=BM88)*1)</f>
        <v>#VALUE!</v>
      </c>
      <c r="BR88" s="0" t="e">
        <f aca="false">CHOOSE($BN$3,104-BL88,BN88,BO88,BP88)+0.00001*ROWS($BM$18:BM88)</f>
        <v>#VALUE!</v>
      </c>
      <c r="BS88" s="0" t="e">
        <f aca="false">RANK(BR88,$BR$18:$BR$120)</f>
        <v>#VALUE!</v>
      </c>
      <c r="BT88" s="0" t="n">
        <v>71</v>
      </c>
      <c r="BU88" s="0" t="e">
        <v>#N/A</v>
      </c>
      <c r="BV88" s="0" t="e">
        <v>#N/A</v>
      </c>
      <c r="BW88" s="0" t="e">
        <v>#N/A</v>
      </c>
      <c r="BX88" s="0" t="e">
        <v>#N/A</v>
      </c>
      <c r="BY88" s="0" t="e">
        <v>#N/A</v>
      </c>
    </row>
    <row r="89" customFormat="false" ht="15" hidden="false" customHeight="false" outlineLevel="0" collapsed="false">
      <c r="BL89" s="57" t="n">
        <v>72</v>
      </c>
      <c r="BM89" s="0" t="s">
        <v>443</v>
      </c>
      <c r="BN89" s="0" t="e">
        <f aca="false" t="array" ref="BN89:BN89">SUM((Country=BM89)*Salaries)/SUM((Country=BM89)*1)</f>
        <v>#VALUE!</v>
      </c>
      <c r="BO89" s="0" t="n">
        <f aca="false" t="array" ref="BO89:BO89">IFERROR(SUM((Country=BM89)*(YearsExp&lt;&gt;"")*YearsExp)/SUM((Country=BM89)*(YearsExp&lt;&gt;"")*1),0)</f>
        <v>0</v>
      </c>
      <c r="BP89" s="0" t="e">
        <f aca="false" t="array" ref="BP89:BP89">SUM((Country=BM89)*1)</f>
        <v>#VALUE!</v>
      </c>
      <c r="BR89" s="0" t="e">
        <f aca="false">CHOOSE($BN$3,104-BL89,BN89,BO89,BP89)+0.00001*ROWS($BM$18:BM89)</f>
        <v>#VALUE!</v>
      </c>
      <c r="BS89" s="0" t="e">
        <f aca="false">RANK(BR89,$BR$18:$BR$120)</f>
        <v>#VALUE!</v>
      </c>
      <c r="BT89" s="0" t="n">
        <v>72</v>
      </c>
      <c r="BU89" s="0" t="e">
        <v>#N/A</v>
      </c>
      <c r="BV89" s="0" t="e">
        <v>#N/A</v>
      </c>
      <c r="BW89" s="0" t="e">
        <v>#N/A</v>
      </c>
      <c r="BX89" s="0" t="e">
        <v>#N/A</v>
      </c>
      <c r="BY89" s="0" t="e">
        <v>#N/A</v>
      </c>
    </row>
    <row r="90" customFormat="false" ht="15" hidden="false" customHeight="false" outlineLevel="0" collapsed="false">
      <c r="BL90" s="57" t="n">
        <v>73</v>
      </c>
      <c r="BM90" s="0" t="s">
        <v>445</v>
      </c>
      <c r="BN90" s="0" t="e">
        <f aca="false" t="array" ref="BN90:BN90">SUM((Country=BM90)*Salaries)/SUM((Country=BM90)*1)</f>
        <v>#VALUE!</v>
      </c>
      <c r="BO90" s="0" t="n">
        <f aca="false" t="array" ref="BO90:BO90">IFERROR(SUM((Country=BM90)*(YearsExp&lt;&gt;"")*YearsExp)/SUM((Country=BM90)*(YearsExp&lt;&gt;"")*1),0)</f>
        <v>0</v>
      </c>
      <c r="BP90" s="0" t="e">
        <f aca="false" t="array" ref="BP90:BP90">SUM((Country=BM90)*1)</f>
        <v>#VALUE!</v>
      </c>
      <c r="BR90" s="0" t="e">
        <f aca="false">CHOOSE($BN$3,104-BL90,BN90,BO90,BP90)+0.00001*ROWS($BM$18:BM90)</f>
        <v>#VALUE!</v>
      </c>
      <c r="BS90" s="0" t="e">
        <f aca="false">RANK(BR90,$BR$18:$BR$120)</f>
        <v>#VALUE!</v>
      </c>
      <c r="BT90" s="0" t="n">
        <v>73</v>
      </c>
      <c r="BU90" s="0" t="e">
        <v>#N/A</v>
      </c>
      <c r="BV90" s="0" t="e">
        <v>#N/A</v>
      </c>
      <c r="BW90" s="0" t="e">
        <v>#N/A</v>
      </c>
      <c r="BX90" s="0" t="e">
        <v>#N/A</v>
      </c>
      <c r="BY90" s="0" t="e">
        <v>#N/A</v>
      </c>
    </row>
    <row r="91" customFormat="false" ht="15" hidden="false" customHeight="false" outlineLevel="0" collapsed="false">
      <c r="BL91" s="57" t="n">
        <v>74</v>
      </c>
      <c r="BM91" s="0" t="s">
        <v>169</v>
      </c>
      <c r="BN91" s="0" t="e">
        <f aca="false" t="array" ref="BN91:BN91">SUM((Country=BM91)*Salaries)/SUM((Country=BM91)*1)</f>
        <v>#VALUE!</v>
      </c>
      <c r="BO91" s="0" t="n">
        <f aca="false" t="array" ref="BO91:BO91">IFERROR(SUM((Country=BM91)*(YearsExp&lt;&gt;"")*YearsExp)/SUM((Country=BM91)*(YearsExp&lt;&gt;"")*1),0)</f>
        <v>0</v>
      </c>
      <c r="BP91" s="0" t="e">
        <f aca="false" t="array" ref="BP91:BP91">SUM((Country=BM91)*1)</f>
        <v>#VALUE!</v>
      </c>
      <c r="BR91" s="0" t="e">
        <f aca="false">CHOOSE($BN$3,104-BL91,BN91,BO91,BP91)+0.00001*ROWS($BM$18:BM91)</f>
        <v>#VALUE!</v>
      </c>
      <c r="BS91" s="0" t="e">
        <f aca="false">RANK(BR91,$BR$18:$BR$120)</f>
        <v>#VALUE!</v>
      </c>
      <c r="BT91" s="0" t="n">
        <v>74</v>
      </c>
      <c r="BU91" s="0" t="e">
        <v>#N/A</v>
      </c>
      <c r="BV91" s="0" t="e">
        <v>#N/A</v>
      </c>
      <c r="BW91" s="0" t="e">
        <v>#N/A</v>
      </c>
      <c r="BX91" s="0" t="e">
        <v>#N/A</v>
      </c>
      <c r="BY91" s="0" t="e">
        <v>#N/A</v>
      </c>
    </row>
    <row r="92" customFormat="false" ht="15" hidden="false" customHeight="false" outlineLevel="0" collapsed="false">
      <c r="BL92" s="57" t="n">
        <v>75</v>
      </c>
      <c r="BM92" s="0" t="s">
        <v>242</v>
      </c>
      <c r="BN92" s="0" t="e">
        <f aca="false" t="array" ref="BN92:BN92">SUM((Country=BM92)*Salaries)/SUM((Country=BM92)*1)</f>
        <v>#VALUE!</v>
      </c>
      <c r="BO92" s="0" t="n">
        <f aca="false" t="array" ref="BO92:BO92">IFERROR(SUM((Country=BM92)*(YearsExp&lt;&gt;"")*YearsExp)/SUM((Country=BM92)*(YearsExp&lt;&gt;"")*1),0)</f>
        <v>0</v>
      </c>
      <c r="BP92" s="0" t="e">
        <f aca="false" t="array" ref="BP92:BP92">SUM((Country=BM92)*1)</f>
        <v>#VALUE!</v>
      </c>
      <c r="BR92" s="0" t="e">
        <f aca="false">CHOOSE($BN$3,104-BL92,BN92,BO92,BP92)+0.00001*ROWS($BM$18:BM92)</f>
        <v>#VALUE!</v>
      </c>
      <c r="BS92" s="0" t="e">
        <f aca="false">RANK(BR92,$BR$18:$BR$120)</f>
        <v>#VALUE!</v>
      </c>
      <c r="BT92" s="0" t="n">
        <v>75</v>
      </c>
      <c r="BU92" s="0" t="e">
        <v>#N/A</v>
      </c>
      <c r="BV92" s="0" t="e">
        <v>#N/A</v>
      </c>
      <c r="BW92" s="0" t="e">
        <v>#N/A</v>
      </c>
      <c r="BX92" s="0" t="e">
        <v>#N/A</v>
      </c>
      <c r="BY92" s="0" t="e">
        <v>#N/A</v>
      </c>
    </row>
    <row r="93" customFormat="false" ht="15" hidden="false" customHeight="false" outlineLevel="0" collapsed="false">
      <c r="BL93" s="57" t="n">
        <v>76</v>
      </c>
      <c r="BM93" s="0" t="s">
        <v>175</v>
      </c>
      <c r="BN93" s="0" t="e">
        <f aca="false" t="array" ref="BN93:BN93">SUM((Country=BM93)*Salaries)/SUM((Country=BM93)*1)</f>
        <v>#VALUE!</v>
      </c>
      <c r="BO93" s="0" t="n">
        <f aca="false" t="array" ref="BO93:BO93">IFERROR(SUM((Country=BM93)*(YearsExp&lt;&gt;"")*YearsExp)/SUM((Country=BM93)*(YearsExp&lt;&gt;"")*1),0)</f>
        <v>0</v>
      </c>
      <c r="BP93" s="0" t="e">
        <f aca="false" t="array" ref="BP93:BP93">SUM((Country=BM93)*1)</f>
        <v>#VALUE!</v>
      </c>
      <c r="BR93" s="0" t="e">
        <f aca="false">CHOOSE($BN$3,104-BL93,BN93,BO93,BP93)+0.00001*ROWS($BM$18:BM93)</f>
        <v>#VALUE!</v>
      </c>
      <c r="BS93" s="0" t="e">
        <f aca="false">RANK(BR93,$BR$18:$BR$120)</f>
        <v>#VALUE!</v>
      </c>
      <c r="BT93" s="0" t="n">
        <v>76</v>
      </c>
      <c r="BU93" s="0" t="e">
        <v>#N/A</v>
      </c>
      <c r="BV93" s="0" t="e">
        <v>#N/A</v>
      </c>
      <c r="BW93" s="0" t="e">
        <v>#N/A</v>
      </c>
      <c r="BX93" s="0" t="e">
        <v>#N/A</v>
      </c>
      <c r="BY93" s="0" t="e">
        <v>#N/A</v>
      </c>
    </row>
    <row r="94" customFormat="false" ht="15" hidden="false" customHeight="false" outlineLevel="0" collapsed="false">
      <c r="BL94" s="57" t="n">
        <v>77</v>
      </c>
      <c r="BM94" s="0" t="s">
        <v>322</v>
      </c>
      <c r="BN94" s="0" t="e">
        <f aca="false" t="array" ref="BN94:BN94">SUM((Country=BM94)*Salaries)/SUM((Country=BM94)*1)</f>
        <v>#VALUE!</v>
      </c>
      <c r="BO94" s="0" t="n">
        <f aca="false" t="array" ref="BO94:BO94">IFERROR(SUM((Country=BM94)*(YearsExp&lt;&gt;"")*YearsExp)/SUM((Country=BM94)*(YearsExp&lt;&gt;"")*1),0)</f>
        <v>0</v>
      </c>
      <c r="BP94" s="0" t="e">
        <f aca="false" t="array" ref="BP94:BP94">SUM((Country=BM94)*1)</f>
        <v>#VALUE!</v>
      </c>
      <c r="BR94" s="0" t="e">
        <f aca="false">CHOOSE($BN$3,104-BL94,BN94,BO94,BP94)+0.00001*ROWS($BM$18:BM94)</f>
        <v>#VALUE!</v>
      </c>
      <c r="BS94" s="0" t="e">
        <f aca="false">RANK(BR94,$BR$18:$BR$120)</f>
        <v>#VALUE!</v>
      </c>
      <c r="BT94" s="0" t="n">
        <v>77</v>
      </c>
      <c r="BU94" s="0" t="e">
        <v>#N/A</v>
      </c>
      <c r="BV94" s="0" t="e">
        <v>#N/A</v>
      </c>
      <c r="BW94" s="0" t="e">
        <v>#N/A</v>
      </c>
      <c r="BX94" s="0" t="e">
        <v>#N/A</v>
      </c>
      <c r="BY94" s="0" t="e">
        <v>#N/A</v>
      </c>
    </row>
    <row r="95" customFormat="false" ht="15" hidden="false" customHeight="false" outlineLevel="0" collapsed="false">
      <c r="BL95" s="57" t="n">
        <v>78</v>
      </c>
      <c r="BM95" s="0" t="s">
        <v>456</v>
      </c>
      <c r="BN95" s="0" t="e">
        <f aca="false" t="array" ref="BN95:BN95">SUM((Country=BM95)*Salaries)/SUM((Country=BM95)*1)</f>
        <v>#VALUE!</v>
      </c>
      <c r="BO95" s="0" t="n">
        <f aca="false" t="array" ref="BO95:BO95">IFERROR(SUM((Country=BM95)*(YearsExp&lt;&gt;"")*YearsExp)/SUM((Country=BM95)*(YearsExp&lt;&gt;"")*1),0)</f>
        <v>0</v>
      </c>
      <c r="BP95" s="0" t="e">
        <f aca="false" t="array" ref="BP95:BP95">SUM((Country=BM95)*1)</f>
        <v>#VALUE!</v>
      </c>
      <c r="BR95" s="0" t="e">
        <f aca="false">CHOOSE($BN$3,104-BL95,BN95,BO95,BP95)+0.00001*ROWS($BM$18:BM95)</f>
        <v>#VALUE!</v>
      </c>
      <c r="BS95" s="0" t="e">
        <f aca="false">RANK(BR95,$BR$18:$BR$120)</f>
        <v>#VALUE!</v>
      </c>
      <c r="BT95" s="0" t="n">
        <v>78</v>
      </c>
      <c r="BU95" s="0" t="e">
        <v>#N/A</v>
      </c>
      <c r="BV95" s="0" t="e">
        <v>#N/A</v>
      </c>
      <c r="BW95" s="0" t="e">
        <v>#N/A</v>
      </c>
      <c r="BX95" s="0" t="e">
        <v>#N/A</v>
      </c>
      <c r="BY95" s="0" t="e">
        <v>#N/A</v>
      </c>
    </row>
    <row r="96" customFormat="false" ht="15" hidden="false" customHeight="false" outlineLevel="0" collapsed="false">
      <c r="BL96" s="57" t="n">
        <v>79</v>
      </c>
      <c r="BM96" s="0" t="s">
        <v>236</v>
      </c>
      <c r="BN96" s="0" t="e">
        <f aca="false" t="array" ref="BN96:BN96">SUM((Country=BM96)*Salaries)/SUM((Country=BM96)*1)</f>
        <v>#VALUE!</v>
      </c>
      <c r="BO96" s="0" t="n">
        <f aca="false" t="array" ref="BO96:BO96">IFERROR(SUM((Country=BM96)*(YearsExp&lt;&gt;"")*YearsExp)/SUM((Country=BM96)*(YearsExp&lt;&gt;"")*1),0)</f>
        <v>0</v>
      </c>
      <c r="BP96" s="0" t="e">
        <f aca="false" t="array" ref="BP96:BP96">SUM((Country=BM96)*1)</f>
        <v>#VALUE!</v>
      </c>
      <c r="BR96" s="0" t="e">
        <f aca="false">CHOOSE($BN$3,104-BL96,BN96,BO96,BP96)+0.00001*ROWS($BM$18:BM96)</f>
        <v>#VALUE!</v>
      </c>
      <c r="BS96" s="0" t="e">
        <f aca="false">RANK(BR96,$BR$18:$BR$120)</f>
        <v>#VALUE!</v>
      </c>
      <c r="BT96" s="0" t="n">
        <v>79</v>
      </c>
      <c r="BU96" s="0" t="e">
        <v>#N/A</v>
      </c>
      <c r="BV96" s="0" t="e">
        <v>#N/A</v>
      </c>
      <c r="BW96" s="0" t="e">
        <v>#N/A</v>
      </c>
      <c r="BX96" s="0" t="e">
        <v>#N/A</v>
      </c>
      <c r="BY96" s="0" t="e">
        <v>#N/A</v>
      </c>
    </row>
    <row r="97" customFormat="false" ht="15" hidden="false" customHeight="false" outlineLevel="0" collapsed="false">
      <c r="BL97" s="57" t="n">
        <v>80</v>
      </c>
      <c r="BM97" s="0" t="s">
        <v>194</v>
      </c>
      <c r="BN97" s="0" t="e">
        <f aca="false" t="array" ref="BN97:BN97">SUM((Country=BM97)*Salaries)/SUM((Country=BM97)*1)</f>
        <v>#VALUE!</v>
      </c>
      <c r="BO97" s="0" t="n">
        <f aca="false" t="array" ref="BO97:BO97">IFERROR(SUM((Country=BM97)*(YearsExp&lt;&gt;"")*YearsExp)/SUM((Country=BM97)*(YearsExp&lt;&gt;"")*1),0)</f>
        <v>0</v>
      </c>
      <c r="BP97" s="0" t="e">
        <f aca="false" t="array" ref="BP97:BP97">SUM((Country=BM97)*1)</f>
        <v>#VALUE!</v>
      </c>
      <c r="BR97" s="0" t="e">
        <f aca="false">CHOOSE($BN$3,104-BL97,BN97,BO97,BP97)+0.00001*ROWS($BM$18:BM97)</f>
        <v>#VALUE!</v>
      </c>
      <c r="BS97" s="0" t="e">
        <f aca="false">RANK(BR97,$BR$18:$BR$120)</f>
        <v>#VALUE!</v>
      </c>
      <c r="BT97" s="0" t="n">
        <v>80</v>
      </c>
      <c r="BU97" s="0" t="e">
        <v>#N/A</v>
      </c>
      <c r="BV97" s="0" t="e">
        <v>#N/A</v>
      </c>
      <c r="BW97" s="0" t="e">
        <v>#N/A</v>
      </c>
      <c r="BX97" s="0" t="e">
        <v>#N/A</v>
      </c>
      <c r="BY97" s="0" t="e">
        <v>#N/A</v>
      </c>
    </row>
    <row r="98" customFormat="false" ht="15" hidden="false" customHeight="false" outlineLevel="0" collapsed="false">
      <c r="BL98" s="57" t="n">
        <v>81</v>
      </c>
      <c r="BM98" s="0" t="s">
        <v>199</v>
      </c>
      <c r="BN98" s="0" t="e">
        <f aca="false" t="array" ref="BN98:BN98">SUM((Country=BM98)*Salaries)/SUM((Country=BM98)*1)</f>
        <v>#VALUE!</v>
      </c>
      <c r="BO98" s="0" t="n">
        <f aca="false" t="array" ref="BO98:BO98">IFERROR(SUM((Country=BM98)*(YearsExp&lt;&gt;"")*YearsExp)/SUM((Country=BM98)*(YearsExp&lt;&gt;"")*1),0)</f>
        <v>0</v>
      </c>
      <c r="BP98" s="0" t="e">
        <f aca="false" t="array" ref="BP98:BP98">SUM((Country=BM98)*1)</f>
        <v>#VALUE!</v>
      </c>
      <c r="BR98" s="0" t="e">
        <f aca="false">CHOOSE($BN$3,104-BL98,BN98,BO98,BP98)+0.00001*ROWS($BM$18:BM98)</f>
        <v>#VALUE!</v>
      </c>
      <c r="BS98" s="0" t="e">
        <f aca="false">RANK(BR98,$BR$18:$BR$120)</f>
        <v>#VALUE!</v>
      </c>
      <c r="BT98" s="0" t="n">
        <v>81</v>
      </c>
      <c r="BU98" s="0" t="e">
        <v>#N/A</v>
      </c>
      <c r="BV98" s="0" t="e">
        <v>#N/A</v>
      </c>
      <c r="BW98" s="0" t="e">
        <v>#N/A</v>
      </c>
      <c r="BX98" s="0" t="e">
        <v>#N/A</v>
      </c>
      <c r="BY98" s="0" t="e">
        <v>#N/A</v>
      </c>
    </row>
    <row r="99" customFormat="false" ht="15" hidden="false" customHeight="false" outlineLevel="0" collapsed="false">
      <c r="BL99" s="57" t="n">
        <v>82</v>
      </c>
      <c r="BM99" s="0" t="s">
        <v>460</v>
      </c>
      <c r="BN99" s="0" t="e">
        <f aca="false" t="array" ref="BN99:BN99">SUM((Country=BM99)*Salaries)/SUM((Country=BM99)*1)</f>
        <v>#VALUE!</v>
      </c>
      <c r="BO99" s="0" t="n">
        <f aca="false" t="array" ref="BO99:BO99">IFERROR(SUM((Country=BM99)*(YearsExp&lt;&gt;"")*YearsExp)/SUM((Country=BM99)*(YearsExp&lt;&gt;"")*1),0)</f>
        <v>0</v>
      </c>
      <c r="BP99" s="0" t="e">
        <f aca="false" t="array" ref="BP99:BP99">SUM((Country=BM99)*1)</f>
        <v>#VALUE!</v>
      </c>
      <c r="BR99" s="0" t="e">
        <f aca="false">CHOOSE($BN$3,104-BL99,BN99,BO99,BP99)+0.00001*ROWS($BM$18:BM99)</f>
        <v>#VALUE!</v>
      </c>
      <c r="BS99" s="0" t="e">
        <f aca="false">RANK(BR99,$BR$18:$BR$120)</f>
        <v>#VALUE!</v>
      </c>
      <c r="BT99" s="0" t="n">
        <v>82</v>
      </c>
      <c r="BU99" s="0" t="e">
        <v>#N/A</v>
      </c>
      <c r="BV99" s="0" t="e">
        <v>#N/A</v>
      </c>
      <c r="BW99" s="0" t="e">
        <v>#N/A</v>
      </c>
      <c r="BX99" s="0" t="e">
        <v>#N/A</v>
      </c>
      <c r="BY99" s="0" t="e">
        <v>#N/A</v>
      </c>
    </row>
    <row r="100" customFormat="false" ht="15" hidden="false" customHeight="false" outlineLevel="0" collapsed="false">
      <c r="BL100" s="57" t="n">
        <v>83</v>
      </c>
      <c r="BM100" s="0" t="s">
        <v>161</v>
      </c>
      <c r="BN100" s="0" t="e">
        <f aca="false" t="array" ref="BN100:BN100">SUM((Country=BM100)*Salaries)/SUM((Country=BM100)*1)</f>
        <v>#VALUE!</v>
      </c>
      <c r="BO100" s="0" t="n">
        <f aca="false" t="array" ref="BO100:BO100">IFERROR(SUM((Country=BM100)*(YearsExp&lt;&gt;"")*YearsExp)/SUM((Country=BM100)*(YearsExp&lt;&gt;"")*1),0)</f>
        <v>0</v>
      </c>
      <c r="BP100" s="0" t="e">
        <f aca="false" t="array" ref="BP100:BP100">SUM((Country=BM100)*1)</f>
        <v>#VALUE!</v>
      </c>
      <c r="BR100" s="0" t="e">
        <f aca="false">CHOOSE($BN$3,104-BL100,BN100,BO100,BP100)+0.00001*ROWS($BM$18:BM100)</f>
        <v>#VALUE!</v>
      </c>
      <c r="BS100" s="0" t="e">
        <f aca="false">RANK(BR100,$BR$18:$BR$120)</f>
        <v>#VALUE!</v>
      </c>
      <c r="BT100" s="0" t="n">
        <v>83</v>
      </c>
      <c r="BU100" s="0" t="e">
        <v>#N/A</v>
      </c>
      <c r="BV100" s="0" t="e">
        <v>#N/A</v>
      </c>
      <c r="BW100" s="0" t="e">
        <v>#N/A</v>
      </c>
      <c r="BX100" s="0" t="e">
        <v>#N/A</v>
      </c>
      <c r="BY100" s="0" t="e">
        <v>#N/A</v>
      </c>
    </row>
    <row r="101" customFormat="false" ht="15" hidden="false" customHeight="false" outlineLevel="0" collapsed="false">
      <c r="BL101" s="57" t="n">
        <v>84</v>
      </c>
      <c r="BM101" s="0" t="s">
        <v>433</v>
      </c>
      <c r="BN101" s="0" t="e">
        <f aca="false" t="array" ref="BN101:BN101">SUM((Country=BM101)*Salaries)/SUM((Country=BM101)*1)</f>
        <v>#VALUE!</v>
      </c>
      <c r="BO101" s="0" t="n">
        <f aca="false" t="array" ref="BO101:BO101">IFERROR(SUM((Country=BM101)*(YearsExp&lt;&gt;"")*YearsExp)/SUM((Country=BM101)*(YearsExp&lt;&gt;"")*1),0)</f>
        <v>0</v>
      </c>
      <c r="BP101" s="0" t="e">
        <f aca="false" t="array" ref="BP101:BP101">SUM((Country=BM101)*1)</f>
        <v>#VALUE!</v>
      </c>
      <c r="BR101" s="0" t="e">
        <f aca="false">CHOOSE($BN$3,104-BL101,BN101,BO101,BP101)+0.00001*ROWS($BM$18:BM101)</f>
        <v>#VALUE!</v>
      </c>
      <c r="BS101" s="0" t="e">
        <f aca="false">RANK(BR101,$BR$18:$BR$120)</f>
        <v>#VALUE!</v>
      </c>
      <c r="BT101" s="0" t="n">
        <v>84</v>
      </c>
      <c r="BU101" s="0" t="e">
        <v>#N/A</v>
      </c>
      <c r="BV101" s="0" t="e">
        <v>#N/A</v>
      </c>
      <c r="BW101" s="0" t="e">
        <v>#N/A</v>
      </c>
      <c r="BX101" s="0" t="e">
        <v>#N/A</v>
      </c>
      <c r="BY101" s="0" t="e">
        <v>#N/A</v>
      </c>
    </row>
    <row r="102" customFormat="false" ht="15" hidden="false" customHeight="false" outlineLevel="0" collapsed="false">
      <c r="BL102" s="57" t="n">
        <v>85</v>
      </c>
      <c r="BM102" s="0" t="s">
        <v>471</v>
      </c>
      <c r="BN102" s="0" t="e">
        <f aca="false" t="array" ref="BN102:BN102">SUM((Country=BM102)*Salaries)/SUM((Country=BM102)*1)</f>
        <v>#VALUE!</v>
      </c>
      <c r="BO102" s="0" t="n">
        <f aca="false" t="array" ref="BO102:BO102">IFERROR(SUM((Country=BM102)*(YearsExp&lt;&gt;"")*YearsExp)/SUM((Country=BM102)*(YearsExp&lt;&gt;"")*1),0)</f>
        <v>0</v>
      </c>
      <c r="BP102" s="0" t="e">
        <f aca="false" t="array" ref="BP102:BP102">SUM((Country=BM102)*1)</f>
        <v>#VALUE!</v>
      </c>
      <c r="BR102" s="0" t="e">
        <f aca="false">CHOOSE($BN$3,104-BL102,BN102,BO102,BP102)+0.00001*ROWS($BM$18:BM102)</f>
        <v>#VALUE!</v>
      </c>
      <c r="BS102" s="0" t="e">
        <f aca="false">RANK(BR102,$BR$18:$BR$120)</f>
        <v>#VALUE!</v>
      </c>
      <c r="BT102" s="0" t="n">
        <v>85</v>
      </c>
      <c r="BU102" s="0" t="e">
        <v>#N/A</v>
      </c>
      <c r="BV102" s="0" t="e">
        <v>#N/A</v>
      </c>
      <c r="BW102" s="0" t="e">
        <v>#N/A</v>
      </c>
      <c r="BX102" s="0" t="e">
        <v>#N/A</v>
      </c>
      <c r="BY102" s="0" t="e">
        <v>#N/A</v>
      </c>
    </row>
    <row r="103" customFormat="false" ht="15" hidden="false" customHeight="false" outlineLevel="0" collapsed="false">
      <c r="BL103" s="57" t="n">
        <v>86</v>
      </c>
      <c r="BM103" s="0" t="s">
        <v>464</v>
      </c>
      <c r="BN103" s="0" t="e">
        <f aca="false" t="array" ref="BN103:BN103">SUM((Country=BM103)*Salaries)/SUM((Country=BM103)*1)</f>
        <v>#VALUE!</v>
      </c>
      <c r="BO103" s="0" t="n">
        <f aca="false" t="array" ref="BO103:BO103">IFERROR(SUM((Country=BM103)*(YearsExp&lt;&gt;"")*YearsExp)/SUM((Country=BM103)*(YearsExp&lt;&gt;"")*1),0)</f>
        <v>0</v>
      </c>
      <c r="BP103" s="0" t="e">
        <f aca="false" t="array" ref="BP103:BP103">SUM((Country=BM103)*1)</f>
        <v>#VALUE!</v>
      </c>
      <c r="BR103" s="0" t="e">
        <f aca="false">CHOOSE($BN$3,104-BL103,BN103,BO103,BP103)+0.00001*ROWS($BM$18:BM103)</f>
        <v>#VALUE!</v>
      </c>
      <c r="BS103" s="0" t="e">
        <f aca="false">RANK(BR103,$BR$18:$BR$120)</f>
        <v>#VALUE!</v>
      </c>
      <c r="BT103" s="0" t="n">
        <v>86</v>
      </c>
      <c r="BU103" s="0" t="e">
        <v>#N/A</v>
      </c>
      <c r="BV103" s="0" t="e">
        <v>#N/A</v>
      </c>
      <c r="BW103" s="0" t="e">
        <v>#N/A</v>
      </c>
      <c r="BX103" s="0" t="e">
        <v>#N/A</v>
      </c>
      <c r="BY103" s="0" t="e">
        <v>#N/A</v>
      </c>
    </row>
    <row r="104" customFormat="false" ht="15" hidden="false" customHeight="false" outlineLevel="0" collapsed="false">
      <c r="BL104" s="57" t="n">
        <v>87</v>
      </c>
      <c r="BM104" s="0" t="s">
        <v>128</v>
      </c>
      <c r="BN104" s="0" t="e">
        <f aca="false" t="array" ref="BN104:BN104">SUM((Country=BM104)*Salaries)/SUM((Country=BM104)*1)</f>
        <v>#VALUE!</v>
      </c>
      <c r="BO104" s="0" t="n">
        <f aca="false" t="array" ref="BO104:BO104">IFERROR(SUM((Country=BM104)*(YearsExp&lt;&gt;"")*YearsExp)/SUM((Country=BM104)*(YearsExp&lt;&gt;"")*1),0)</f>
        <v>0</v>
      </c>
      <c r="BP104" s="0" t="e">
        <f aca="false" t="array" ref="BP104:BP104">SUM((Country=BM104)*1)</f>
        <v>#VALUE!</v>
      </c>
      <c r="BR104" s="0" t="e">
        <f aca="false">CHOOSE($BN$3,104-BL104,BN104,BO104,BP104)+0.00001*ROWS($BM$18:BM104)</f>
        <v>#VALUE!</v>
      </c>
      <c r="BS104" s="0" t="e">
        <f aca="false">RANK(BR104,$BR$18:$BR$120)</f>
        <v>#VALUE!</v>
      </c>
      <c r="BT104" s="0" t="n">
        <v>87</v>
      </c>
      <c r="BU104" s="0" t="e">
        <v>#N/A</v>
      </c>
      <c r="BV104" s="0" t="e">
        <v>#N/A</v>
      </c>
      <c r="BW104" s="0" t="e">
        <v>#N/A</v>
      </c>
      <c r="BX104" s="0" t="e">
        <v>#N/A</v>
      </c>
      <c r="BY104" s="0" t="e">
        <v>#N/A</v>
      </c>
    </row>
    <row r="105" customFormat="false" ht="15" hidden="false" customHeight="false" outlineLevel="0" collapsed="false">
      <c r="BL105" s="57" t="n">
        <v>88</v>
      </c>
      <c r="BM105" s="0" t="s">
        <v>182</v>
      </c>
      <c r="BN105" s="0" t="e">
        <f aca="false" t="array" ref="BN105:BN105">SUM((Country=BM105)*Salaries)/SUM((Country=BM105)*1)</f>
        <v>#VALUE!</v>
      </c>
      <c r="BO105" s="0" t="n">
        <f aca="false" t="array" ref="BO105:BO105">IFERROR(SUM((Country=BM105)*(YearsExp&lt;&gt;"")*YearsExp)/SUM((Country=BM105)*(YearsExp&lt;&gt;"")*1),0)</f>
        <v>0</v>
      </c>
      <c r="BP105" s="0" t="e">
        <f aca="false" t="array" ref="BP105:BP105">SUM((Country=BM105)*1)</f>
        <v>#VALUE!</v>
      </c>
      <c r="BR105" s="0" t="e">
        <f aca="false">CHOOSE($BN$3,104-BL105,BN105,BO105,BP105)+0.00001*ROWS($BM$18:BM105)</f>
        <v>#VALUE!</v>
      </c>
      <c r="BS105" s="0" t="e">
        <f aca="false">RANK(BR105,$BR$18:$BR$120)</f>
        <v>#VALUE!</v>
      </c>
      <c r="BT105" s="0" t="n">
        <v>88</v>
      </c>
      <c r="BU105" s="0" t="e">
        <v>#N/A</v>
      </c>
      <c r="BV105" s="0" t="e">
        <v>#N/A</v>
      </c>
      <c r="BW105" s="0" t="e">
        <v>#N/A</v>
      </c>
      <c r="BX105" s="0" t="e">
        <v>#N/A</v>
      </c>
      <c r="BY105" s="0" t="e">
        <v>#N/A</v>
      </c>
    </row>
    <row r="106" customFormat="false" ht="15" hidden="false" customHeight="false" outlineLevel="0" collapsed="false">
      <c r="BL106" s="57" t="n">
        <v>89</v>
      </c>
      <c r="BM106" s="0" t="s">
        <v>293</v>
      </c>
      <c r="BN106" s="0" t="e">
        <f aca="false" t="array" ref="BN106:BN106">SUM((Country=BM106)*Salaries)/SUM((Country=BM106)*1)</f>
        <v>#VALUE!</v>
      </c>
      <c r="BO106" s="0" t="n">
        <f aca="false" t="array" ref="BO106:BO106">IFERROR(SUM((Country=BM106)*(YearsExp&lt;&gt;"")*YearsExp)/SUM((Country=BM106)*(YearsExp&lt;&gt;"")*1),0)</f>
        <v>0</v>
      </c>
      <c r="BP106" s="0" t="e">
        <f aca="false" t="array" ref="BP106:BP106">SUM((Country=BM106)*1)</f>
        <v>#VALUE!</v>
      </c>
      <c r="BR106" s="0" t="e">
        <f aca="false">CHOOSE($BN$3,104-BL106,BN106,BO106,BP106)+0.00001*ROWS($BM$18:BM106)</f>
        <v>#VALUE!</v>
      </c>
      <c r="BS106" s="0" t="e">
        <f aca="false">RANK(BR106,$BR$18:$BR$120)</f>
        <v>#VALUE!</v>
      </c>
      <c r="BT106" s="0" t="n">
        <v>89</v>
      </c>
      <c r="BU106" s="0" t="e">
        <v>#N/A</v>
      </c>
      <c r="BV106" s="0" t="e">
        <v>#N/A</v>
      </c>
      <c r="BW106" s="0" t="e">
        <v>#N/A</v>
      </c>
      <c r="BX106" s="0" t="e">
        <v>#N/A</v>
      </c>
      <c r="BY106" s="0" t="e">
        <v>#N/A</v>
      </c>
    </row>
    <row r="107" customFormat="false" ht="15" hidden="false" customHeight="false" outlineLevel="0" collapsed="false">
      <c r="BL107" s="57" t="n">
        <v>90</v>
      </c>
      <c r="BM107" s="0" t="s">
        <v>371</v>
      </c>
      <c r="BN107" s="0" t="e">
        <f aca="false" t="array" ref="BN107:BN107">SUM((Country=BM107)*Salaries)/SUM((Country=BM107)*1)</f>
        <v>#VALUE!</v>
      </c>
      <c r="BO107" s="0" t="n">
        <f aca="false" t="array" ref="BO107:BO107">IFERROR(SUM((Country=BM107)*(YearsExp&lt;&gt;"")*YearsExp)/SUM((Country=BM107)*(YearsExp&lt;&gt;"")*1),0)</f>
        <v>0</v>
      </c>
      <c r="BP107" s="0" t="e">
        <f aca="false" t="array" ref="BP107:BP107">SUM((Country=BM107)*1)</f>
        <v>#VALUE!</v>
      </c>
      <c r="BR107" s="0" t="e">
        <f aca="false">CHOOSE($BN$3,104-BL107,BN107,BO107,BP107)+0.00001*ROWS($BM$18:BM107)</f>
        <v>#VALUE!</v>
      </c>
      <c r="BS107" s="0" t="e">
        <f aca="false">RANK(BR107,$BR$18:$BR$120)</f>
        <v>#VALUE!</v>
      </c>
      <c r="BT107" s="0" t="n">
        <v>90</v>
      </c>
      <c r="BU107" s="0" t="e">
        <v>#N/A</v>
      </c>
      <c r="BV107" s="0" t="e">
        <v>#N/A</v>
      </c>
      <c r="BW107" s="0" t="e">
        <v>#N/A</v>
      </c>
      <c r="BX107" s="0" t="e">
        <v>#N/A</v>
      </c>
      <c r="BY107" s="0" t="e">
        <v>#N/A</v>
      </c>
    </row>
    <row r="108" customFormat="false" ht="15" hidden="false" customHeight="false" outlineLevel="0" collapsed="false">
      <c r="BL108" s="57" t="n">
        <v>91</v>
      </c>
      <c r="BM108" s="0" t="s">
        <v>287</v>
      </c>
      <c r="BN108" s="0" t="e">
        <f aca="false" t="array" ref="BN108:BN108">SUM((Country=BM108)*Salaries)/SUM((Country=BM108)*1)</f>
        <v>#VALUE!</v>
      </c>
      <c r="BO108" s="0" t="n">
        <f aca="false" t="array" ref="BO108:BO108">IFERROR(SUM((Country=BM108)*(YearsExp&lt;&gt;"")*YearsExp)/SUM((Country=BM108)*(YearsExp&lt;&gt;"")*1),0)</f>
        <v>0</v>
      </c>
      <c r="BP108" s="0" t="e">
        <f aca="false" t="array" ref="BP108:BP108">SUM((Country=BM108)*1)</f>
        <v>#VALUE!</v>
      </c>
      <c r="BR108" s="0" t="e">
        <f aca="false">CHOOSE($BN$3,104-BL108,BN108,BO108,BP108)+0.00001*ROWS($BM$18:BM108)</f>
        <v>#VALUE!</v>
      </c>
      <c r="BS108" s="0" t="e">
        <f aca="false">RANK(BR108,$BR$18:$BR$120)</f>
        <v>#VALUE!</v>
      </c>
      <c r="BT108" s="0" t="n">
        <v>91</v>
      </c>
      <c r="BU108" s="0" t="e">
        <v>#N/A</v>
      </c>
      <c r="BV108" s="0" t="e">
        <v>#N/A</v>
      </c>
      <c r="BW108" s="0" t="e">
        <v>#N/A</v>
      </c>
      <c r="BX108" s="0" t="e">
        <v>#N/A</v>
      </c>
      <c r="BY108" s="0" t="e">
        <v>#N/A</v>
      </c>
    </row>
    <row r="109" customFormat="false" ht="15" hidden="false" customHeight="false" outlineLevel="0" collapsed="false">
      <c r="BL109" s="57" t="n">
        <v>92</v>
      </c>
      <c r="BM109" s="0" t="s">
        <v>475</v>
      </c>
      <c r="BN109" s="0" t="e">
        <f aca="false" t="array" ref="BN109:BN109">SUM((Country=BM109)*Salaries)/SUM((Country=BM109)*1)</f>
        <v>#VALUE!</v>
      </c>
      <c r="BO109" s="0" t="n">
        <f aca="false" t="array" ref="BO109:BO109">IFERROR(SUM((Country=BM109)*(YearsExp&lt;&gt;"")*YearsExp)/SUM((Country=BM109)*(YearsExp&lt;&gt;"")*1),0)</f>
        <v>0</v>
      </c>
      <c r="BP109" s="0" t="e">
        <f aca="false" t="array" ref="BP109:BP109">SUM((Country=BM109)*1)</f>
        <v>#VALUE!</v>
      </c>
      <c r="BR109" s="0" t="e">
        <f aca="false">CHOOSE($BN$3,104-BL109,BN109,BO109,BP109)+0.00001*ROWS($BM$18:BM109)</f>
        <v>#VALUE!</v>
      </c>
      <c r="BS109" s="0" t="e">
        <f aca="false">RANK(BR109,$BR$18:$BR$120)</f>
        <v>#VALUE!</v>
      </c>
      <c r="BT109" s="0" t="n">
        <v>92</v>
      </c>
      <c r="BU109" s="0" t="e">
        <v>#N/A</v>
      </c>
      <c r="BV109" s="0" t="e">
        <v>#N/A</v>
      </c>
      <c r="BW109" s="0" t="e">
        <v>#N/A</v>
      </c>
      <c r="BX109" s="0" t="e">
        <v>#N/A</v>
      </c>
      <c r="BY109" s="0" t="e">
        <v>#N/A</v>
      </c>
    </row>
    <row r="110" customFormat="false" ht="15" hidden="false" customHeight="false" outlineLevel="0" collapsed="false">
      <c r="BL110" s="57" t="n">
        <v>93</v>
      </c>
      <c r="BM110" s="0" t="s">
        <v>402</v>
      </c>
      <c r="BN110" s="0" t="e">
        <f aca="false" t="array" ref="BN110:BN110">SUM((Country=BM110)*Salaries)/SUM((Country=BM110)*1)</f>
        <v>#VALUE!</v>
      </c>
      <c r="BO110" s="0" t="n">
        <f aca="false" t="array" ref="BO110:BO110">IFERROR(SUM((Country=BM110)*(YearsExp&lt;&gt;"")*YearsExp)/SUM((Country=BM110)*(YearsExp&lt;&gt;"")*1),0)</f>
        <v>0</v>
      </c>
      <c r="BP110" s="0" t="e">
        <f aca="false" t="array" ref="BP110:BP110">SUM((Country=BM110)*1)</f>
        <v>#VALUE!</v>
      </c>
      <c r="BR110" s="0" t="e">
        <f aca="false">CHOOSE($BN$3,104-BL110,BN110,BO110,BP110)+0.00001*ROWS($BM$18:BM110)</f>
        <v>#VALUE!</v>
      </c>
      <c r="BS110" s="0" t="e">
        <f aca="false">RANK(BR110,$BR$18:$BR$120)</f>
        <v>#VALUE!</v>
      </c>
      <c r="BT110" s="0" t="n">
        <v>93</v>
      </c>
      <c r="BU110" s="0" t="e">
        <v>#N/A</v>
      </c>
      <c r="BV110" s="0" t="e">
        <v>#N/A</v>
      </c>
      <c r="BW110" s="0" t="e">
        <v>#N/A</v>
      </c>
      <c r="BX110" s="0" t="e">
        <v>#N/A</v>
      </c>
      <c r="BY110" s="0" t="e">
        <v>#N/A</v>
      </c>
    </row>
    <row r="111" customFormat="false" ht="15" hidden="false" customHeight="false" outlineLevel="0" collapsed="false">
      <c r="BL111" s="57" t="n">
        <v>94</v>
      </c>
      <c r="BM111" s="0" t="s">
        <v>368</v>
      </c>
      <c r="BN111" s="0" t="e">
        <f aca="false" t="array" ref="BN111:BN111">SUM((Country=BM111)*Salaries)/SUM((Country=BM111)*1)</f>
        <v>#VALUE!</v>
      </c>
      <c r="BO111" s="0" t="n">
        <f aca="false" t="array" ref="BO111:BO111">IFERROR(SUM((Country=BM111)*(YearsExp&lt;&gt;"")*YearsExp)/SUM((Country=BM111)*(YearsExp&lt;&gt;"")*1),0)</f>
        <v>0</v>
      </c>
      <c r="BP111" s="0" t="e">
        <f aca="false" t="array" ref="BP111:BP111">SUM((Country=BM111)*1)</f>
        <v>#VALUE!</v>
      </c>
      <c r="BR111" s="0" t="e">
        <f aca="false">CHOOSE($BN$3,104-BL111,BN111,BO111,BP111)+0.00001*ROWS($BM$18:BM111)</f>
        <v>#VALUE!</v>
      </c>
      <c r="BS111" s="0" t="e">
        <f aca="false">RANK(BR111,$BR$18:$BR$120)</f>
        <v>#VALUE!</v>
      </c>
      <c r="BT111" s="0" t="n">
        <v>94</v>
      </c>
      <c r="BU111" s="0" t="e">
        <v>#N/A</v>
      </c>
      <c r="BV111" s="0" t="e">
        <v>#N/A</v>
      </c>
      <c r="BW111" s="0" t="e">
        <v>#N/A</v>
      </c>
      <c r="BX111" s="0" t="e">
        <v>#N/A</v>
      </c>
      <c r="BY111" s="0" t="e">
        <v>#N/A</v>
      </c>
    </row>
    <row r="112" customFormat="false" ht="15" hidden="false" customHeight="false" outlineLevel="0" collapsed="false">
      <c r="BL112" s="57" t="n">
        <v>95</v>
      </c>
      <c r="BM112" s="0" t="s">
        <v>141</v>
      </c>
      <c r="BN112" s="0" t="e">
        <f aca="false" t="array" ref="BN112:BN112">SUM((Country=BM112)*Salaries)/SUM((Country=BM112)*1)</f>
        <v>#VALUE!</v>
      </c>
      <c r="BO112" s="0" t="n">
        <f aca="false" t="array" ref="BO112:BO112">IFERROR(SUM((Country=BM112)*(YearsExp&lt;&gt;"")*YearsExp)/SUM((Country=BM112)*(YearsExp&lt;&gt;"")*1),0)</f>
        <v>0</v>
      </c>
      <c r="BP112" s="0" t="e">
        <f aca="false" t="array" ref="BP112:BP112">SUM((Country=BM112)*1)</f>
        <v>#VALUE!</v>
      </c>
      <c r="BR112" s="0" t="e">
        <f aca="false">CHOOSE($BN$3,104-BL112,BN112,BO112,BP112)+0.00001*ROWS($BM$18:BM112)</f>
        <v>#VALUE!</v>
      </c>
      <c r="BS112" s="0" t="e">
        <f aca="false">RANK(BR112,$BR$18:$BR$120)</f>
        <v>#VALUE!</v>
      </c>
      <c r="BT112" s="0" t="n">
        <v>95</v>
      </c>
      <c r="BU112" s="0" t="e">
        <v>#N/A</v>
      </c>
      <c r="BV112" s="0" t="e">
        <v>#N/A</v>
      </c>
      <c r="BW112" s="0" t="e">
        <v>#N/A</v>
      </c>
      <c r="BX112" s="0" t="e">
        <v>#N/A</v>
      </c>
      <c r="BY112" s="0" t="e">
        <v>#N/A</v>
      </c>
    </row>
    <row r="113" customFormat="false" ht="15" hidden="false" customHeight="false" outlineLevel="0" collapsed="false">
      <c r="BL113" s="57" t="n">
        <v>96</v>
      </c>
      <c r="BM113" s="0" t="s">
        <v>496</v>
      </c>
      <c r="BN113" s="0" t="e">
        <f aca="false" t="array" ref="BN113:BN113">SUM((Country=BM113)*Salaries)/SUM((Country=BM113)*1)</f>
        <v>#VALUE!</v>
      </c>
      <c r="BO113" s="0" t="n">
        <f aca="false" t="array" ref="BO113:BO113">IFERROR(SUM((Country=BM113)*(YearsExp&lt;&gt;"")*YearsExp)/SUM((Country=BM113)*(YearsExp&lt;&gt;"")*1),0)</f>
        <v>0</v>
      </c>
      <c r="BP113" s="0" t="e">
        <f aca="false" t="array" ref="BP113:BP113">SUM((Country=BM113)*1)</f>
        <v>#VALUE!</v>
      </c>
      <c r="BR113" s="0" t="e">
        <f aca="false">CHOOSE($BN$3,104-BL113,BN113,BO113,BP113)+0.00001*ROWS($BM$18:BM113)</f>
        <v>#VALUE!</v>
      </c>
      <c r="BS113" s="0" t="e">
        <f aca="false">RANK(BR113,$BR$18:$BR$120)</f>
        <v>#VALUE!</v>
      </c>
      <c r="BT113" s="0" t="n">
        <v>96</v>
      </c>
      <c r="BU113" s="0" t="e">
        <v>#N/A</v>
      </c>
      <c r="BV113" s="0" t="e">
        <v>#N/A</v>
      </c>
      <c r="BW113" s="0" t="e">
        <v>#N/A</v>
      </c>
      <c r="BX113" s="0" t="e">
        <v>#N/A</v>
      </c>
      <c r="BY113" s="0" t="e">
        <v>#N/A</v>
      </c>
    </row>
    <row r="114" customFormat="false" ht="15" hidden="false" customHeight="false" outlineLevel="0" collapsed="false">
      <c r="BL114" s="57" t="n">
        <v>97</v>
      </c>
      <c r="BM114" s="0" t="s">
        <v>94</v>
      </c>
      <c r="BN114" s="0" t="e">
        <f aca="false" t="array" ref="BN114:BN114">SUM((Country=BM114)*Salaries)/SUM((Country=BM114)*1)</f>
        <v>#VALUE!</v>
      </c>
      <c r="BO114" s="0" t="n">
        <f aca="false" t="array" ref="BO114:BO114">IFERROR(SUM((Country=BM114)*(YearsExp&lt;&gt;"")*YearsExp)/SUM((Country=BM114)*(YearsExp&lt;&gt;"")*1),0)</f>
        <v>0</v>
      </c>
      <c r="BP114" s="0" t="e">
        <f aca="false" t="array" ref="BP114:BP114">SUM((Country=BM114)*1)</f>
        <v>#VALUE!</v>
      </c>
      <c r="BR114" s="0" t="e">
        <f aca="false">CHOOSE($BN$3,104-BL114,BN114,BO114,BP114)+0.00001*ROWS($BM$18:BM114)</f>
        <v>#VALUE!</v>
      </c>
      <c r="BS114" s="0" t="e">
        <f aca="false">RANK(BR114,$BR$18:$BR$120)</f>
        <v>#VALUE!</v>
      </c>
      <c r="BT114" s="0" t="n">
        <v>97</v>
      </c>
      <c r="BU114" s="0" t="e">
        <v>#N/A</v>
      </c>
      <c r="BV114" s="0" t="e">
        <v>#N/A</v>
      </c>
      <c r="BW114" s="0" t="e">
        <v>#N/A</v>
      </c>
      <c r="BX114" s="0" t="e">
        <v>#N/A</v>
      </c>
      <c r="BY114" s="0" t="e">
        <v>#N/A</v>
      </c>
    </row>
    <row r="115" customFormat="false" ht="15" hidden="false" customHeight="false" outlineLevel="0" collapsed="false">
      <c r="BL115" s="57" t="n">
        <v>98</v>
      </c>
      <c r="BM115" s="0" t="s">
        <v>306</v>
      </c>
      <c r="BN115" s="0" t="e">
        <f aca="false" t="array" ref="BN115:BN115">SUM((Country=BM115)*Salaries)/SUM((Country=BM115)*1)</f>
        <v>#VALUE!</v>
      </c>
      <c r="BO115" s="0" t="n">
        <f aca="false" t="array" ref="BO115:BO115">IFERROR(SUM((Country=BM115)*(YearsExp&lt;&gt;"")*YearsExp)/SUM((Country=BM115)*(YearsExp&lt;&gt;"")*1),0)</f>
        <v>0</v>
      </c>
      <c r="BP115" s="0" t="e">
        <f aca="false" t="array" ref="BP115:BP115">SUM((Country=BM115)*1)</f>
        <v>#VALUE!</v>
      </c>
      <c r="BR115" s="0" t="e">
        <f aca="false">CHOOSE($BN$3,104-BL115,BN115,BO115,BP115)+0.00001*ROWS($BM$18:BM115)</f>
        <v>#VALUE!</v>
      </c>
      <c r="BS115" s="0" t="e">
        <f aca="false">RANK(BR115,$BR$18:$BR$120)</f>
        <v>#VALUE!</v>
      </c>
      <c r="BT115" s="0" t="n">
        <v>98</v>
      </c>
      <c r="BU115" s="0" t="e">
        <v>#N/A</v>
      </c>
      <c r="BV115" s="0" t="e">
        <v>#N/A</v>
      </c>
      <c r="BW115" s="0" t="e">
        <v>#N/A</v>
      </c>
      <c r="BX115" s="0" t="e">
        <v>#N/A</v>
      </c>
      <c r="BY115" s="0" t="e">
        <v>#N/A</v>
      </c>
    </row>
    <row r="116" customFormat="false" ht="15" hidden="false" customHeight="false" outlineLevel="0" collapsed="false">
      <c r="BL116" s="57" t="n">
        <v>99</v>
      </c>
      <c r="BM116" s="0" t="s">
        <v>424</v>
      </c>
      <c r="BN116" s="0" t="e">
        <f aca="false" t="array" ref="BN116:BN116">SUM((Country=BM116)*Salaries)/SUM((Country=BM116)*1)</f>
        <v>#VALUE!</v>
      </c>
      <c r="BO116" s="0" t="n">
        <f aca="false" t="array" ref="BO116:BO116">IFERROR(SUM((Country=BM116)*(YearsExp&lt;&gt;"")*YearsExp)/SUM((Country=BM116)*(YearsExp&lt;&gt;"")*1),0)</f>
        <v>0</v>
      </c>
      <c r="BP116" s="0" t="e">
        <f aca="false" t="array" ref="BP116:BP116">SUM((Country=BM116)*1)</f>
        <v>#VALUE!</v>
      </c>
      <c r="BR116" s="0" t="e">
        <f aca="false">CHOOSE($BN$3,104-BL116,BN116,BO116,BP116)+0.00001*ROWS($BM$18:BM116)</f>
        <v>#VALUE!</v>
      </c>
      <c r="BS116" s="0" t="e">
        <f aca="false">RANK(BR116,$BR$18:$BR$120)</f>
        <v>#VALUE!</v>
      </c>
      <c r="BT116" s="0" t="n">
        <v>99</v>
      </c>
      <c r="BU116" s="0" t="e">
        <v>#N/A</v>
      </c>
      <c r="BV116" s="0" t="e">
        <v>#N/A</v>
      </c>
      <c r="BW116" s="0" t="e">
        <v>#N/A</v>
      </c>
      <c r="BX116" s="0" t="e">
        <v>#N/A</v>
      </c>
      <c r="BY116" s="0" t="e">
        <v>#N/A</v>
      </c>
    </row>
    <row r="117" customFormat="false" ht="15" hidden="false" customHeight="false" outlineLevel="0" collapsed="false">
      <c r="BL117" s="57" t="n">
        <v>100</v>
      </c>
      <c r="BM117" s="0" t="s">
        <v>74</v>
      </c>
      <c r="BN117" s="0" t="e">
        <f aca="false" t="array" ref="BN117:BN117">SUM((Country=BM117)*Salaries)/SUM((Country=BM117)*1)</f>
        <v>#VALUE!</v>
      </c>
      <c r="BO117" s="0" t="n">
        <f aca="false" t="array" ref="BO117:BO117">IFERROR(SUM((Country=BM117)*(YearsExp&lt;&gt;"")*YearsExp)/SUM((Country=BM117)*(YearsExp&lt;&gt;"")*1),0)</f>
        <v>0</v>
      </c>
      <c r="BP117" s="0" t="e">
        <f aca="false" t="array" ref="BP117:BP117">SUM((Country=BM117)*1)</f>
        <v>#VALUE!</v>
      </c>
      <c r="BR117" s="0" t="e">
        <f aca="false">CHOOSE($BN$3,104-BL117,BN117,BO117,BP117)+0.00001*ROWS($BM$18:BM117)</f>
        <v>#VALUE!</v>
      </c>
      <c r="BS117" s="0" t="e">
        <f aca="false">RANK(BR117,$BR$18:$BR$120)</f>
        <v>#VALUE!</v>
      </c>
      <c r="BT117" s="0" t="n">
        <v>100</v>
      </c>
      <c r="BU117" s="0" t="e">
        <v>#N/A</v>
      </c>
      <c r="BV117" s="0" t="e">
        <v>#N/A</v>
      </c>
      <c r="BW117" s="0" t="e">
        <v>#N/A</v>
      </c>
      <c r="BX117" s="0" t="e">
        <v>#N/A</v>
      </c>
      <c r="BY117" s="0" t="e">
        <v>#N/A</v>
      </c>
    </row>
    <row r="118" customFormat="false" ht="15" hidden="false" customHeight="false" outlineLevel="0" collapsed="false">
      <c r="BL118" s="57" t="n">
        <v>101</v>
      </c>
      <c r="BM118" s="0" t="s">
        <v>451</v>
      </c>
      <c r="BN118" s="0" t="e">
        <f aca="false" t="array" ref="BN118:BN118">SUM((Country=BM118)*Salaries)/SUM((Country=BM118)*1)</f>
        <v>#VALUE!</v>
      </c>
      <c r="BO118" s="0" t="n">
        <f aca="false" t="array" ref="BO118:BO118">IFERROR(SUM((Country=BM118)*(YearsExp&lt;&gt;"")*YearsExp)/SUM((Country=BM118)*(YearsExp&lt;&gt;"")*1),0)</f>
        <v>0</v>
      </c>
      <c r="BP118" s="0" t="e">
        <f aca="false" t="array" ref="BP118:BP118">SUM((Country=BM118)*1)</f>
        <v>#VALUE!</v>
      </c>
      <c r="BR118" s="0" t="e">
        <f aca="false">CHOOSE($BN$3,104-BL118,BN118,BO118,BP118)+0.00001*ROWS($BM$18:BM118)</f>
        <v>#VALUE!</v>
      </c>
      <c r="BS118" s="0" t="e">
        <f aca="false">RANK(BR118,$BR$18:$BR$120)</f>
        <v>#VALUE!</v>
      </c>
      <c r="BT118" s="0" t="n">
        <v>101</v>
      </c>
      <c r="BU118" s="0" t="e">
        <v>#N/A</v>
      </c>
      <c r="BV118" s="0" t="e">
        <v>#N/A</v>
      </c>
      <c r="BW118" s="0" t="e">
        <v>#N/A</v>
      </c>
      <c r="BX118" s="0" t="e">
        <v>#N/A</v>
      </c>
      <c r="BY118" s="0" t="e">
        <v>#N/A</v>
      </c>
    </row>
    <row r="119" customFormat="false" ht="15" hidden="false" customHeight="false" outlineLevel="0" collapsed="false">
      <c r="BL119" s="57" t="n">
        <v>102</v>
      </c>
      <c r="BM119" s="0" t="s">
        <v>398</v>
      </c>
      <c r="BN119" s="0" t="e">
        <f aca="false" t="array" ref="BN119:BN119">SUM((Country=BM119)*Salaries)/SUM((Country=BM119)*1)</f>
        <v>#VALUE!</v>
      </c>
      <c r="BO119" s="0" t="n">
        <f aca="false" t="array" ref="BO119:BO119">IFERROR(SUM((Country=BM119)*(YearsExp&lt;&gt;"")*YearsExp)/SUM((Country=BM119)*(YearsExp&lt;&gt;"")*1),0)</f>
        <v>0</v>
      </c>
      <c r="BP119" s="0" t="e">
        <f aca="false" t="array" ref="BP119:BP119">SUM((Country=BM119)*1)</f>
        <v>#VALUE!</v>
      </c>
      <c r="BR119" s="0" t="e">
        <f aca="false">CHOOSE($BN$3,104-BL119,BN119,BO119,BP119)+0.00001*ROWS($BM$18:BM119)</f>
        <v>#VALUE!</v>
      </c>
      <c r="BS119" s="0" t="e">
        <f aca="false">RANK(BR119,$BR$18:$BR$120)</f>
        <v>#VALUE!</v>
      </c>
      <c r="BT119" s="0" t="n">
        <v>102</v>
      </c>
      <c r="BU119" s="0" t="e">
        <v>#N/A</v>
      </c>
      <c r="BV119" s="0" t="e">
        <v>#N/A</v>
      </c>
      <c r="BW119" s="0" t="e">
        <v>#N/A</v>
      </c>
      <c r="BX119" s="0" t="e">
        <v>#N/A</v>
      </c>
      <c r="BY119" s="0" t="e">
        <v>#N/A</v>
      </c>
    </row>
    <row r="120" customFormat="false" ht="15" hidden="false" customHeight="false" outlineLevel="0" collapsed="false">
      <c r="BL120" s="57" t="n">
        <v>103</v>
      </c>
      <c r="BM120" s="0" t="s">
        <v>454</v>
      </c>
      <c r="BN120" s="0" t="e">
        <f aca="false" t="array" ref="BN120:BN120">SUM((Country=BM120)*Salaries)/SUM((Country=BM120)*1)</f>
        <v>#VALUE!</v>
      </c>
      <c r="BO120" s="0" t="n">
        <f aca="false" t="array" ref="BO120:BO120">IFERROR(SUM((Country=BM120)*(YearsExp&lt;&gt;"")*YearsExp)/SUM((Country=BM120)*(YearsExp&lt;&gt;"")*1),0)</f>
        <v>0</v>
      </c>
      <c r="BP120" s="0" t="e">
        <f aca="false" t="array" ref="BP120:BP120">SUM((Country=BM120)*1)</f>
        <v>#VALUE!</v>
      </c>
      <c r="BR120" s="0" t="e">
        <f aca="false">CHOOSE($BN$3,104-BL120,BN120,BO120,BP120)+0.00001*ROWS($BM$18:BM120)</f>
        <v>#VALUE!</v>
      </c>
      <c r="BS120" s="0" t="e">
        <f aca="false">RANK(BR120,$BR$18:$BR$120)</f>
        <v>#VALUE!</v>
      </c>
      <c r="BT120" s="0" t="n">
        <v>103</v>
      </c>
      <c r="BU120" s="0" t="e">
        <v>#N/A</v>
      </c>
      <c r="BV120" s="0" t="e">
        <v>#N/A</v>
      </c>
      <c r="BW120" s="0" t="e">
        <v>#N/A</v>
      </c>
      <c r="BX120" s="0" t="e">
        <v>#N/A</v>
      </c>
      <c r="BY120" s="0" t="e">
        <v>#N/A</v>
      </c>
    </row>
  </sheetData>
  <mergeCells count="1">
    <mergeCell ref="CV17:CW17"/>
  </mergeCells>
  <conditionalFormatting sqref="C5">
    <cfRule type="expression" priority="2" aboveAverage="0" equalAverage="0" bottom="0" percent="0" rank="0" text="" dxfId="0">
      <formula>#REF!="ERR"</formula>
    </cfRule>
  </conditionalFormatting>
  <dataValidations count="1">
    <dataValidation allowBlank="true" operator="equal" showDropDown="false" showErrorMessage="true" showInputMessage="true" sqref="C5" type="list">
      <formula1>INDEX(tblHours,,1)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  <Company>Chandoo.org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2019-01-29T17:35:18Z</dcterms:created>
  <dc:creator/>
  <dc:description>This &lt;a href="http://www.tidyform.com/download/excel-users-salary-survey-analysis.html"&gt;Excel Users Salary Survey Analysis&lt;/a&gt; are free to download and edit. For more related templates, see &lt;a href="http://www.tidyform.com/excel-dashboard-template.html"&gt;Excel Dashboard Template&lt;/a&gt; of &lt;a href="http://www.tidyform.com/diagram-template.html"&gt;Diagram Template&lt;/a&gt;. More than 1740 templates of &lt;a href="http://www.tidyform.com/business.html"&gt;Business&lt;/a&gt; category are offered by &lt;a href="www.tidyform.com"&gt;TidyForm&lt;/a&gt;.</dc:description>
  <cp:keywords>diagram template excel dashboard template</cp:keywords>
  <dc:language>en-US</dc:language>
  <cp:lastModifiedBy/>
  <cp:revision>1</cp:revision>
  <dc:subject>Business: Generic</dc:subject>
  <dc:title>Excel Users Salary Survey Analysis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Chandoo.org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cense">
    <vt:lpwstr>Personal Use</vt:lpwstr>
  </property>
  <property fmtid="{D5CDD505-2E9C-101B-9397-08002B2CF9AE}" pid="7" name="LinksUpToDate">
    <vt:bool>0</vt:bool>
  </property>
  <property fmtid="{D5CDD505-2E9C-101B-9397-08002B2CF9AE}" pid="8" name="ScaleCrop">
    <vt:bool>0</vt:bool>
  </property>
  <property fmtid="{D5CDD505-2E9C-101B-9397-08002B2CF9AE}" pid="9" name="ShareDoc">
    <vt:bool>0</vt:bool>
  </property>
</Properties>
</file>