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alculator" sheetId="1" state="visible" r:id="rId2"/>
    <sheet name="Data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<sst xmlns="http://schemas.openxmlformats.org/spreadsheetml/2006/main" count="33" uniqueCount="31">
  <si>
    <t xml:space="preserve">Payoff Calculator</t>
  </si>
  <si>
    <t xml:space="preserve">www.payoff-calculator.info</t>
  </si>
  <si>
    <t xml:space="preserve">purchase value:</t>
  </si>
  <si>
    <t xml:space="preserve">extra payments</t>
  </si>
  <si>
    <t xml:space="preserve">payment information</t>
  </si>
  <si>
    <t xml:space="preserve">down payment:</t>
  </si>
  <si>
    <t xml:space="preserve">loan amount:</t>
  </si>
  <si>
    <t xml:space="preserve">periodic:</t>
  </si>
  <si>
    <t xml:space="preserve">periodic payment:</t>
  </si>
  <si>
    <t xml:space="preserve">interest rate:</t>
  </si>
  <si>
    <t xml:space="preserve">annually recurring:</t>
  </si>
  <si>
    <t xml:space="preserve">loan length:</t>
  </si>
  <si>
    <t xml:space="preserve">date:</t>
  </si>
  <si>
    <t xml:space="preserve">pay periodicity:</t>
  </si>
  <si>
    <t xml:space="preserve">monthly</t>
  </si>
  <si>
    <t xml:space="preserve">one-off lump sum:</t>
  </si>
  <si>
    <t xml:space="preserve">number of periods:</t>
  </si>
  <si>
    <t xml:space="preserve">start date:</t>
  </si>
  <si>
    <t xml:space="preserve">PERIOD NUMBER:</t>
  </si>
  <si>
    <t xml:space="preserve">PAYMENT DATE:</t>
  </si>
  <si>
    <t xml:space="preserve">PAID INTEREST:</t>
  </si>
  <si>
    <t xml:space="preserve">PAID PRINCIPAL:</t>
  </si>
  <si>
    <t xml:space="preserve">EXTRA PAYMENT:</t>
  </si>
  <si>
    <t xml:space="preserve">REMAINING BALANCE:</t>
  </si>
  <si>
    <t xml:space="preserve">periodicity:</t>
  </si>
  <si>
    <t xml:space="preserve">weekly</t>
  </si>
  <si>
    <t xml:space="preserve">bi-weekly</t>
  </si>
  <si>
    <t xml:space="preserve">bi-monthly</t>
  </si>
  <si>
    <t xml:space="preserve">quarterly</t>
  </si>
  <si>
    <t xml:space="preserve">semi-annually</t>
  </si>
  <si>
    <t xml:space="preserve">annually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</si>
</sst>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$-409]#,##0.00;[RED]\-[$$-409]#,##0.00"/>
    <numFmt numFmtId="166" formatCode="0.00%"/>
    <numFmt numFmtId="167" formatCode="MM/DD"/>
    <numFmt numFmtId="168" formatCode="MM/DD/YY"/>
  </numFmts>
  <fonts count="1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Lucida Sans"/>
      <family val="2"/>
    </font>
    <font>
      <sz val="10"/>
      <name val="Lucida Sans"/>
      <family val="2"/>
    </font>
    <font>
      <b val="true"/>
      <sz val="36"/>
      <color rgb="FFFFFFFF"/>
      <name val="Arial"/>
      <family val="2"/>
    </font>
    <font>
      <b val="true"/>
      <sz val="10"/>
      <color rgb="FFFFFFFF"/>
      <name val="Arial"/>
      <family val="2"/>
    </font>
    <font>
      <b val="true"/>
      <sz val="10"/>
      <color rgb="FF000000"/>
      <name val="Arial"/>
      <family val="2"/>
    </font>
    <font>
      <b val="true"/>
      <sz val="10"/>
      <name val="Arial"/>
      <family val="2"/>
    </font>
    <font>
      <b val="true"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C0C0C0"/>
        <bgColor rgb="FFCCCCFF"/>
      </patternFill>
    </fill>
  </fills>
  <borders count="1">
    <border diagonalUp="false" diagonalDown="false">
      <left/>
      <right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8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payoff-calculator.info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57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16.2"/>
    <col collapsed="false" customWidth="true" hidden="false" outlineLevel="0" max="3" min="3" style="0" width="18.14"/>
    <col collapsed="false" customWidth="true" hidden="false" outlineLevel="0" max="6" min="4" style="0" width="16.2"/>
    <col collapsed="false" customWidth="false" hidden="false" outlineLevel="0" max="1025" min="7" style="0" width="11.52"/>
  </cols>
  <sheetData>
    <row r="1" customFormat="false" ht="12.75" hidden="false" customHeight="true" outlineLevel="0" collapsed="false">
      <c r="A1" s="1"/>
      <c r="B1" s="1"/>
      <c r="C1" s="1"/>
      <c r="D1" s="1"/>
      <c r="E1" s="1"/>
      <c r="F1" s="1"/>
    </row>
    <row r="2" customFormat="false" ht="12.85" hidden="false" customHeight="false" outlineLevel="0" collapsed="false">
      <c r="A2" s="2" t="s">
        <v>0</v>
      </c>
      <c r="B2" s="2"/>
      <c r="C2" s="2"/>
      <c r="D2" s="2"/>
      <c r="E2" s="2"/>
      <c r="F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</row>
    <row r="4" customFormat="false" ht="12.85" hidden="false" customHeight="false" outlineLevel="0" collapsed="false">
      <c r="A4" s="2"/>
      <c r="B4" s="2"/>
      <c r="C4" s="2"/>
      <c r="D4" s="2"/>
      <c r="E4" s="2"/>
      <c r="F4" s="2"/>
    </row>
    <row r="5" customFormat="false" ht="13.4" hidden="false" customHeight="false" outlineLevel="0" collapsed="false">
      <c r="A5" s="3" t="s">
        <v>1</v>
      </c>
      <c r="B5" s="3"/>
      <c r="C5" s="3"/>
      <c r="D5" s="3"/>
      <c r="E5" s="3"/>
      <c r="F5" s="3"/>
    </row>
    <row r="6" customFormat="false" ht="12.85" hidden="false" customHeight="false" outlineLevel="0" collapsed="false">
      <c r="A6" s="4"/>
      <c r="B6" s="4"/>
      <c r="C6" s="4"/>
      <c r="D6" s="4"/>
      <c r="E6" s="4"/>
      <c r="F6" s="4"/>
    </row>
    <row r="7" customFormat="false" ht="12.85" hidden="false" customHeight="false" outlineLevel="0" collapsed="false">
      <c r="A7" s="5" t="s">
        <v>2</v>
      </c>
      <c r="B7" s="6" t="n">
        <v>300000</v>
      </c>
      <c r="C7" s="7" t="s">
        <v>3</v>
      </c>
      <c r="D7" s="7"/>
      <c r="E7" s="7" t="s">
        <v>4</v>
      </c>
      <c r="F7" s="7"/>
    </row>
    <row r="8" customFormat="false" ht="12.85" hidden="false" customHeight="false" outlineLevel="0" collapsed="false">
      <c r="A8" s="5" t="s">
        <v>5</v>
      </c>
      <c r="B8" s="8" t="n">
        <v>0.25</v>
      </c>
      <c r="C8" s="7"/>
      <c r="D8" s="7"/>
      <c r="E8" s="7"/>
      <c r="F8" s="7"/>
    </row>
    <row r="9" customFormat="false" ht="12.85" hidden="false" customHeight="true" outlineLevel="0" collapsed="false">
      <c r="A9" s="5" t="s">
        <v>6</v>
      </c>
      <c r="B9" s="9" t="n">
        <f aca="false">IF(ISNUMBER(AND(B7,B8)),B7-(B7*B8))</f>
        <v>225000</v>
      </c>
      <c r="C9" s="10" t="s">
        <v>7</v>
      </c>
      <c r="D9" s="11" t="n">
        <v>0</v>
      </c>
      <c r="E9" s="12" t="s">
        <v>8</v>
      </c>
      <c r="F9" s="13" t="n">
        <f aca="false">=IF(A17="","",ROUND(PMT(B$10/VLOOKUP(B12,Data!$A2:$B8,2,0),F$12,-B$9),2))</f>
        <v>1519.67</v>
      </c>
    </row>
    <row r="10" customFormat="false" ht="12.85" hidden="false" customHeight="false" outlineLevel="0" collapsed="false">
      <c r="A10" s="5" t="s">
        <v>9</v>
      </c>
      <c r="B10" s="8" t="n">
        <v>0.0715</v>
      </c>
      <c r="C10" s="10" t="s">
        <v>10</v>
      </c>
      <c r="D10" s="11" t="n">
        <v>0</v>
      </c>
      <c r="E10" s="12"/>
      <c r="F10" s="12"/>
    </row>
    <row r="11" customFormat="false" ht="12.85" hidden="false" customHeight="false" outlineLevel="0" collapsed="false">
      <c r="A11" s="5" t="s">
        <v>11</v>
      </c>
      <c r="B11" s="9" t="n">
        <v>30</v>
      </c>
      <c r="C11" s="10" t="s">
        <v>12</v>
      </c>
      <c r="D11" s="14" t="n">
        <f aca="true">TODAY()</f>
        <v>45173</v>
      </c>
    </row>
    <row r="12" customFormat="false" ht="12.85" hidden="false" customHeight="true" outlineLevel="0" collapsed="false">
      <c r="A12" s="5" t="s">
        <v>13</v>
      </c>
      <c r="B12" s="9" t="s">
        <v>14</v>
      </c>
      <c r="C12" s="10" t="s">
        <v>15</v>
      </c>
      <c r="D12" s="11" t="n">
        <v>0</v>
      </c>
      <c r="E12" s="12" t="s">
        <v>16</v>
      </c>
      <c r="F12" s="15" t="n">
        <f aca="false">B11*VLOOKUP(B12,Data!$A2:$B8,2,0)</f>
        <v>360</v>
      </c>
    </row>
    <row r="13" customFormat="false" ht="12.85" hidden="false" customHeight="false" outlineLevel="0" collapsed="false">
      <c r="A13" s="5" t="s">
        <v>17</v>
      </c>
      <c r="B13" s="16" t="n">
        <f aca="true">TODAY()</f>
        <v>45173</v>
      </c>
      <c r="C13" s="10" t="s">
        <v>12</v>
      </c>
      <c r="D13" s="17" t="n">
        <f aca="true">TODAY()</f>
        <v>45173</v>
      </c>
      <c r="E13" s="12"/>
      <c r="F13" s="12"/>
    </row>
    <row r="14" customFormat="false" ht="12.85" hidden="false" customHeight="true" outlineLevel="0" collapsed="false">
      <c r="A14" s="18" t="s">
        <v>18</v>
      </c>
      <c r="B14" s="18" t="s">
        <v>19</v>
      </c>
      <c r="C14" s="18" t="s">
        <v>20</v>
      </c>
      <c r="D14" s="18" t="s">
        <v>21</v>
      </c>
      <c r="E14" s="18" t="s">
        <v>22</v>
      </c>
      <c r="F14" s="18" t="s">
        <v>23</v>
      </c>
    </row>
    <row r="15" customFormat="false" ht="12.85" hidden="false" customHeight="false" outlineLevel="0" collapsed="false">
      <c r="A15" s="18"/>
      <c r="B15" s="18"/>
      <c r="C15" s="18"/>
      <c r="D15" s="18"/>
      <c r="E15" s="18"/>
      <c r="F15" s="18"/>
    </row>
    <row r="16" customFormat="false" ht="12.85" hidden="false" customHeight="false" outlineLevel="0" collapsed="false">
      <c r="A16" s="0" t="n">
        <v>0</v>
      </c>
      <c r="B16" s="19" t="n">
        <f aca="false">B13</f>
        <v>45173</v>
      </c>
      <c r="F16" s="0" t="n">
        <f aca="false">$B$9</f>
        <v>225000</v>
      </c>
    </row>
    <row r="17" customFormat="false" ht="12.85" hidden="false" customHeight="false" outlineLevel="0" collapsed="false">
      <c r="A17" s="0" t="n">
        <f aca="false">IF(AND(A16&lt;$F$12,F16&gt;0),A16+1,"")</f>
        <v>1</v>
      </c>
      <c r="B17" s="19" t="n">
        <f aca="false">IF(A17="","",IF(VLOOKUP($B$12,Data!$A$2:$B$8,2,0)&lt;13,EDATE($B$16,A17*12/VLOOKUP($B$12,Data!$A$2:$B$8,2,0)),IF(VLOOKUP($B$12,Data!$A$2:$B$8,2,0)=52,B16+7,B16+14)))</f>
        <v>45203</v>
      </c>
      <c r="C17" s="0" t="n">
        <f aca="false">IF(A17="","",F16*($B$10/VLOOKUP($B$12,Data!$A$2:$B$8,2,0)))</f>
        <v>1340.625</v>
      </c>
      <c r="D17" s="0" t="n">
        <f aca="false">IF(A17="","",IF(F16&lt;$F$9,F16,$F$9-C17))</f>
        <v>179.045</v>
      </c>
      <c r="E17" s="20" t="n">
        <f aca="false">IF(D17&gt;=F16,"",IF(A17="","",IF($D$9&gt;0,$D$9,0)+IF(AND(DATE(YEAR(B17),MONTH($D$11),DAY($D$11))&gt;B16,DATE(YEAR(B17),MONTH($D$11),DAY($D$11))&lt;=B17),$D$10,0)+IF(AND($D$13&gt;B16,$D$13&lt;=B17),$D$12,0)))</f>
        <v>0</v>
      </c>
      <c r="F17" s="0" t="n">
        <f aca="false">IF(A17="","",IF(D17+E17&gt;F16,F16-F16,F16-D17-E17))</f>
        <v>224820.955</v>
      </c>
    </row>
    <row r="18" customFormat="false" ht="12.85" hidden="false" customHeight="false" outlineLevel="0" collapsed="false">
      <c r="A18" s="0" t="n">
        <f aca="false">IF(AND(A17&lt;$F$12,F17&gt;0),A17+1,"")</f>
        <v>2</v>
      </c>
      <c r="B18" s="19" t="n">
        <f aca="false">IF(A18="","",IF(VLOOKUP($B$12,Data!$A$2:$B$8,2,0)&lt;13,EDATE($B$16,A18*12/VLOOKUP($B$12,Data!$A$2:$B$8,2,0)),IF(VLOOKUP($B$12,Data!$A$2:$B$8,2,0)=52,B17+7,B17+14)))</f>
        <v>45234</v>
      </c>
      <c r="C18" s="0" t="n">
        <f aca="false">IF(A18="","",F17*($B$10/VLOOKUP($B$12,Data!$A$2:$B$8,2,0)))</f>
        <v>1339.55819020833</v>
      </c>
      <c r="D18" s="0" t="n">
        <f aca="false">IF(A18="","",IF(F17&lt;$F$9,F17,$F$9-C18))</f>
        <v>180.111809791667</v>
      </c>
      <c r="E18" s="20" t="n">
        <f aca="false">IF(D18&gt;=F17,"",IF(A18="","",IF($D$9&gt;0,$D$9,0)+IF(AND(DATE(YEAR(B18),MONTH($D$11),DAY($D$11))&gt;B17,DATE(YEAR(B18),MONTH($D$11),DAY($D$11))&lt;=B18),$D$10,0)+IF(AND($D$13&gt;B17,$D$13&lt;=B18),$D$12,0)))</f>
        <v>0</v>
      </c>
      <c r="F18" s="0" t="n">
        <f aca="false">IF(A18="","",IF(D18+E18&gt;F17,F17-F17,F17-D18-E18))</f>
        <v>224640.843190208</v>
      </c>
    </row>
    <row r="19" customFormat="false" ht="12.85" hidden="false" customHeight="false" outlineLevel="0" collapsed="false">
      <c r="A19" s="0" t="n">
        <f aca="false">IF(AND(A18&lt;$F$12,F18&gt;0),A18+1,"")</f>
        <v>3</v>
      </c>
      <c r="B19" s="19" t="n">
        <f aca="false">IF(A19="","",IF(VLOOKUP($B$12,Data!$A$2:$B$8,2,0)&lt;13,EDATE($B$16,A19*12/VLOOKUP($B$12,Data!$A$2:$B$8,2,0)),IF(VLOOKUP($B$12,Data!$A$2:$B$8,2,0)=52,B18+7,B18+14)))</f>
        <v>45264</v>
      </c>
      <c r="C19" s="0" t="n">
        <f aca="false">IF(A19="","",F18*($B$10/VLOOKUP($B$12,Data!$A$2:$B$8,2,0)))</f>
        <v>1338.48502400832</v>
      </c>
      <c r="D19" s="0" t="n">
        <f aca="false">IF(A19="","",IF(F18&lt;$F$9,F18,$F$9-C19))</f>
        <v>181.184975991675</v>
      </c>
      <c r="E19" s="20" t="n">
        <f aca="false">IF(D19&gt;=F18,"",IF(A19="","",IF($D$9&gt;0,$D$9,0)+IF(AND(DATE(YEAR(B19),MONTH($D$11),DAY($D$11))&gt;B18,DATE(YEAR(B19),MONTH($D$11),DAY($D$11))&lt;=B19),$D$10,0)+IF(AND($D$13&gt;B18,$D$13&lt;=B19),$D$12,0)))</f>
        <v>0</v>
      </c>
      <c r="F19" s="0" t="n">
        <f aca="false">IF(A19="","",IF(D19+E19&gt;F18,F18-F18,F18-D19-E19))</f>
        <v>224459.658214217</v>
      </c>
    </row>
    <row r="20" customFormat="false" ht="12.85" hidden="false" customHeight="false" outlineLevel="0" collapsed="false">
      <c r="A20" s="0" t="n">
        <f aca="false">IF(AND(A19&lt;$F$12,F19&gt;0),A19+1,"")</f>
        <v>4</v>
      </c>
      <c r="B20" s="19" t="n">
        <f aca="false">IF(A20="","",IF(VLOOKUP($B$12,Data!$A$2:$B$8,2,0)&lt;13,EDATE($B$16,A20*12/VLOOKUP($B$12,Data!$A$2:$B$8,2,0)),IF(VLOOKUP($B$12,Data!$A$2:$B$8,2,0)=52,B19+7,B19+14)))</f>
        <v>45295</v>
      </c>
      <c r="C20" s="0" t="n">
        <f aca="false">IF(A20="","",F19*($B$10/VLOOKUP($B$12,Data!$A$2:$B$8,2,0)))</f>
        <v>1337.40546352637</v>
      </c>
      <c r="D20" s="0" t="n">
        <f aca="false">IF(A20="","",IF(F19&lt;$F$9,F19,$F$9-C20))</f>
        <v>182.264536473626</v>
      </c>
      <c r="E20" s="20" t="n">
        <f aca="false">IF(D20&gt;=F19,"",IF(A20="","",IF($D$9&gt;0,$D$9,0)+IF(AND(DATE(YEAR(B20),MONTH($D$11),DAY($D$11))&gt;B19,DATE(YEAR(B20),MONTH($D$11),DAY($D$11))&lt;=B20),$D$10,0)+IF(AND($D$13&gt;B19,$D$13&lt;=B20),$D$12,0)))</f>
        <v>0</v>
      </c>
      <c r="F20" s="0" t="n">
        <f aca="false">IF(A20="","",IF(D20+E20&gt;F19,F19-F19,F19-D20-E20))</f>
        <v>224277.393677743</v>
      </c>
    </row>
    <row r="21" customFormat="false" ht="12.85" hidden="false" customHeight="false" outlineLevel="0" collapsed="false">
      <c r="A21" s="0" t="n">
        <f aca="false">IF(AND(A20&lt;$F$12,F20&gt;0),A20+1,"")</f>
        <v>5</v>
      </c>
      <c r="B21" s="19" t="n">
        <f aca="false">IF(A21="","",IF(VLOOKUP($B$12,Data!$A$2:$B$8,2,0)&lt;13,EDATE($B$16,A21*12/VLOOKUP($B$12,Data!$A$2:$B$8,2,0)),IF(VLOOKUP($B$12,Data!$A$2:$B$8,2,0)=52,B20+7,B20+14)))</f>
        <v>45326</v>
      </c>
      <c r="C21" s="0" t="n">
        <f aca="false">IF(A21="","",F20*($B$10/VLOOKUP($B$12,Data!$A$2:$B$8,2,0)))</f>
        <v>1336.31947066322</v>
      </c>
      <c r="D21" s="0" t="n">
        <f aca="false">IF(A21="","",IF(F20&lt;$F$9,F20,$F$9-C21))</f>
        <v>183.350529336781</v>
      </c>
      <c r="E21" s="20" t="n">
        <f aca="false">IF(D21&gt;=F20,"",IF(A21="","",IF($D$9&gt;0,$D$9,0)+IF(AND(DATE(YEAR(B21),MONTH($D$11),DAY($D$11))&gt;B20,DATE(YEAR(B21),MONTH($D$11),DAY($D$11))&lt;=B21),$D$10,0)+IF(AND($D$13&gt;B20,$D$13&lt;=B21),$D$12,0)))</f>
        <v>0</v>
      </c>
      <c r="F21" s="0" t="n">
        <f aca="false">IF(A21="","",IF(D21+E21&gt;F20,F20-F20,F20-D21-E21))</f>
        <v>224094.043148406</v>
      </c>
    </row>
    <row r="22" customFormat="false" ht="12.85" hidden="false" customHeight="false" outlineLevel="0" collapsed="false">
      <c r="A22" s="0" t="n">
        <f aca="false">IF(AND(A21&lt;$F$12,F21&gt;0),A21+1,"")</f>
        <v>6</v>
      </c>
      <c r="B22" s="19" t="n">
        <f aca="false">IF(A22="","",IF(VLOOKUP($B$12,Data!$A$2:$B$8,2,0)&lt;13,EDATE($B$16,A22*12/VLOOKUP($B$12,Data!$A$2:$B$8,2,0)),IF(VLOOKUP($B$12,Data!$A$2:$B$8,2,0)=52,B21+7,B21+14)))</f>
        <v>45355</v>
      </c>
      <c r="C22" s="0" t="n">
        <f aca="false">IF(A22="","",F21*($B$10/VLOOKUP($B$12,Data!$A$2:$B$8,2,0)))</f>
        <v>1335.22700709259</v>
      </c>
      <c r="D22" s="0" t="n">
        <f aca="false">IF(A22="","",IF(F21&lt;$F$9,F21,$F$9-C22))</f>
        <v>184.442992907413</v>
      </c>
      <c r="E22" s="20" t="n">
        <f aca="false">IF(D22&gt;=F21,"",IF(A22="","",IF($D$9&gt;0,$D$9,0)+IF(AND(DATE(YEAR(B22),MONTH($D$11),DAY($D$11))&gt;B21,DATE(YEAR(B22),MONTH($D$11),DAY($D$11))&lt;=B22),$D$10,0)+IF(AND($D$13&gt;B21,$D$13&lt;=B22),$D$12,0)))</f>
        <v>0</v>
      </c>
      <c r="F22" s="0" t="n">
        <f aca="false">IF(A22="","",IF(D22+E22&gt;F21,F21-F21,F21-D22-E22))</f>
        <v>223909.600155499</v>
      </c>
    </row>
    <row r="23" customFormat="false" ht="12.85" hidden="false" customHeight="false" outlineLevel="0" collapsed="false">
      <c r="A23" s="0" t="n">
        <f aca="false">IF(AND(A22&lt;$F$12,F22&gt;0),A22+1,"")</f>
        <v>7</v>
      </c>
      <c r="B23" s="19" t="n">
        <f aca="false">IF(A23="","",IF(VLOOKUP($B$12,Data!$A$2:$B$8,2,0)&lt;13,EDATE($B$16,A23*12/VLOOKUP($B$12,Data!$A$2:$B$8,2,0)),IF(VLOOKUP($B$12,Data!$A$2:$B$8,2,0)=52,B22+7,B22+14)))</f>
        <v>45386</v>
      </c>
      <c r="C23" s="0" t="n">
        <f aca="false">IF(A23="","",F22*($B$10/VLOOKUP($B$12,Data!$A$2:$B$8,2,0)))</f>
        <v>1334.12803425985</v>
      </c>
      <c r="D23" s="0" t="n">
        <f aca="false">IF(A23="","",IF(F22&lt;$F$9,F22,$F$9-C23))</f>
        <v>185.541965740153</v>
      </c>
      <c r="E23" s="20" t="n">
        <f aca="false">IF(D23&gt;=F22,"",IF(A23="","",IF($D$9&gt;0,$D$9,0)+IF(AND(DATE(YEAR(B23),MONTH($D$11),DAY($D$11))&gt;B22,DATE(YEAR(B23),MONTH($D$11),DAY($D$11))&lt;=B23),$D$10,0)+IF(AND($D$13&gt;B22,$D$13&lt;=B23),$D$12,0)))</f>
        <v>0</v>
      </c>
      <c r="F23" s="0" t="n">
        <f aca="false">IF(A23="","",IF(D23+E23&gt;F22,F22-F22,F22-D23-E23))</f>
        <v>223724.058189759</v>
      </c>
    </row>
    <row r="24" customFormat="false" ht="12.85" hidden="false" customHeight="false" outlineLevel="0" collapsed="false">
      <c r="A24" s="0" t="n">
        <f aca="false">IF(AND(A23&lt;$F$12,F23&gt;0),A23+1,"")</f>
        <v>8</v>
      </c>
      <c r="B24" s="19" t="n">
        <f aca="false">IF(A24="","",IF(VLOOKUP($B$12,Data!$A$2:$B$8,2,0)&lt;13,EDATE($B$16,A24*12/VLOOKUP($B$12,Data!$A$2:$B$8,2,0)),IF(VLOOKUP($B$12,Data!$A$2:$B$8,2,0)=52,B23+7,B23+14)))</f>
        <v>45416</v>
      </c>
      <c r="C24" s="0" t="n">
        <f aca="false">IF(A24="","",F23*($B$10/VLOOKUP($B$12,Data!$A$2:$B$8,2,0)))</f>
        <v>1333.02251338065</v>
      </c>
      <c r="D24" s="0" t="n">
        <f aca="false">IF(A24="","",IF(F23&lt;$F$9,F23,$F$9-C24))</f>
        <v>186.647486619355</v>
      </c>
      <c r="E24" s="20" t="n">
        <f aca="false">IF(D24&gt;=F23,"",IF(A24="","",IF($D$9&gt;0,$D$9,0)+IF(AND(DATE(YEAR(B24),MONTH($D$11),DAY($D$11))&gt;B23,DATE(YEAR(B24),MONTH($D$11),DAY($D$11))&lt;=B24),$D$10,0)+IF(AND($D$13&gt;B23,$D$13&lt;=B24),$D$12,0)))</f>
        <v>0</v>
      </c>
      <c r="F24" s="0" t="n">
        <f aca="false">IF(A24="","",IF(D24+E24&gt;F23,F23-F23,F23-D24-E24))</f>
        <v>223537.410703139</v>
      </c>
    </row>
    <row r="25" customFormat="false" ht="12.85" hidden="false" customHeight="false" outlineLevel="0" collapsed="false">
      <c r="A25" s="0" t="n">
        <f aca="false">IF(AND(A24&lt;$F$12,F24&gt;0),A24+1,"")</f>
        <v>9</v>
      </c>
      <c r="B25" s="19" t="n">
        <f aca="false">IF(A25="","",IF(VLOOKUP($B$12,Data!$A$2:$B$8,2,0)&lt;13,EDATE($B$16,A25*12/VLOOKUP($B$12,Data!$A$2:$B$8,2,0)),IF(VLOOKUP($B$12,Data!$A$2:$B$8,2,0)=52,B24+7,B24+14)))</f>
        <v>45447</v>
      </c>
      <c r="C25" s="0" t="n">
        <f aca="false">IF(A25="","",F24*($B$10/VLOOKUP($B$12,Data!$A$2:$B$8,2,0)))</f>
        <v>1331.91040543954</v>
      </c>
      <c r="D25" s="0" t="n">
        <f aca="false">IF(A25="","",IF(F24&lt;$F$9,F24,$F$9-C25))</f>
        <v>187.759594560462</v>
      </c>
      <c r="E25" s="20" t="n">
        <f aca="false">IF(D25&gt;=F24,"",IF(A25="","",IF($D$9&gt;0,$D$9,0)+IF(AND(DATE(YEAR(B25),MONTH($D$11),DAY($D$11))&gt;B24,DATE(YEAR(B25),MONTH($D$11),DAY($D$11))&lt;=B25),$D$10,0)+IF(AND($D$13&gt;B24,$D$13&lt;=B25),$D$12,0)))</f>
        <v>0</v>
      </c>
      <c r="F25" s="0" t="n">
        <f aca="false">IF(A25="","",IF(D25+E25&gt;F24,F24-F24,F24-D25-E25))</f>
        <v>223349.651108579</v>
      </c>
    </row>
    <row r="26" customFormat="false" ht="12.85" hidden="false" customHeight="false" outlineLevel="0" collapsed="false">
      <c r="A26" s="0" t="n">
        <f aca="false">IF(AND(A25&lt;$F$12,F25&gt;0),A25+1,"")</f>
        <v>10</v>
      </c>
      <c r="B26" s="19" t="n">
        <f aca="false">IF(A26="","",IF(VLOOKUP($B$12,Data!$A$2:$B$8,2,0)&lt;13,EDATE($B$16,A26*12/VLOOKUP($B$12,Data!$A$2:$B$8,2,0)),IF(VLOOKUP($B$12,Data!$A$2:$B$8,2,0)=52,B25+7,B25+14)))</f>
        <v>45477</v>
      </c>
      <c r="C26" s="0" t="n">
        <f aca="false">IF(A26="","",F25*($B$10/VLOOKUP($B$12,Data!$A$2:$B$8,2,0)))</f>
        <v>1330.79167118862</v>
      </c>
      <c r="D26" s="0" t="n">
        <f aca="false">IF(A26="","",IF(F25&lt;$F$9,F25,$F$9-C26))</f>
        <v>188.878328811384</v>
      </c>
      <c r="E26" s="20" t="n">
        <f aca="false">IF(D26&gt;=F25,"",IF(A26="","",IF($D$9&gt;0,$D$9,0)+IF(AND(DATE(YEAR(B26),MONTH($D$11),DAY($D$11))&gt;B25,DATE(YEAR(B26),MONTH($D$11),DAY($D$11))&lt;=B26),$D$10,0)+IF(AND($D$13&gt;B25,$D$13&lt;=B26),$D$12,0)))</f>
        <v>0</v>
      </c>
      <c r="F26" s="0" t="n">
        <f aca="false">IF(A26="","",IF(D26+E26&gt;F25,F25-F25,F25-D26-E26))</f>
        <v>223160.772779767</v>
      </c>
    </row>
    <row r="27" customFormat="false" ht="12.85" hidden="false" customHeight="false" outlineLevel="0" collapsed="false">
      <c r="A27" s="0" t="n">
        <f aca="false">IF(AND(A26&lt;$F$12,F26&gt;0),A26+1,"")</f>
        <v>11</v>
      </c>
      <c r="B27" s="19" t="n">
        <f aca="false">IF(A27="","",IF(VLOOKUP($B$12,Data!$A$2:$B$8,2,0)&lt;13,EDATE($B$16,A27*12/VLOOKUP($B$12,Data!$A$2:$B$8,2,0)),IF(VLOOKUP($B$12,Data!$A$2:$B$8,2,0)=52,B26+7,B26+14)))</f>
        <v>45508</v>
      </c>
      <c r="C27" s="0" t="n">
        <f aca="false">IF(A27="","",F26*($B$10/VLOOKUP($B$12,Data!$A$2:$B$8,2,0)))</f>
        <v>1329.66627114611</v>
      </c>
      <c r="D27" s="0" t="n">
        <f aca="false">IF(A27="","",IF(F26&lt;$F$9,F26,$F$9-C27))</f>
        <v>190.003728853886</v>
      </c>
      <c r="E27" s="20" t="n">
        <f aca="false">IF(D27&gt;=F26,"",IF(A27="","",IF($D$9&gt;0,$D$9,0)+IF(AND(DATE(YEAR(B27),MONTH($D$11),DAY($D$11))&gt;B26,DATE(YEAR(B27),MONTH($D$11),DAY($D$11))&lt;=B27),$D$10,0)+IF(AND($D$13&gt;B26,$D$13&lt;=B27),$D$12,0)))</f>
        <v>0</v>
      </c>
      <c r="F27" s="0" t="n">
        <f aca="false">IF(A27="","",IF(D27+E27&gt;F26,F26-F26,F26-D27-E27))</f>
        <v>222970.769050914</v>
      </c>
    </row>
    <row r="28" customFormat="false" ht="12.85" hidden="false" customHeight="false" outlineLevel="0" collapsed="false">
      <c r="A28" s="0" t="n">
        <f aca="false">IF(AND(A27&lt;$F$12,F27&gt;0),A27+1,"")</f>
        <v>12</v>
      </c>
      <c r="B28" s="19" t="n">
        <f aca="false">IF(A28="","",IF(VLOOKUP($B$12,Data!$A$2:$B$8,2,0)&lt;13,EDATE($B$16,A28*12/VLOOKUP($B$12,Data!$A$2:$B$8,2,0)),IF(VLOOKUP($B$12,Data!$A$2:$B$8,2,0)=52,B27+7,B27+14)))</f>
        <v>45539</v>
      </c>
      <c r="C28" s="0" t="n">
        <f aca="false">IF(A28="","",F27*($B$10/VLOOKUP($B$12,Data!$A$2:$B$8,2,0)))</f>
        <v>1328.53416559503</v>
      </c>
      <c r="D28" s="0" t="n">
        <f aca="false">IF(A28="","",IF(F27&lt;$F$9,F27,$F$9-C28))</f>
        <v>191.135834404973</v>
      </c>
      <c r="E28" s="20" t="n">
        <f aca="false">IF(D28&gt;=F27,"",IF(A28="","",IF($D$9&gt;0,$D$9,0)+IF(AND(DATE(YEAR(B28),MONTH($D$11),DAY($D$11))&gt;B27,DATE(YEAR(B28),MONTH($D$11),DAY($D$11))&lt;=B28),$D$10,0)+IF(AND($D$13&gt;B27,$D$13&lt;=B28),$D$12,0)))</f>
        <v>0</v>
      </c>
      <c r="F28" s="0" t="n">
        <f aca="false">IF(A28="","",IF(D28+E28&gt;F27,F27-F27,F27-D28-E28))</f>
        <v>222779.633216509</v>
      </c>
    </row>
    <row r="29" customFormat="false" ht="12.85" hidden="false" customHeight="false" outlineLevel="0" collapsed="false">
      <c r="A29" s="0" t="n">
        <f aca="false">IF(AND(A28&lt;$F$12,F28&gt;0),A28+1,"")</f>
        <v>13</v>
      </c>
      <c r="B29" s="19" t="n">
        <f aca="false">IF(A29="","",IF(VLOOKUP($B$12,Data!$A$2:$B$8,2,0)&lt;13,EDATE($B$16,A29*12/VLOOKUP($B$12,Data!$A$2:$B$8,2,0)),IF(VLOOKUP($B$12,Data!$A$2:$B$8,2,0)=52,B28+7,B28+14)))</f>
        <v>45569</v>
      </c>
      <c r="C29" s="0" t="n">
        <f aca="false">IF(A29="","",F28*($B$10/VLOOKUP($B$12,Data!$A$2:$B$8,2,0)))</f>
        <v>1327.3953145817</v>
      </c>
      <c r="D29" s="0" t="n">
        <f aca="false">IF(A29="","",IF(F28&lt;$F$9,F28,$F$9-C29))</f>
        <v>192.274685418303</v>
      </c>
      <c r="E29" s="20" t="n">
        <f aca="false">IF(D29&gt;=F28,"",IF(A29="","",IF($D$9&gt;0,$D$9,0)+IF(AND(DATE(YEAR(B29),MONTH($D$11),DAY($D$11))&gt;B28,DATE(YEAR(B29),MONTH($D$11),DAY($D$11))&lt;=B29),$D$10,0)+IF(AND($D$13&gt;B28,$D$13&lt;=B29),$D$12,0)))</f>
        <v>0</v>
      </c>
      <c r="F29" s="0" t="n">
        <f aca="false">IF(A29="","",IF(D29+E29&gt;F28,F28-F28,F28-D29-E29))</f>
        <v>222587.35853109</v>
      </c>
    </row>
    <row r="30" customFormat="false" ht="12.85" hidden="false" customHeight="false" outlineLevel="0" collapsed="false">
      <c r="A30" s="0" t="n">
        <f aca="false">IF(AND(A29&lt;$F$12,F29&gt;0),A29+1,"")</f>
        <v>14</v>
      </c>
      <c r="B30" s="19" t="n">
        <f aca="false">IF(A30="","",IF(VLOOKUP($B$12,Data!$A$2:$B$8,2,0)&lt;13,EDATE($B$16,A30*12/VLOOKUP($B$12,Data!$A$2:$B$8,2,0)),IF(VLOOKUP($B$12,Data!$A$2:$B$8,2,0)=52,B29+7,B29+14)))</f>
        <v>45600</v>
      </c>
      <c r="C30" s="0" t="n">
        <f aca="false">IF(A30="","",F29*($B$10/VLOOKUP($B$12,Data!$A$2:$B$8,2,0)))</f>
        <v>1326.24967791441</v>
      </c>
      <c r="D30" s="0" t="n">
        <f aca="false">IF(A30="","",IF(F29&lt;$F$9,F29,$F$9-C30))</f>
        <v>193.420322085587</v>
      </c>
      <c r="E30" s="20" t="n">
        <f aca="false">IF(D30&gt;=F29,"",IF(A30="","",IF($D$9&gt;0,$D$9,0)+IF(AND(DATE(YEAR(B30),MONTH($D$11),DAY($D$11))&gt;B29,DATE(YEAR(B30),MONTH($D$11),DAY($D$11))&lt;=B30),$D$10,0)+IF(AND($D$13&gt;B29,$D$13&lt;=B30),$D$12,0)))</f>
        <v>0</v>
      </c>
      <c r="F30" s="0" t="n">
        <f aca="false">IF(A30="","",IF(D30+E30&gt;F29,F29-F29,F29-D30-E30))</f>
        <v>222393.938209005</v>
      </c>
    </row>
    <row r="31" customFormat="false" ht="12.85" hidden="false" customHeight="false" outlineLevel="0" collapsed="false">
      <c r="A31" s="0" t="n">
        <f aca="false">IF(AND(A30&lt;$F$12,F30&gt;0),A30+1,"")</f>
        <v>15</v>
      </c>
      <c r="B31" s="19" t="n">
        <f aca="false">IF(A31="","",IF(VLOOKUP($B$12,Data!$A$2:$B$8,2,0)&lt;13,EDATE($B$16,A31*12/VLOOKUP($B$12,Data!$A$2:$B$8,2,0)),IF(VLOOKUP($B$12,Data!$A$2:$B$8,2,0)=52,B30+7,B30+14)))</f>
        <v>45630</v>
      </c>
      <c r="C31" s="0" t="n">
        <f aca="false">IF(A31="","",F30*($B$10/VLOOKUP($B$12,Data!$A$2:$B$8,2,0)))</f>
        <v>1325.09721516199</v>
      </c>
      <c r="D31" s="0" t="n">
        <f aca="false">IF(A31="","",IF(F30&lt;$F$9,F30,$F$9-C31))</f>
        <v>194.572784838013</v>
      </c>
      <c r="E31" s="20" t="n">
        <f aca="false">IF(D31&gt;=F30,"",IF(A31="","",IF($D$9&gt;0,$D$9,0)+IF(AND(DATE(YEAR(B31),MONTH($D$11),DAY($D$11))&gt;B30,DATE(YEAR(B31),MONTH($D$11),DAY($D$11))&lt;=B31),$D$10,0)+IF(AND($D$13&gt;B30,$D$13&lt;=B31),$D$12,0)))</f>
        <v>0</v>
      </c>
      <c r="F31" s="0" t="n">
        <f aca="false">IF(A31="","",IF(D31+E31&gt;F30,F30-F30,F30-D31-E31))</f>
        <v>222199.365424167</v>
      </c>
    </row>
    <row r="32" customFormat="false" ht="12.85" hidden="false" customHeight="false" outlineLevel="0" collapsed="false">
      <c r="A32" s="0" t="n">
        <f aca="false">IF(AND(A31&lt;$F$12,F31&gt;0),A31+1,"")</f>
        <v>16</v>
      </c>
      <c r="B32" s="19" t="n">
        <f aca="false">IF(A32="","",IF(VLOOKUP($B$12,Data!$A$2:$B$8,2,0)&lt;13,EDATE($B$16,A32*12/VLOOKUP($B$12,Data!$A$2:$B$8,2,0)),IF(VLOOKUP($B$12,Data!$A$2:$B$8,2,0)=52,B31+7,B31+14)))</f>
        <v>45661</v>
      </c>
      <c r="C32" s="0" t="n">
        <f aca="false">IF(A32="","",F31*($B$10/VLOOKUP($B$12,Data!$A$2:$B$8,2,0)))</f>
        <v>1323.93788565233</v>
      </c>
      <c r="D32" s="0" t="n">
        <f aca="false">IF(A32="","",IF(F31&lt;$F$9,F31,$F$9-C32))</f>
        <v>195.732114347673</v>
      </c>
      <c r="E32" s="20" t="n">
        <f aca="false">IF(D32&gt;=F31,"",IF(A32="","",IF($D$9&gt;0,$D$9,0)+IF(AND(DATE(YEAR(B32),MONTH($D$11),DAY($D$11))&gt;B31,DATE(YEAR(B32),MONTH($D$11),DAY($D$11))&lt;=B32),$D$10,0)+IF(AND($D$13&gt;B31,$D$13&lt;=B32),$D$12,0)))</f>
        <v>0</v>
      </c>
      <c r="F32" s="0" t="n">
        <f aca="false">IF(A32="","",IF(D32+E32&gt;F31,F31-F31,F31-D32-E32))</f>
        <v>222003.633309819</v>
      </c>
    </row>
    <row r="33" customFormat="false" ht="12.85" hidden="false" customHeight="false" outlineLevel="0" collapsed="false">
      <c r="A33" s="0" t="n">
        <f aca="false">IF(AND(A32&lt;$F$12,F32&gt;0),A32+1,"")</f>
        <v>17</v>
      </c>
      <c r="B33" s="19" t="n">
        <f aca="false">IF(A33="","",IF(VLOOKUP($B$12,Data!$A$2:$B$8,2,0)&lt;13,EDATE($B$16,A33*12/VLOOKUP($B$12,Data!$A$2:$B$8,2,0)),IF(VLOOKUP($B$12,Data!$A$2:$B$8,2,0)=52,B32+7,B32+14)))</f>
        <v>45692</v>
      </c>
      <c r="C33" s="0" t="n">
        <f aca="false">IF(A33="","",F32*($B$10/VLOOKUP($B$12,Data!$A$2:$B$8,2,0)))</f>
        <v>1322.77164847101</v>
      </c>
      <c r="D33" s="0" t="n">
        <f aca="false">IF(A33="","",IF(F32&lt;$F$9,F32,$F$9-C33))</f>
        <v>196.898351528995</v>
      </c>
      <c r="E33" s="20" t="n">
        <f aca="false">IF(D33&gt;=F32,"",IF(A33="","",IF($D$9&gt;0,$D$9,0)+IF(AND(DATE(YEAR(B33),MONTH($D$11),DAY($D$11))&gt;B32,DATE(YEAR(B33),MONTH($D$11),DAY($D$11))&lt;=B33),$D$10,0)+IF(AND($D$13&gt;B32,$D$13&lt;=B33),$D$12,0)))</f>
        <v>0</v>
      </c>
      <c r="F33" s="0" t="n">
        <f aca="false">IF(A33="","",IF(D33+E33&gt;F32,F32-F32,F32-D33-E33))</f>
        <v>221806.73495829</v>
      </c>
    </row>
    <row r="34" customFormat="false" ht="12.85" hidden="false" customHeight="false" outlineLevel="0" collapsed="false">
      <c r="A34" s="0" t="n">
        <f aca="false">IF(AND(A33&lt;$F$12,F33&gt;0),A33+1,"")</f>
        <v>18</v>
      </c>
      <c r="B34" s="19" t="n">
        <f aca="false">IF(A34="","",IF(VLOOKUP($B$12,Data!$A$2:$B$8,2,0)&lt;13,EDATE($B$16,A34*12/VLOOKUP($B$12,Data!$A$2:$B$8,2,0)),IF(VLOOKUP($B$12,Data!$A$2:$B$8,2,0)=52,B33+7,B33+14)))</f>
        <v>45720</v>
      </c>
      <c r="C34" s="0" t="n">
        <f aca="false">IF(A34="","",F33*($B$10/VLOOKUP($B$12,Data!$A$2:$B$8,2,0)))</f>
        <v>1321.59846245981</v>
      </c>
      <c r="D34" s="0" t="n">
        <f aca="false">IF(A34="","",IF(F33&lt;$F$9,F33,$F$9-C34))</f>
        <v>198.071537540189</v>
      </c>
      <c r="E34" s="20" t="n">
        <f aca="false">IF(D34&gt;=F33,"",IF(A34="","",IF($D$9&gt;0,$D$9,0)+IF(AND(DATE(YEAR(B34),MONTH($D$11),DAY($D$11))&gt;B33,DATE(YEAR(B34),MONTH($D$11),DAY($D$11))&lt;=B34),$D$10,0)+IF(AND($D$13&gt;B33,$D$13&lt;=B34),$D$12,0)))</f>
        <v>0</v>
      </c>
      <c r="F34" s="0" t="n">
        <f aca="false">IF(A34="","",IF(D34+E34&gt;F33,F33-F33,F33-D34-E34))</f>
        <v>221608.66342075</v>
      </c>
    </row>
    <row r="35" customFormat="false" ht="12.85" hidden="false" customHeight="false" outlineLevel="0" collapsed="false">
      <c r="A35" s="0" t="n">
        <f aca="false">IF(AND(A34&lt;$F$12,F34&gt;0),A34+1,"")</f>
        <v>19</v>
      </c>
      <c r="B35" s="19" t="n">
        <f aca="false">IF(A35="","",IF(VLOOKUP($B$12,Data!$A$2:$B$8,2,0)&lt;13,EDATE($B$16,A35*12/VLOOKUP($B$12,Data!$A$2:$B$8,2,0)),IF(VLOOKUP($B$12,Data!$A$2:$B$8,2,0)=52,B34+7,B34+14)))</f>
        <v>45751</v>
      </c>
      <c r="C35" s="0" t="n">
        <f aca="false">IF(A35="","",F34*($B$10/VLOOKUP($B$12,Data!$A$2:$B$8,2,0)))</f>
        <v>1320.4182862153</v>
      </c>
      <c r="D35" s="0" t="n">
        <f aca="false">IF(A35="","",IF(F34&lt;$F$9,F34,$F$9-C35))</f>
        <v>199.251713784699</v>
      </c>
      <c r="E35" s="20" t="n">
        <f aca="false">IF(D35&gt;=F34,"",IF(A35="","",IF($D$9&gt;0,$D$9,0)+IF(AND(DATE(YEAR(B35),MONTH($D$11),DAY($D$11))&gt;B34,DATE(YEAR(B35),MONTH($D$11),DAY($D$11))&lt;=B35),$D$10,0)+IF(AND($D$13&gt;B34,$D$13&lt;=B35),$D$12,0)))</f>
        <v>0</v>
      </c>
      <c r="F35" s="0" t="n">
        <f aca="false">IF(A35="","",IF(D35+E35&gt;F34,F34-F34,F34-D35-E35))</f>
        <v>221409.411706965</v>
      </c>
    </row>
    <row r="36" customFormat="false" ht="12.85" hidden="false" customHeight="false" outlineLevel="0" collapsed="false">
      <c r="A36" s="0" t="n">
        <f aca="false">IF(AND(A35&lt;$F$12,F35&gt;0),A35+1,"")</f>
        <v>20</v>
      </c>
      <c r="B36" s="19" t="n">
        <f aca="false">IF(A36="","",IF(VLOOKUP($B$12,Data!$A$2:$B$8,2,0)&lt;13,EDATE($B$16,A36*12/VLOOKUP($B$12,Data!$A$2:$B$8,2,0)),IF(VLOOKUP($B$12,Data!$A$2:$B$8,2,0)=52,B35+7,B35+14)))</f>
        <v>45781</v>
      </c>
      <c r="C36" s="0" t="n">
        <f aca="false">IF(A36="","",F35*($B$10/VLOOKUP($B$12,Data!$A$2:$B$8,2,0)))</f>
        <v>1319.23107808733</v>
      </c>
      <c r="D36" s="0" t="n">
        <f aca="false">IF(A36="","",IF(F35&lt;$F$9,F35,$F$9-C36))</f>
        <v>200.438921912666</v>
      </c>
      <c r="E36" s="20" t="n">
        <f aca="false">IF(D36&gt;=F35,"",IF(A36="","",IF($D$9&gt;0,$D$9,0)+IF(AND(DATE(YEAR(B36),MONTH($D$11),DAY($D$11))&gt;B35,DATE(YEAR(B36),MONTH($D$11),DAY($D$11))&lt;=B36),$D$10,0)+IF(AND($D$13&gt;B35,$D$13&lt;=B36),$D$12,0)))</f>
        <v>0</v>
      </c>
      <c r="F36" s="0" t="n">
        <f aca="false">IF(A36="","",IF(D36+E36&gt;F35,F35-F35,F35-D36-E36))</f>
        <v>221208.972785052</v>
      </c>
    </row>
    <row r="37" customFormat="false" ht="12.85" hidden="false" customHeight="false" outlineLevel="0" collapsed="false">
      <c r="A37" s="0" t="n">
        <f aca="false">IF(AND(A36&lt;$F$12,F36&gt;0),A36+1,"")</f>
        <v>21</v>
      </c>
      <c r="B37" s="19" t="n">
        <f aca="false">IF(A37="","",IF(VLOOKUP($B$12,Data!$A$2:$B$8,2,0)&lt;13,EDATE($B$16,A37*12/VLOOKUP($B$12,Data!$A$2:$B$8,2,0)),IF(VLOOKUP($B$12,Data!$A$2:$B$8,2,0)=52,B36+7,B36+14)))</f>
        <v>45812</v>
      </c>
      <c r="C37" s="0" t="n">
        <f aca="false">IF(A37="","",F36*($B$10/VLOOKUP($B$12,Data!$A$2:$B$8,2,0)))</f>
        <v>1318.0367961776</v>
      </c>
      <c r="D37" s="0" t="n">
        <f aca="false">IF(A37="","",IF(F36&lt;$F$9,F36,$F$9-C37))</f>
        <v>201.633203822395</v>
      </c>
      <c r="E37" s="20" t="n">
        <f aca="false">IF(D37&gt;=F36,"",IF(A37="","",IF($D$9&gt;0,$D$9,0)+IF(AND(DATE(YEAR(B37),MONTH($D$11),DAY($D$11))&gt;B36,DATE(YEAR(B37),MONTH($D$11),DAY($D$11))&lt;=B37),$D$10,0)+IF(AND($D$13&gt;B36,$D$13&lt;=B37),$D$12,0)))</f>
        <v>0</v>
      </c>
      <c r="F37" s="0" t="n">
        <f aca="false">IF(A37="","",IF(D37+E37&gt;F36,F36-F36,F36-D37-E37))</f>
        <v>221007.33958123</v>
      </c>
    </row>
    <row r="38" customFormat="false" ht="12.85" hidden="false" customHeight="false" outlineLevel="0" collapsed="false">
      <c r="A38" s="0" t="n">
        <f aca="false">IF(AND(A37&lt;$F$12,F37&gt;0),A37+1,"")</f>
        <v>22</v>
      </c>
      <c r="B38" s="19" t="n">
        <f aca="false">IF(A38="","",IF(VLOOKUP($B$12,Data!$A$2:$B$8,2,0)&lt;13,EDATE($B$16,A38*12/VLOOKUP($B$12,Data!$A$2:$B$8,2,0)),IF(VLOOKUP($B$12,Data!$A$2:$B$8,2,0)=52,B37+7,B37+14)))</f>
        <v>45842</v>
      </c>
      <c r="C38" s="0" t="n">
        <f aca="false">IF(A38="","",F37*($B$10/VLOOKUP($B$12,Data!$A$2:$B$8,2,0)))</f>
        <v>1316.83539833816</v>
      </c>
      <c r="D38" s="0" t="n">
        <f aca="false">IF(A38="","",IF(F37&lt;$F$9,F37,$F$9-C38))</f>
        <v>202.834601661837</v>
      </c>
      <c r="E38" s="20" t="n">
        <f aca="false">IF(D38&gt;=F37,"",IF(A38="","",IF($D$9&gt;0,$D$9,0)+IF(AND(DATE(YEAR(B38),MONTH($D$11),DAY($D$11))&gt;B37,DATE(YEAR(B38),MONTH($D$11),DAY($D$11))&lt;=B38),$D$10,0)+IF(AND($D$13&gt;B37,$D$13&lt;=B38),$D$12,0)))</f>
        <v>0</v>
      </c>
      <c r="F38" s="0" t="n">
        <f aca="false">IF(A38="","",IF(D38+E38&gt;F37,F37-F37,F37-D38-E38))</f>
        <v>220804.504979568</v>
      </c>
    </row>
    <row r="39" customFormat="false" ht="12.85" hidden="false" customHeight="false" outlineLevel="0" collapsed="false">
      <c r="A39" s="0" t="n">
        <f aca="false">IF(AND(A38&lt;$F$12,F38&gt;0),A38+1,"")</f>
        <v>23</v>
      </c>
      <c r="B39" s="19" t="n">
        <f aca="false">IF(A39="","",IF(VLOOKUP($B$12,Data!$A$2:$B$8,2,0)&lt;13,EDATE($B$16,A39*12/VLOOKUP($B$12,Data!$A$2:$B$8,2,0)),IF(VLOOKUP($B$12,Data!$A$2:$B$8,2,0)=52,B38+7,B38+14)))</f>
        <v>45873</v>
      </c>
      <c r="C39" s="0" t="n">
        <f aca="false">IF(A39="","",F38*($B$10/VLOOKUP($B$12,Data!$A$2:$B$8,2,0)))</f>
        <v>1315.62684216993</v>
      </c>
      <c r="D39" s="0" t="n">
        <f aca="false">IF(A39="","",IF(F38&lt;$F$9,F38,$F$9-C39))</f>
        <v>204.043157830072</v>
      </c>
      <c r="E39" s="20" t="n">
        <f aca="false">IF(D39&gt;=F38,"",IF(A39="","",IF($D$9&gt;0,$D$9,0)+IF(AND(DATE(YEAR(B39),MONTH($D$11),DAY($D$11))&gt;B38,DATE(YEAR(B39),MONTH($D$11),DAY($D$11))&lt;=B39),$D$10,0)+IF(AND($D$13&gt;B38,$D$13&lt;=B39),$D$12,0)))</f>
        <v>0</v>
      </c>
      <c r="F39" s="0" t="n">
        <f aca="false">IF(A39="","",IF(D39+E39&gt;F38,F38-F38,F38-D39-E39))</f>
        <v>220600.461821738</v>
      </c>
    </row>
    <row r="40" customFormat="false" ht="12.85" hidden="false" customHeight="false" outlineLevel="0" collapsed="false">
      <c r="A40" s="0" t="n">
        <f aca="false">IF(AND(A39&lt;$F$12,F39&gt;0),A39+1,"")</f>
        <v>24</v>
      </c>
      <c r="B40" s="19" t="n">
        <f aca="false">IF(A40="","",IF(VLOOKUP($B$12,Data!$A$2:$B$8,2,0)&lt;13,EDATE($B$16,A40*12/VLOOKUP($B$12,Data!$A$2:$B$8,2,0)),IF(VLOOKUP($B$12,Data!$A$2:$B$8,2,0)=52,B39+7,B39+14)))</f>
        <v>45904</v>
      </c>
      <c r="C40" s="0" t="n">
        <f aca="false">IF(A40="","",F39*($B$10/VLOOKUP($B$12,Data!$A$2:$B$8,2,0)))</f>
        <v>1314.41108502119</v>
      </c>
      <c r="D40" s="0" t="n">
        <f aca="false">IF(A40="","",IF(F39&lt;$F$9,F39,$F$9-C40))</f>
        <v>205.25891497881</v>
      </c>
      <c r="E40" s="20" t="n">
        <f aca="false">IF(D40&gt;=F39,"",IF(A40="","",IF($D$9&gt;0,$D$9,0)+IF(AND(DATE(YEAR(B40),MONTH($D$11),DAY($D$11))&gt;B39,DATE(YEAR(B40),MONTH($D$11),DAY($D$11))&lt;=B40),$D$10,0)+IF(AND($D$13&gt;B39,$D$13&lt;=B40),$D$12,0)))</f>
        <v>0</v>
      </c>
      <c r="F40" s="0" t="n">
        <f aca="false">IF(A40="","",IF(D40+E40&gt;F39,F39-F39,F39-D40-E40))</f>
        <v>220395.202906759</v>
      </c>
    </row>
    <row r="41" customFormat="false" ht="12.85" hidden="false" customHeight="false" outlineLevel="0" collapsed="false">
      <c r="A41" s="0" t="n">
        <f aca="false">IF(AND(A40&lt;$F$12,F40&gt;0),A40+1,"")</f>
        <v>25</v>
      </c>
      <c r="B41" s="19" t="n">
        <f aca="false">IF(A41="","",IF(VLOOKUP($B$12,Data!$A$2:$B$8,2,0)&lt;13,EDATE($B$16,A41*12/VLOOKUP($B$12,Data!$A$2:$B$8,2,0)),IF(VLOOKUP($B$12,Data!$A$2:$B$8,2,0)=52,B40+7,B40+14)))</f>
        <v>45934</v>
      </c>
      <c r="C41" s="0" t="n">
        <f aca="false">IF(A41="","",F40*($B$10/VLOOKUP($B$12,Data!$A$2:$B$8,2,0)))</f>
        <v>1313.18808398611</v>
      </c>
      <c r="D41" s="0" t="n">
        <f aca="false">IF(A41="","",IF(F40&lt;$F$9,F40,$F$9-C41))</f>
        <v>206.481916013892</v>
      </c>
      <c r="E41" s="20" t="n">
        <f aca="false">IF(D41&gt;=F40,"",IF(A41="","",IF($D$9&gt;0,$D$9,0)+IF(AND(DATE(YEAR(B41),MONTH($D$11),DAY($D$11))&gt;B40,DATE(YEAR(B41),MONTH($D$11),DAY($D$11))&lt;=B41),$D$10,0)+IF(AND($D$13&gt;B40,$D$13&lt;=B41),$D$12,0)))</f>
        <v>0</v>
      </c>
      <c r="F41" s="0" t="n">
        <f aca="false">IF(A41="","",IF(D41+E41&gt;F40,F40-F40,F40-D41-E41))</f>
        <v>220188.720990746</v>
      </c>
    </row>
    <row r="42" customFormat="false" ht="12.85" hidden="false" customHeight="false" outlineLevel="0" collapsed="false">
      <c r="A42" s="0" t="n">
        <f aca="false">IF(AND(A41&lt;$F$12,F41&gt;0),A41+1,"")</f>
        <v>26</v>
      </c>
      <c r="B42" s="19" t="n">
        <f aca="false">IF(A42="","",IF(VLOOKUP($B$12,Data!$A$2:$B$8,2,0)&lt;13,EDATE($B$16,A42*12/VLOOKUP($B$12,Data!$A$2:$B$8,2,0)),IF(VLOOKUP($B$12,Data!$A$2:$B$8,2,0)=52,B41+7,B41+14)))</f>
        <v>45965</v>
      </c>
      <c r="C42" s="0" t="n">
        <f aca="false">IF(A42="","",F41*($B$10/VLOOKUP($B$12,Data!$A$2:$B$8,2,0)))</f>
        <v>1311.95779590319</v>
      </c>
      <c r="D42" s="0" t="n">
        <f aca="false">IF(A42="","",IF(F41&lt;$F$9,F41,$F$9-C42))</f>
        <v>207.712204096808</v>
      </c>
      <c r="E42" s="20" t="n">
        <f aca="false">IF(D42&gt;=F41,"",IF(A42="","",IF($D$9&gt;0,$D$9,0)+IF(AND(DATE(YEAR(B42),MONTH($D$11),DAY($D$11))&gt;B41,DATE(YEAR(B42),MONTH($D$11),DAY($D$11))&lt;=B42),$D$10,0)+IF(AND($D$13&gt;B41,$D$13&lt;=B42),$D$12,0)))</f>
        <v>0</v>
      </c>
      <c r="F42" s="0" t="n">
        <f aca="false">IF(A42="","",IF(D42+E42&gt;F41,F41-F41,F41-D42-E42))</f>
        <v>219981.008786649</v>
      </c>
    </row>
    <row r="43" customFormat="false" ht="12.85" hidden="false" customHeight="false" outlineLevel="0" collapsed="false">
      <c r="A43" s="0" t="n">
        <f aca="false">IF(AND(A42&lt;$F$12,F42&gt;0),A42+1,"")</f>
        <v>27</v>
      </c>
      <c r="B43" s="19" t="n">
        <f aca="false">IF(A43="","",IF(VLOOKUP($B$12,Data!$A$2:$B$8,2,0)&lt;13,EDATE($B$16,A43*12/VLOOKUP($B$12,Data!$A$2:$B$8,2,0)),IF(VLOOKUP($B$12,Data!$A$2:$B$8,2,0)=52,B42+7,B42+14)))</f>
        <v>45995</v>
      </c>
      <c r="C43" s="0" t="n">
        <f aca="false">IF(A43="","",F42*($B$10/VLOOKUP($B$12,Data!$A$2:$B$8,2,0)))</f>
        <v>1310.72017735378</v>
      </c>
      <c r="D43" s="0" t="n">
        <f aca="false">IF(A43="","",IF(F42&lt;$F$9,F42,$F$9-C43))</f>
        <v>208.949822646218</v>
      </c>
      <c r="E43" s="20" t="n">
        <f aca="false">IF(D43&gt;=F42,"",IF(A43="","",IF($D$9&gt;0,$D$9,0)+IF(AND(DATE(YEAR(B43),MONTH($D$11),DAY($D$11))&gt;B42,DATE(YEAR(B43),MONTH($D$11),DAY($D$11))&lt;=B43),$D$10,0)+IF(AND($D$13&gt;B42,$D$13&lt;=B43),$D$12,0)))</f>
        <v>0</v>
      </c>
      <c r="F43" s="0" t="n">
        <f aca="false">IF(A43="","",IF(D43+E43&gt;F42,F42-F42,F42-D43-E43))</f>
        <v>219772.058964002</v>
      </c>
    </row>
    <row r="44" customFormat="false" ht="12.85" hidden="false" customHeight="false" outlineLevel="0" collapsed="false">
      <c r="A44" s="0" t="n">
        <f aca="false">IF(AND(A43&lt;$F$12,F43&gt;0),A43+1,"")</f>
        <v>28</v>
      </c>
      <c r="B44" s="19" t="n">
        <f aca="false">IF(A44="","",IF(VLOOKUP($B$12,Data!$A$2:$B$8,2,0)&lt;13,EDATE($B$16,A44*12/VLOOKUP($B$12,Data!$A$2:$B$8,2,0)),IF(VLOOKUP($B$12,Data!$A$2:$B$8,2,0)=52,B43+7,B43+14)))</f>
        <v>46026</v>
      </c>
      <c r="C44" s="0" t="n">
        <f aca="false">IF(A44="","",F43*($B$10/VLOOKUP($B$12,Data!$A$2:$B$8,2,0)))</f>
        <v>1309.47518466051</v>
      </c>
      <c r="D44" s="0" t="n">
        <f aca="false">IF(A44="","",IF(F43&lt;$F$9,F43,$F$9-C44))</f>
        <v>210.194815339485</v>
      </c>
      <c r="E44" s="20" t="n">
        <f aca="false">IF(D44&gt;=F43,"",IF(A44="","",IF($D$9&gt;0,$D$9,0)+IF(AND(DATE(YEAR(B44),MONTH($D$11),DAY($D$11))&gt;B43,DATE(YEAR(B44),MONTH($D$11),DAY($D$11))&lt;=B44),$D$10,0)+IF(AND($D$13&gt;B43,$D$13&lt;=B44),$D$12,0)))</f>
        <v>0</v>
      </c>
      <c r="F44" s="0" t="n">
        <f aca="false">IF(A44="","",IF(D44+E44&gt;F43,F43-F43,F43-D44-E44))</f>
        <v>219561.864148663</v>
      </c>
    </row>
    <row r="45" customFormat="false" ht="12.85" hidden="false" customHeight="false" outlineLevel="0" collapsed="false">
      <c r="A45" s="0" t="n">
        <f aca="false">IF(AND(A44&lt;$F$12,F44&gt;0),A44+1,"")</f>
        <v>29</v>
      </c>
      <c r="B45" s="19" t="n">
        <f aca="false">IF(A45="","",IF(VLOOKUP($B$12,Data!$A$2:$B$8,2,0)&lt;13,EDATE($B$16,A45*12/VLOOKUP($B$12,Data!$A$2:$B$8,2,0)),IF(VLOOKUP($B$12,Data!$A$2:$B$8,2,0)=52,B44+7,B44+14)))</f>
        <v>46057</v>
      </c>
      <c r="C45" s="0" t="n">
        <f aca="false">IF(A45="","",F44*($B$10/VLOOKUP($B$12,Data!$A$2:$B$8,2,0)))</f>
        <v>1308.22277388578</v>
      </c>
      <c r="D45" s="0" t="n">
        <f aca="false">IF(A45="","",IF(F44&lt;$F$9,F44,$F$9-C45))</f>
        <v>211.447226114216</v>
      </c>
      <c r="E45" s="20" t="n">
        <f aca="false">IF(D45&gt;=F44,"",IF(A45="","",IF($D$9&gt;0,$D$9,0)+IF(AND(DATE(YEAR(B45),MONTH($D$11),DAY($D$11))&gt;B44,DATE(YEAR(B45),MONTH($D$11),DAY($D$11))&lt;=B45),$D$10,0)+IF(AND($D$13&gt;B44,$D$13&lt;=B45),$D$12,0)))</f>
        <v>0</v>
      </c>
      <c r="F45" s="0" t="n">
        <f aca="false">IF(A45="","",IF(D45+E45&gt;F44,F44-F44,F44-D45-E45))</f>
        <v>219350.416922549</v>
      </c>
    </row>
    <row r="46" customFormat="false" ht="12.85" hidden="false" customHeight="false" outlineLevel="0" collapsed="false">
      <c r="A46" s="0" t="n">
        <f aca="false">IF(AND(A45&lt;$F$12,F45&gt;0),A45+1,"")</f>
        <v>30</v>
      </c>
      <c r="B46" s="19" t="n">
        <f aca="false">IF(A46="","",IF(VLOOKUP($B$12,Data!$A$2:$B$8,2,0)&lt;13,EDATE($B$16,A46*12/VLOOKUP($B$12,Data!$A$2:$B$8,2,0)),IF(VLOOKUP($B$12,Data!$A$2:$B$8,2,0)=52,B45+7,B45+14)))</f>
        <v>46085</v>
      </c>
      <c r="C46" s="0" t="n">
        <f aca="false">IF(A46="","",F45*($B$10/VLOOKUP($B$12,Data!$A$2:$B$8,2,0)))</f>
        <v>1306.96290083019</v>
      </c>
      <c r="D46" s="0" t="n">
        <f aca="false">IF(A46="","",IF(F45&lt;$F$9,F45,$F$9-C46))</f>
        <v>212.707099169814</v>
      </c>
      <c r="E46" s="20" t="n">
        <f aca="false">IF(D46&gt;=F45,"",IF(A46="","",IF($D$9&gt;0,$D$9,0)+IF(AND(DATE(YEAR(B46),MONTH($D$11),DAY($D$11))&gt;B45,DATE(YEAR(B46),MONTH($D$11),DAY($D$11))&lt;=B46),$D$10,0)+IF(AND($D$13&gt;B45,$D$13&lt;=B46),$D$12,0)))</f>
        <v>0</v>
      </c>
      <c r="F46" s="0" t="n">
        <f aca="false">IF(A46="","",IF(D46+E46&gt;F45,F45-F45,F45-D46-E46))</f>
        <v>219137.709823379</v>
      </c>
    </row>
    <row r="47" customFormat="false" ht="12.85" hidden="false" customHeight="false" outlineLevel="0" collapsed="false">
      <c r="A47" s="0" t="n">
        <f aca="false">IF(AND(A46&lt;$F$12,F46&gt;0),A46+1,"")</f>
        <v>31</v>
      </c>
      <c r="B47" s="19" t="n">
        <f aca="false">IF(A47="","",IF(VLOOKUP($B$12,Data!$A$2:$B$8,2,0)&lt;13,EDATE($B$16,A47*12/VLOOKUP($B$12,Data!$A$2:$B$8,2,0)),IF(VLOOKUP($B$12,Data!$A$2:$B$8,2,0)=52,B46+7,B46+14)))</f>
        <v>46116</v>
      </c>
      <c r="C47" s="0" t="n">
        <f aca="false">IF(A47="","",F46*($B$10/VLOOKUP($B$12,Data!$A$2:$B$8,2,0)))</f>
        <v>1305.69552103097</v>
      </c>
      <c r="D47" s="0" t="n">
        <f aca="false">IF(A47="","",IF(F46&lt;$F$9,F46,$F$9-C47))</f>
        <v>213.974478969034</v>
      </c>
      <c r="E47" s="20" t="n">
        <f aca="false">IF(D47&gt;=F46,"",IF(A47="","",IF($D$9&gt;0,$D$9,0)+IF(AND(DATE(YEAR(B47),MONTH($D$11),DAY($D$11))&gt;B46,DATE(YEAR(B47),MONTH($D$11),DAY($D$11))&lt;=B47),$D$10,0)+IF(AND($D$13&gt;B46,$D$13&lt;=B47),$D$12,0)))</f>
        <v>0</v>
      </c>
      <c r="F47" s="0" t="n">
        <f aca="false">IF(A47="","",IF(D47+E47&gt;F46,F46-F46,F46-D47-E47))</f>
        <v>218923.73534441</v>
      </c>
    </row>
    <row r="48" customFormat="false" ht="12.85" hidden="false" customHeight="false" outlineLevel="0" collapsed="false">
      <c r="A48" s="0" t="n">
        <f aca="false">IF(AND(A47&lt;$F$12,F47&gt;0),A47+1,"")</f>
        <v>32</v>
      </c>
      <c r="B48" s="19" t="n">
        <f aca="false">IF(A48="","",IF(VLOOKUP($B$12,Data!$A$2:$B$8,2,0)&lt;13,EDATE($B$16,A48*12/VLOOKUP($B$12,Data!$A$2:$B$8,2,0)),IF(VLOOKUP($B$12,Data!$A$2:$B$8,2,0)=52,B47+7,B47+14)))</f>
        <v>46146</v>
      </c>
      <c r="C48" s="0" t="n">
        <f aca="false">IF(A48="","",F47*($B$10/VLOOKUP($B$12,Data!$A$2:$B$8,2,0)))</f>
        <v>1304.42058976044</v>
      </c>
      <c r="D48" s="0" t="n">
        <f aca="false">IF(A48="","",IF(F47&lt;$F$9,F47,$F$9-C48))</f>
        <v>215.249410239558</v>
      </c>
      <c r="E48" s="20" t="n">
        <f aca="false">IF(D48&gt;=F47,"",IF(A48="","",IF($D$9&gt;0,$D$9,0)+IF(AND(DATE(YEAR(B48),MONTH($D$11),DAY($D$11))&gt;B47,DATE(YEAR(B48),MONTH($D$11),DAY($D$11))&lt;=B48),$D$10,0)+IF(AND($D$13&gt;B47,$D$13&lt;=B48),$D$12,0)))</f>
        <v>0</v>
      </c>
      <c r="F48" s="0" t="n">
        <f aca="false">IF(A48="","",IF(D48+E48&gt;F47,F47-F47,F47-D48-E48))</f>
        <v>218708.48593417</v>
      </c>
    </row>
    <row r="49" customFormat="false" ht="12.85" hidden="false" customHeight="false" outlineLevel="0" collapsed="false">
      <c r="A49" s="0" t="n">
        <f aca="false">IF(AND(A48&lt;$F$12,F48&gt;0),A48+1,"")</f>
        <v>33</v>
      </c>
      <c r="B49" s="19" t="n">
        <f aca="false">IF(A49="","",IF(VLOOKUP($B$12,Data!$A$2:$B$8,2,0)&lt;13,EDATE($B$16,A49*12/VLOOKUP($B$12,Data!$A$2:$B$8,2,0)),IF(VLOOKUP($B$12,Data!$A$2:$B$8,2,0)=52,B48+7,B48+14)))</f>
        <v>46177</v>
      </c>
      <c r="C49" s="0" t="n">
        <f aca="false">IF(A49="","",F48*($B$10/VLOOKUP($B$12,Data!$A$2:$B$8,2,0)))</f>
        <v>1303.13806202443</v>
      </c>
      <c r="D49" s="0" t="n">
        <f aca="false">IF(A49="","",IF(F48&lt;$F$9,F48,$F$9-C49))</f>
        <v>216.531937975568</v>
      </c>
      <c r="E49" s="20" t="n">
        <f aca="false">IF(D49&gt;=F48,"",IF(A49="","",IF($D$9&gt;0,$D$9,0)+IF(AND(DATE(YEAR(B49),MONTH($D$11),DAY($D$11))&gt;B48,DATE(YEAR(B49),MONTH($D$11),DAY($D$11))&lt;=B49),$D$10,0)+IF(AND($D$13&gt;B48,$D$13&lt;=B49),$D$12,0)))</f>
        <v>0</v>
      </c>
      <c r="F49" s="0" t="n">
        <f aca="false">IF(A49="","",IF(D49+E49&gt;F48,F48-F48,F48-D49-E49))</f>
        <v>218491.953996195</v>
      </c>
    </row>
    <row r="50" customFormat="false" ht="12.85" hidden="false" customHeight="false" outlineLevel="0" collapsed="false">
      <c r="A50" s="0" t="n">
        <f aca="false">IF(AND(A49&lt;$F$12,F49&gt;0),A49+1,"")</f>
        <v>34</v>
      </c>
      <c r="B50" s="19" t="n">
        <f aca="false">IF(A50="","",IF(VLOOKUP($B$12,Data!$A$2:$B$8,2,0)&lt;13,EDATE($B$16,A50*12/VLOOKUP($B$12,Data!$A$2:$B$8,2,0)),IF(VLOOKUP($B$12,Data!$A$2:$B$8,2,0)=52,B49+7,B49+14)))</f>
        <v>46207</v>
      </c>
      <c r="C50" s="0" t="n">
        <f aca="false">IF(A50="","",F49*($B$10/VLOOKUP($B$12,Data!$A$2:$B$8,2,0)))</f>
        <v>1301.84789256066</v>
      </c>
      <c r="D50" s="0" t="n">
        <f aca="false">IF(A50="","",IF(F49&lt;$F$9,F49,$F$9-C50))</f>
        <v>217.822107439339</v>
      </c>
      <c r="E50" s="20" t="n">
        <f aca="false">IF(D50&gt;=F49,"",IF(A50="","",IF($D$9&gt;0,$D$9,0)+IF(AND(DATE(YEAR(B50),MONTH($D$11),DAY($D$11))&gt;B49,DATE(YEAR(B50),MONTH($D$11),DAY($D$11))&lt;=B50),$D$10,0)+IF(AND($D$13&gt;B49,$D$13&lt;=B50),$D$12,0)))</f>
        <v>0</v>
      </c>
      <c r="F50" s="0" t="n">
        <f aca="false">IF(A50="","",IF(D50+E50&gt;F49,F49-F49,F49-D50-E50))</f>
        <v>218274.131888755</v>
      </c>
    </row>
    <row r="51" customFormat="false" ht="12.85" hidden="false" customHeight="false" outlineLevel="0" collapsed="false">
      <c r="A51" s="0" t="n">
        <f aca="false">IF(AND(A50&lt;$F$12,F50&gt;0),A50+1,"")</f>
        <v>35</v>
      </c>
      <c r="B51" s="19" t="n">
        <f aca="false">IF(A51="","",IF(VLOOKUP($B$12,Data!$A$2:$B$8,2,0)&lt;13,EDATE($B$16,A51*12/VLOOKUP($B$12,Data!$A$2:$B$8,2,0)),IF(VLOOKUP($B$12,Data!$A$2:$B$8,2,0)=52,B50+7,B50+14)))</f>
        <v>46238</v>
      </c>
      <c r="C51" s="0" t="n">
        <f aca="false">IF(A51="","",F50*($B$10/VLOOKUP($B$12,Data!$A$2:$B$8,2,0)))</f>
        <v>1300.55003583717</v>
      </c>
      <c r="D51" s="0" t="n">
        <f aca="false">IF(A51="","",IF(F50&lt;$F$9,F50,$F$9-C51))</f>
        <v>219.119964162832</v>
      </c>
      <c r="E51" s="20" t="n">
        <f aca="false">IF(D51&gt;=F50,"",IF(A51="","",IF($D$9&gt;0,$D$9,0)+IF(AND(DATE(YEAR(B51),MONTH($D$11),DAY($D$11))&gt;B50,DATE(YEAR(B51),MONTH($D$11),DAY($D$11))&lt;=B51),$D$10,0)+IF(AND($D$13&gt;B50,$D$13&lt;=B51),$D$12,0)))</f>
        <v>0</v>
      </c>
      <c r="F51" s="0" t="n">
        <f aca="false">IF(A51="","",IF(D51+E51&gt;F50,F50-F50,F50-D51-E51))</f>
        <v>218055.011924593</v>
      </c>
    </row>
    <row r="52" customFormat="false" ht="12.85" hidden="false" customHeight="false" outlineLevel="0" collapsed="false">
      <c r="A52" s="0" t="n">
        <f aca="false">IF(AND(A51&lt;$F$12,F51&gt;0),A51+1,"")</f>
        <v>36</v>
      </c>
      <c r="B52" s="19" t="n">
        <f aca="false">IF(A52="","",IF(VLOOKUP($B$12,Data!$A$2:$B$8,2,0)&lt;13,EDATE($B$16,A52*12/VLOOKUP($B$12,Data!$A$2:$B$8,2,0)),IF(VLOOKUP($B$12,Data!$A$2:$B$8,2,0)=52,B51+7,B51+14)))</f>
        <v>46269</v>
      </c>
      <c r="C52" s="0" t="n">
        <f aca="false">IF(A52="","",F51*($B$10/VLOOKUP($B$12,Data!$A$2:$B$8,2,0)))</f>
        <v>1299.2444460507</v>
      </c>
      <c r="D52" s="0" t="n">
        <f aca="false">IF(A52="","",IF(F51&lt;$F$9,F51,$F$9-C52))</f>
        <v>220.425553949302</v>
      </c>
      <c r="E52" s="20" t="n">
        <f aca="false">IF(D52&gt;=F51,"",IF(A52="","",IF($D$9&gt;0,$D$9,0)+IF(AND(DATE(YEAR(B52),MONTH($D$11),DAY($D$11))&gt;B51,DATE(YEAR(B52),MONTH($D$11),DAY($D$11))&lt;=B52),$D$10,0)+IF(AND($D$13&gt;B51,$D$13&lt;=B52),$D$12,0)))</f>
        <v>0</v>
      </c>
      <c r="F52" s="0" t="n">
        <f aca="false">IF(A52="","",IF(D52+E52&gt;F51,F51-F51,F51-D52-E52))</f>
        <v>217834.586370643</v>
      </c>
    </row>
    <row r="53" customFormat="false" ht="12.85" hidden="false" customHeight="false" outlineLevel="0" collapsed="false">
      <c r="A53" s="0" t="n">
        <f aca="false">IF(AND(A52&lt;$F$12,F52&gt;0),A52+1,"")</f>
        <v>37</v>
      </c>
      <c r="B53" s="19" t="n">
        <f aca="false">IF(A53="","",IF(VLOOKUP($B$12,Data!$A$2:$B$8,2,0)&lt;13,EDATE($B$16,A53*12/VLOOKUP($B$12,Data!$A$2:$B$8,2,0)),IF(VLOOKUP($B$12,Data!$A$2:$B$8,2,0)=52,B52+7,B52+14)))</f>
        <v>46299</v>
      </c>
      <c r="C53" s="0" t="n">
        <f aca="false">IF(A53="","",F52*($B$10/VLOOKUP($B$12,Data!$A$2:$B$8,2,0)))</f>
        <v>1297.93107712508</v>
      </c>
      <c r="D53" s="0" t="n">
        <f aca="false">IF(A53="","",IF(F52&lt;$F$9,F52,$F$9-C53))</f>
        <v>221.738922874917</v>
      </c>
      <c r="E53" s="20" t="n">
        <f aca="false">IF(D53&gt;=F52,"",IF(A53="","",IF($D$9&gt;0,$D$9,0)+IF(AND(DATE(YEAR(B53),MONTH($D$11),DAY($D$11))&gt;B52,DATE(YEAR(B53),MONTH($D$11),DAY($D$11))&lt;=B53),$D$10,0)+IF(AND($D$13&gt;B52,$D$13&lt;=B53),$D$12,0)))</f>
        <v>0</v>
      </c>
      <c r="F53" s="0" t="n">
        <f aca="false">IF(A53="","",IF(D53+E53&gt;F52,F52-F52,F52-D53-E53))</f>
        <v>217612.847447768</v>
      </c>
    </row>
    <row r="54" customFormat="false" ht="12.85" hidden="false" customHeight="false" outlineLevel="0" collapsed="false">
      <c r="A54" s="0" t="n">
        <f aca="false">IF(AND(A53&lt;$F$12,F53&gt;0),A53+1,"")</f>
        <v>38</v>
      </c>
      <c r="B54" s="19" t="n">
        <f aca="false">IF(A54="","",IF(VLOOKUP($B$12,Data!$A$2:$B$8,2,0)&lt;13,EDATE($B$16,A54*12/VLOOKUP($B$12,Data!$A$2:$B$8,2,0)),IF(VLOOKUP($B$12,Data!$A$2:$B$8,2,0)=52,B53+7,B53+14)))</f>
        <v>46330</v>
      </c>
      <c r="C54" s="0" t="n">
        <f aca="false">IF(A54="","",F53*($B$10/VLOOKUP($B$12,Data!$A$2:$B$8,2,0)))</f>
        <v>1296.60988270962</v>
      </c>
      <c r="D54" s="0" t="n">
        <f aca="false">IF(A54="","",IF(F53&lt;$F$9,F53,$F$9-C54))</f>
        <v>223.06011729038</v>
      </c>
      <c r="E54" s="20" t="n">
        <f aca="false">IF(D54&gt;=F53,"",IF(A54="","",IF($D$9&gt;0,$D$9,0)+IF(AND(DATE(YEAR(B54),MONTH($D$11),DAY($D$11))&gt;B53,DATE(YEAR(B54),MONTH($D$11),DAY($D$11))&lt;=B54),$D$10,0)+IF(AND($D$13&gt;B53,$D$13&lt;=B54),$D$12,0)))</f>
        <v>0</v>
      </c>
      <c r="F54" s="0" t="n">
        <f aca="false">IF(A54="","",IF(D54+E54&gt;F53,F53-F53,F53-D54-E54))</f>
        <v>217389.787330478</v>
      </c>
    </row>
    <row r="55" customFormat="false" ht="12.85" hidden="false" customHeight="false" outlineLevel="0" collapsed="false">
      <c r="A55" s="0" t="n">
        <f aca="false">IF(AND(A54&lt;$F$12,F54&gt;0),A54+1,"")</f>
        <v>39</v>
      </c>
      <c r="B55" s="19" t="n">
        <f aca="false">IF(A55="","",IF(VLOOKUP($B$12,Data!$A$2:$B$8,2,0)&lt;13,EDATE($B$16,A55*12/VLOOKUP($B$12,Data!$A$2:$B$8,2,0)),IF(VLOOKUP($B$12,Data!$A$2:$B$8,2,0)=52,B54+7,B54+14)))</f>
        <v>46360</v>
      </c>
      <c r="C55" s="0" t="n">
        <f aca="false">IF(A55="","",F54*($B$10/VLOOKUP($B$12,Data!$A$2:$B$8,2,0)))</f>
        <v>1295.28081617743</v>
      </c>
      <c r="D55" s="0" t="n">
        <f aca="false">IF(A55="","",IF(F54&lt;$F$9,F54,$F$9-C55))</f>
        <v>224.389183822568</v>
      </c>
      <c r="E55" s="20" t="n">
        <f aca="false">IF(D55&gt;=F54,"",IF(A55="","",IF($D$9&gt;0,$D$9,0)+IF(AND(DATE(YEAR(B55),MONTH($D$11),DAY($D$11))&gt;B54,DATE(YEAR(B55),MONTH($D$11),DAY($D$11))&lt;=B55),$D$10,0)+IF(AND($D$13&gt;B54,$D$13&lt;=B55),$D$12,0)))</f>
        <v>0</v>
      </c>
      <c r="F55" s="0" t="n">
        <f aca="false">IF(A55="","",IF(D55+E55&gt;F54,F54-F54,F54-D55-E55))</f>
        <v>217165.398146655</v>
      </c>
    </row>
    <row r="56" customFormat="false" ht="12.85" hidden="false" customHeight="false" outlineLevel="0" collapsed="false">
      <c r="A56" s="0" t="n">
        <f aca="false">IF(AND(A55&lt;$F$12,F55&gt;0),A55+1,"")</f>
        <v>40</v>
      </c>
      <c r="B56" s="19" t="n">
        <f aca="false">IF(A56="","",IF(VLOOKUP($B$12,Data!$A$2:$B$8,2,0)&lt;13,EDATE($B$16,A56*12/VLOOKUP($B$12,Data!$A$2:$B$8,2,0)),IF(VLOOKUP($B$12,Data!$A$2:$B$8,2,0)=52,B55+7,B55+14)))</f>
        <v>46391</v>
      </c>
      <c r="C56" s="0" t="n">
        <f aca="false">IF(A56="","",F55*($B$10/VLOOKUP($B$12,Data!$A$2:$B$8,2,0)))</f>
        <v>1293.94383062382</v>
      </c>
      <c r="D56" s="0" t="n">
        <f aca="false">IF(A56="","",IF(F55&lt;$F$9,F55,$F$9-C56))</f>
        <v>225.726169376178</v>
      </c>
      <c r="E56" s="20" t="n">
        <f aca="false">IF(D56&gt;=F55,"",IF(A56="","",IF($D$9&gt;0,$D$9,0)+IF(AND(DATE(YEAR(B56),MONTH($D$11),DAY($D$11))&gt;B55,DATE(YEAR(B56),MONTH($D$11),DAY($D$11))&lt;=B56),$D$10,0)+IF(AND($D$13&gt;B55,$D$13&lt;=B56),$D$12,0)))</f>
        <v>0</v>
      </c>
      <c r="F56" s="0" t="n">
        <f aca="false">IF(A56="","",IF(D56+E56&gt;F55,F55-F55,F55-D56-E56))</f>
        <v>216939.671977279</v>
      </c>
    </row>
    <row r="57" customFormat="false" ht="12.85" hidden="false" customHeight="false" outlineLevel="0" collapsed="false">
      <c r="A57" s="0" t="n">
        <f aca="false">IF(AND(A56&lt;$F$12,F56&gt;0),A56+1,"")</f>
        <v>41</v>
      </c>
      <c r="B57" s="19" t="n">
        <f aca="false">IF(A57="","",IF(VLOOKUP($B$12,Data!$A$2:$B$8,2,0)&lt;13,EDATE($B$16,A57*12/VLOOKUP($B$12,Data!$A$2:$B$8,2,0)),IF(VLOOKUP($B$12,Data!$A$2:$B$8,2,0)=52,B56+7,B56+14)))</f>
        <v>46422</v>
      </c>
      <c r="C57" s="0" t="n">
        <f aca="false">IF(A57="","",F56*($B$10/VLOOKUP($B$12,Data!$A$2:$B$8,2,0)))</f>
        <v>1292.59887886462</v>
      </c>
      <c r="D57" s="0" t="n">
        <f aca="false">IF(A57="","",IF(F56&lt;$F$9,F56,$F$9-C57))</f>
        <v>227.071121135378</v>
      </c>
      <c r="E57" s="20" t="n">
        <f aca="false">IF(D57&gt;=F56,"",IF(A57="","",IF($D$9&gt;0,$D$9,0)+IF(AND(DATE(YEAR(B57),MONTH($D$11),DAY($D$11))&gt;B56,DATE(YEAR(B57),MONTH($D$11),DAY($D$11))&lt;=B57),$D$10,0)+IF(AND($D$13&gt;B56,$D$13&lt;=B57),$D$12,0)))</f>
        <v>0</v>
      </c>
      <c r="F57" s="0" t="n">
        <f aca="false">IF(A57="","",IF(D57+E57&gt;F56,F56-F56,F56-D57-E57))</f>
        <v>216712.600856144</v>
      </c>
    </row>
    <row r="58" customFormat="false" ht="12.85" hidden="false" customHeight="false" outlineLevel="0" collapsed="false">
      <c r="A58" s="0" t="n">
        <f aca="false">IF(AND(A57&lt;$F$12,F57&gt;0),A57+1,"")</f>
        <v>42</v>
      </c>
      <c r="B58" s="19" t="n">
        <f aca="false">IF(A58="","",IF(VLOOKUP($B$12,Data!$A$2:$B$8,2,0)&lt;13,EDATE($B$16,A58*12/VLOOKUP($B$12,Data!$A$2:$B$8,2,0)),IF(VLOOKUP($B$12,Data!$A$2:$B$8,2,0)=52,B57+7,B57+14)))</f>
        <v>46450</v>
      </c>
      <c r="C58" s="0" t="n">
        <f aca="false">IF(A58="","",F57*($B$10/VLOOKUP($B$12,Data!$A$2:$B$8,2,0)))</f>
        <v>1291.24591343452</v>
      </c>
      <c r="D58" s="0" t="n">
        <f aca="false">IF(A58="","",IF(F57&lt;$F$9,F57,$F$9-C58))</f>
        <v>228.424086565476</v>
      </c>
      <c r="E58" s="20" t="n">
        <f aca="false">IF(D58&gt;=F57,"",IF(A58="","",IF($D$9&gt;0,$D$9,0)+IF(AND(DATE(YEAR(B58),MONTH($D$11),DAY($D$11))&gt;B57,DATE(YEAR(B58),MONTH($D$11),DAY($D$11))&lt;=B58),$D$10,0)+IF(AND($D$13&gt;B57,$D$13&lt;=B58),$D$12,0)))</f>
        <v>0</v>
      </c>
      <c r="F58" s="0" t="n">
        <f aca="false">IF(A58="","",IF(D58+E58&gt;F57,F57-F57,F57-D58-E58))</f>
        <v>216484.176769578</v>
      </c>
    </row>
    <row r="59" customFormat="false" ht="12.85" hidden="false" customHeight="false" outlineLevel="0" collapsed="false">
      <c r="A59" s="0" t="n">
        <f aca="false">IF(AND(A58&lt;$F$12,F58&gt;0),A58+1,"")</f>
        <v>43</v>
      </c>
      <c r="B59" s="19" t="n">
        <f aca="false">IF(A59="","",IF(VLOOKUP($B$12,Data!$A$2:$B$8,2,0)&lt;13,EDATE($B$16,A59*12/VLOOKUP($B$12,Data!$A$2:$B$8,2,0)),IF(VLOOKUP($B$12,Data!$A$2:$B$8,2,0)=52,B58+7,B58+14)))</f>
        <v>46481</v>
      </c>
      <c r="C59" s="0" t="n">
        <f aca="false">IF(A59="","",F58*($B$10/VLOOKUP($B$12,Data!$A$2:$B$8,2,0)))</f>
        <v>1289.88488658541</v>
      </c>
      <c r="D59" s="0" t="n">
        <f aca="false">IF(A59="","",IF(F58&lt;$F$9,F58,$F$9-C59))</f>
        <v>229.785113414595</v>
      </c>
      <c r="E59" s="20" t="n">
        <f aca="false">IF(D59&gt;=F58,"",IF(A59="","",IF($D$9&gt;0,$D$9,0)+IF(AND(DATE(YEAR(B59),MONTH($D$11),DAY($D$11))&gt;B58,DATE(YEAR(B59),MONTH($D$11),DAY($D$11))&lt;=B59),$D$10,0)+IF(AND($D$13&gt;B58,$D$13&lt;=B59),$D$12,0)))</f>
        <v>0</v>
      </c>
      <c r="F59" s="0" t="n">
        <f aca="false">IF(A59="","",IF(D59+E59&gt;F58,F58-F58,F58-D59-E59))</f>
        <v>216254.391656164</v>
      </c>
    </row>
    <row r="60" customFormat="false" ht="12.85" hidden="false" customHeight="false" outlineLevel="0" collapsed="false">
      <c r="A60" s="0" t="n">
        <f aca="false">IF(AND(A59&lt;$F$12,F59&gt;0),A59+1,"")</f>
        <v>44</v>
      </c>
      <c r="B60" s="19" t="n">
        <f aca="false">IF(A60="","",IF(VLOOKUP($B$12,Data!$A$2:$B$8,2,0)&lt;13,EDATE($B$16,A60*12/VLOOKUP($B$12,Data!$A$2:$B$8,2,0)),IF(VLOOKUP($B$12,Data!$A$2:$B$8,2,0)=52,B59+7,B59+14)))</f>
        <v>46511</v>
      </c>
      <c r="C60" s="0" t="n">
        <f aca="false">IF(A60="","",F59*($B$10/VLOOKUP($B$12,Data!$A$2:$B$8,2,0)))</f>
        <v>1288.51575028464</v>
      </c>
      <c r="D60" s="0" t="n">
        <f aca="false">IF(A60="","",IF(F59&lt;$F$9,F59,$F$9-C60))</f>
        <v>231.154249715357</v>
      </c>
      <c r="E60" s="20" t="n">
        <f aca="false">IF(D60&gt;=F59,"",IF(A60="","",IF($D$9&gt;0,$D$9,0)+IF(AND(DATE(YEAR(B60),MONTH($D$11),DAY($D$11))&gt;B59,DATE(YEAR(B60),MONTH($D$11),DAY($D$11))&lt;=B60),$D$10,0)+IF(AND($D$13&gt;B59,$D$13&lt;=B60),$D$12,0)))</f>
        <v>0</v>
      </c>
      <c r="F60" s="0" t="n">
        <f aca="false">IF(A60="","",IF(D60+E60&gt;F59,F59-F59,F59-D60-E60))</f>
        <v>216023.237406448</v>
      </c>
    </row>
    <row r="61" customFormat="false" ht="12.85" hidden="false" customHeight="false" outlineLevel="0" collapsed="false">
      <c r="A61" s="0" t="n">
        <f aca="false">IF(AND(A60&lt;$F$12,F60&gt;0),A60+1,"")</f>
        <v>45</v>
      </c>
      <c r="B61" s="19" t="n">
        <f aca="false">IF(A61="","",IF(VLOOKUP($B$12,Data!$A$2:$B$8,2,0)&lt;13,EDATE($B$16,A61*12/VLOOKUP($B$12,Data!$A$2:$B$8,2,0)),IF(VLOOKUP($B$12,Data!$A$2:$B$8,2,0)=52,B60+7,B60+14)))</f>
        <v>46542</v>
      </c>
      <c r="C61" s="0" t="n">
        <f aca="false">IF(A61="","",F60*($B$10/VLOOKUP($B$12,Data!$A$2:$B$8,2,0)))</f>
        <v>1287.13845621342</v>
      </c>
      <c r="D61" s="0" t="n">
        <f aca="false">IF(A61="","",IF(F60&lt;$F$9,F60,$F$9-C61))</f>
        <v>232.531543786578</v>
      </c>
      <c r="E61" s="20" t="n">
        <f aca="false">IF(D61&gt;=F60,"",IF(A61="","",IF($D$9&gt;0,$D$9,0)+IF(AND(DATE(YEAR(B61),MONTH($D$11),DAY($D$11))&gt;B60,DATE(YEAR(B61),MONTH($D$11),DAY($D$11))&lt;=B61),$D$10,0)+IF(AND($D$13&gt;B60,$D$13&lt;=B61),$D$12,0)))</f>
        <v>0</v>
      </c>
      <c r="F61" s="0" t="n">
        <f aca="false">IF(A61="","",IF(D61+E61&gt;F60,F60-F60,F60-D61-E61))</f>
        <v>215790.705862662</v>
      </c>
    </row>
    <row r="62" customFormat="false" ht="12.85" hidden="false" customHeight="false" outlineLevel="0" collapsed="false">
      <c r="A62" s="0" t="n">
        <f aca="false">IF(AND(A61&lt;$F$12,F61&gt;0),A61+1,"")</f>
        <v>46</v>
      </c>
      <c r="B62" s="19" t="n">
        <f aca="false">IF(A62="","",IF(VLOOKUP($B$12,Data!$A$2:$B$8,2,0)&lt;13,EDATE($B$16,A62*12/VLOOKUP($B$12,Data!$A$2:$B$8,2,0)),IF(VLOOKUP($B$12,Data!$A$2:$B$8,2,0)=52,B61+7,B61+14)))</f>
        <v>46572</v>
      </c>
      <c r="C62" s="0" t="n">
        <f aca="false">IF(A62="","",F61*($B$10/VLOOKUP($B$12,Data!$A$2:$B$8,2,0)))</f>
        <v>1285.75295576503</v>
      </c>
      <c r="D62" s="0" t="n">
        <f aca="false">IF(A62="","",IF(F61&lt;$F$9,F61,$F$9-C62))</f>
        <v>233.917044234973</v>
      </c>
      <c r="E62" s="20" t="n">
        <f aca="false">IF(D62&gt;=F61,"",IF(A62="","",IF($D$9&gt;0,$D$9,0)+IF(AND(DATE(YEAR(B62),MONTH($D$11),DAY($D$11))&gt;B61,DATE(YEAR(B62),MONTH($D$11),DAY($D$11))&lt;=B62),$D$10,0)+IF(AND($D$13&gt;B61,$D$13&lt;=B62),$D$12,0)))</f>
        <v>0</v>
      </c>
      <c r="F62" s="0" t="n">
        <f aca="false">IF(A62="","",IF(D62+E62&gt;F61,F61-F61,F61-D62-E62))</f>
        <v>215556.788818427</v>
      </c>
    </row>
    <row r="63" customFormat="false" ht="12.85" hidden="false" customHeight="false" outlineLevel="0" collapsed="false">
      <c r="A63" s="0" t="n">
        <f aca="false">IF(AND(A62&lt;$F$12,F62&gt;0),A62+1,"")</f>
        <v>47</v>
      </c>
      <c r="B63" s="19" t="n">
        <f aca="false">IF(A63="","",IF(VLOOKUP($B$12,Data!$A$2:$B$8,2,0)&lt;13,EDATE($B$16,A63*12/VLOOKUP($B$12,Data!$A$2:$B$8,2,0)),IF(VLOOKUP($B$12,Data!$A$2:$B$8,2,0)=52,B62+7,B62+14)))</f>
        <v>46603</v>
      </c>
      <c r="C63" s="0" t="n">
        <f aca="false">IF(A63="","",F62*($B$10/VLOOKUP($B$12,Data!$A$2:$B$8,2,0)))</f>
        <v>1284.35920004313</v>
      </c>
      <c r="D63" s="0" t="n">
        <f aca="false">IF(A63="","",IF(F62&lt;$F$9,F62,$F$9-C63))</f>
        <v>235.310799956873</v>
      </c>
      <c r="E63" s="20" t="n">
        <f aca="false">IF(D63&gt;=F62,"",IF(A63="","",IF($D$9&gt;0,$D$9,0)+IF(AND(DATE(YEAR(B63),MONTH($D$11),DAY($D$11))&gt;B62,DATE(YEAR(B63),MONTH($D$11),DAY($D$11))&lt;=B63),$D$10,0)+IF(AND($D$13&gt;B62,$D$13&lt;=B63),$D$12,0)))</f>
        <v>0</v>
      </c>
      <c r="F63" s="0" t="n">
        <f aca="false">IF(A63="","",IF(D63+E63&gt;F62,F62-F62,F62-D63-E63))</f>
        <v>215321.47801847</v>
      </c>
    </row>
    <row r="64" customFormat="false" ht="12.85" hidden="false" customHeight="false" outlineLevel="0" collapsed="false">
      <c r="A64" s="0" t="n">
        <f aca="false">IF(AND(A63&lt;$F$12,F63&gt;0),A63+1,"")</f>
        <v>48</v>
      </c>
      <c r="B64" s="19" t="n">
        <f aca="false">IF(A64="","",IF(VLOOKUP($B$12,Data!$A$2:$B$8,2,0)&lt;13,EDATE($B$16,A64*12/VLOOKUP($B$12,Data!$A$2:$B$8,2,0)),IF(VLOOKUP($B$12,Data!$A$2:$B$8,2,0)=52,B63+7,B63+14)))</f>
        <v>46634</v>
      </c>
      <c r="C64" s="0" t="n">
        <f aca="false">IF(A64="","",F63*($B$10/VLOOKUP($B$12,Data!$A$2:$B$8,2,0)))</f>
        <v>1282.95713986005</v>
      </c>
      <c r="D64" s="0" t="n">
        <f aca="false">IF(A64="","",IF(F63&lt;$F$9,F63,$F$9-C64))</f>
        <v>236.712860139949</v>
      </c>
      <c r="E64" s="20" t="n">
        <f aca="false">IF(D64&gt;=F63,"",IF(A64="","",IF($D$9&gt;0,$D$9,0)+IF(AND(DATE(YEAR(B64),MONTH($D$11),DAY($D$11))&gt;B63,DATE(YEAR(B64),MONTH($D$11),DAY($D$11))&lt;=B64),$D$10,0)+IF(AND($D$13&gt;B63,$D$13&lt;=B64),$D$12,0)))</f>
        <v>0</v>
      </c>
      <c r="F64" s="0" t="n">
        <f aca="false">IF(A64="","",IF(D64+E64&gt;F63,F63-F63,F63-D64-E64))</f>
        <v>215084.76515833</v>
      </c>
    </row>
    <row r="65" customFormat="false" ht="12.85" hidden="false" customHeight="false" outlineLevel="0" collapsed="false">
      <c r="A65" s="0" t="n">
        <f aca="false">IF(AND(A64&lt;$F$12,F64&gt;0),A64+1,"")</f>
        <v>49</v>
      </c>
      <c r="B65" s="19" t="n">
        <f aca="false">IF(A65="","",IF(VLOOKUP($B$12,Data!$A$2:$B$8,2,0)&lt;13,EDATE($B$16,A65*12/VLOOKUP($B$12,Data!$A$2:$B$8,2,0)),IF(VLOOKUP($B$12,Data!$A$2:$B$8,2,0)=52,B64+7,B64+14)))</f>
        <v>46664</v>
      </c>
      <c r="C65" s="0" t="n">
        <f aca="false">IF(A65="","",F64*($B$10/VLOOKUP($B$12,Data!$A$2:$B$8,2,0)))</f>
        <v>1281.54672573505</v>
      </c>
      <c r="D65" s="0" t="n">
        <f aca="false">IF(A65="","",IF(F64&lt;$F$9,F64,$F$9-C65))</f>
        <v>238.12327426495</v>
      </c>
      <c r="E65" s="20" t="n">
        <f aca="false">IF(D65&gt;=F64,"",IF(A65="","",IF($D$9&gt;0,$D$9,0)+IF(AND(DATE(YEAR(B65),MONTH($D$11),DAY($D$11))&gt;B64,DATE(YEAR(B65),MONTH($D$11),DAY($D$11))&lt;=B65),$D$10,0)+IF(AND($D$13&gt;B64,$D$13&lt;=B65),$D$12,0)))</f>
        <v>0</v>
      </c>
      <c r="F65" s="0" t="n">
        <f aca="false">IF(A65="","",IF(D65+E65&gt;F64,F64-F64,F64-D65-E65))</f>
        <v>214846.641884065</v>
      </c>
    </row>
    <row r="66" customFormat="false" ht="12.85" hidden="false" customHeight="false" outlineLevel="0" collapsed="false">
      <c r="A66" s="0" t="n">
        <f aca="false">IF(AND(A65&lt;$F$12,F65&gt;0),A65+1,"")</f>
        <v>50</v>
      </c>
      <c r="B66" s="19" t="n">
        <f aca="false">IF(A66="","",IF(VLOOKUP($B$12,Data!$A$2:$B$8,2,0)&lt;13,EDATE($B$16,A66*12/VLOOKUP($B$12,Data!$A$2:$B$8,2,0)),IF(VLOOKUP($B$12,Data!$A$2:$B$8,2,0)=52,B65+7,B65+14)))</f>
        <v>46695</v>
      </c>
      <c r="C66" s="0" t="n">
        <f aca="false">IF(A66="","",F65*($B$10/VLOOKUP($B$12,Data!$A$2:$B$8,2,0)))</f>
        <v>1280.12790789256</v>
      </c>
      <c r="D66" s="0" t="n">
        <f aca="false">IF(A66="","",IF(F65&lt;$F$9,F65,$F$9-C66))</f>
        <v>239.542092107445</v>
      </c>
      <c r="E66" s="20" t="n">
        <f aca="false">IF(D66&gt;=F65,"",IF(A66="","",IF($D$9&gt;0,$D$9,0)+IF(AND(DATE(YEAR(B66),MONTH($D$11),DAY($D$11))&gt;B65,DATE(YEAR(B66),MONTH($D$11),DAY($D$11))&lt;=B66),$D$10,0)+IF(AND($D$13&gt;B65,$D$13&lt;=B66),$D$12,0)))</f>
        <v>0</v>
      </c>
      <c r="F66" s="0" t="n">
        <f aca="false">IF(A66="","",IF(D66+E66&gt;F65,F65-F65,F65-D66-E66))</f>
        <v>214607.099791958</v>
      </c>
    </row>
    <row r="67" customFormat="false" ht="12.85" hidden="false" customHeight="false" outlineLevel="0" collapsed="false">
      <c r="A67" s="0" t="n">
        <f aca="false">IF(AND(A66&lt;$F$12,F66&gt;0),A66+1,"")</f>
        <v>51</v>
      </c>
      <c r="B67" s="19" t="n">
        <f aca="false">IF(A67="","",IF(VLOOKUP($B$12,Data!$A$2:$B$8,2,0)&lt;13,EDATE($B$16,A67*12/VLOOKUP($B$12,Data!$A$2:$B$8,2,0)),IF(VLOOKUP($B$12,Data!$A$2:$B$8,2,0)=52,B66+7,B66+14)))</f>
        <v>46725</v>
      </c>
      <c r="C67" s="0" t="n">
        <f aca="false">IF(A67="","",F66*($B$10/VLOOKUP($B$12,Data!$A$2:$B$8,2,0)))</f>
        <v>1278.70063626041</v>
      </c>
      <c r="D67" s="0" t="n">
        <f aca="false">IF(A67="","",IF(F66&lt;$F$9,F66,$F$9-C67))</f>
        <v>240.969363739585</v>
      </c>
      <c r="E67" s="20" t="n">
        <f aca="false">IF(D67&gt;=F66,"",IF(A67="","",IF($D$9&gt;0,$D$9,0)+IF(AND(DATE(YEAR(B67),MONTH($D$11),DAY($D$11))&gt;B66,DATE(YEAR(B67),MONTH($D$11),DAY($D$11))&lt;=B67),$D$10,0)+IF(AND($D$13&gt;B66,$D$13&lt;=B67),$D$12,0)))</f>
        <v>0</v>
      </c>
      <c r="F67" s="0" t="n">
        <f aca="false">IF(A67="","",IF(D67+E67&gt;F66,F66-F66,F66-D67-E67))</f>
        <v>214366.130428218</v>
      </c>
    </row>
    <row r="68" customFormat="false" ht="12.85" hidden="false" customHeight="false" outlineLevel="0" collapsed="false">
      <c r="A68" s="0" t="n">
        <f aca="false">IF(AND(A67&lt;$F$12,F67&gt;0),A67+1,"")</f>
        <v>52</v>
      </c>
      <c r="B68" s="19" t="n">
        <f aca="false">IF(A68="","",IF(VLOOKUP($B$12,Data!$A$2:$B$8,2,0)&lt;13,EDATE($B$16,A68*12/VLOOKUP($B$12,Data!$A$2:$B$8,2,0)),IF(VLOOKUP($B$12,Data!$A$2:$B$8,2,0)=52,B67+7,B67+14)))</f>
        <v>46756</v>
      </c>
      <c r="C68" s="0" t="n">
        <f aca="false">IF(A68="","",F67*($B$10/VLOOKUP($B$12,Data!$A$2:$B$8,2,0)))</f>
        <v>1277.26486046813</v>
      </c>
      <c r="D68" s="0" t="n">
        <f aca="false">IF(A68="","",IF(F67&lt;$F$9,F67,$F$9-C68))</f>
        <v>242.405139531867</v>
      </c>
      <c r="E68" s="20" t="n">
        <f aca="false">IF(D68&gt;=F67,"",IF(A68="","",IF($D$9&gt;0,$D$9,0)+IF(AND(DATE(YEAR(B68),MONTH($D$11),DAY($D$11))&gt;B67,DATE(YEAR(B68),MONTH($D$11),DAY($D$11))&lt;=B68),$D$10,0)+IF(AND($D$13&gt;B67,$D$13&lt;=B68),$D$12,0)))</f>
        <v>0</v>
      </c>
      <c r="F68" s="0" t="n">
        <f aca="false">IF(A68="","",IF(D68+E68&gt;F67,F67-F67,F67-D68-E68))</f>
        <v>214123.725288686</v>
      </c>
    </row>
    <row r="69" customFormat="false" ht="12.85" hidden="false" customHeight="false" outlineLevel="0" collapsed="false">
      <c r="A69" s="0" t="n">
        <f aca="false">IF(AND(A68&lt;$F$12,F68&gt;0),A68+1,"")</f>
        <v>53</v>
      </c>
      <c r="B69" s="19" t="n">
        <f aca="false">IF(A69="","",IF(VLOOKUP($B$12,Data!$A$2:$B$8,2,0)&lt;13,EDATE($B$16,A69*12/VLOOKUP($B$12,Data!$A$2:$B$8,2,0)),IF(VLOOKUP($B$12,Data!$A$2:$B$8,2,0)=52,B68+7,B68+14)))</f>
        <v>46787</v>
      </c>
      <c r="C69" s="0" t="n">
        <f aca="false">IF(A69="","",F68*($B$10/VLOOKUP($B$12,Data!$A$2:$B$8,2,0)))</f>
        <v>1275.82052984509</v>
      </c>
      <c r="D69" s="0" t="n">
        <f aca="false">IF(A69="","",IF(F68&lt;$F$9,F68,$F$9-C69))</f>
        <v>243.849470154911</v>
      </c>
      <c r="E69" s="20" t="n">
        <f aca="false">IF(D69&gt;=F68,"",IF(A69="","",IF($D$9&gt;0,$D$9,0)+IF(AND(DATE(YEAR(B69),MONTH($D$11),DAY($D$11))&gt;B68,DATE(YEAR(B69),MONTH($D$11),DAY($D$11))&lt;=B69),$D$10,0)+IF(AND($D$13&gt;B68,$D$13&lt;=B69),$D$12,0)))</f>
        <v>0</v>
      </c>
      <c r="F69" s="0" t="n">
        <f aca="false">IF(A69="","",IF(D69+E69&gt;F68,F68-F68,F68-D69-E69))</f>
        <v>213879.875818531</v>
      </c>
    </row>
    <row r="70" customFormat="false" ht="12.85" hidden="false" customHeight="false" outlineLevel="0" collapsed="false">
      <c r="A70" s="0" t="n">
        <f aca="false">IF(AND(A69&lt;$F$12,F69&gt;0),A69+1,"")</f>
        <v>54</v>
      </c>
      <c r="B70" s="19" t="n">
        <f aca="false">IF(A70="","",IF(VLOOKUP($B$12,Data!$A$2:$B$8,2,0)&lt;13,EDATE($B$16,A70*12/VLOOKUP($B$12,Data!$A$2:$B$8,2,0)),IF(VLOOKUP($B$12,Data!$A$2:$B$8,2,0)=52,B69+7,B69+14)))</f>
        <v>46816</v>
      </c>
      <c r="C70" s="0" t="n">
        <f aca="false">IF(A70="","",F69*($B$10/VLOOKUP($B$12,Data!$A$2:$B$8,2,0)))</f>
        <v>1274.36759341875</v>
      </c>
      <c r="D70" s="0" t="n">
        <f aca="false">IF(A70="","",IF(F69&lt;$F$9,F69,$F$9-C70))</f>
        <v>245.302406581251</v>
      </c>
      <c r="E70" s="20" t="n">
        <f aca="false">IF(D70&gt;=F69,"",IF(A70="","",IF($D$9&gt;0,$D$9,0)+IF(AND(DATE(YEAR(B70),MONTH($D$11),DAY($D$11))&gt;B69,DATE(YEAR(B70),MONTH($D$11),DAY($D$11))&lt;=B70),$D$10,0)+IF(AND($D$13&gt;B69,$D$13&lt;=B70),$D$12,0)))</f>
        <v>0</v>
      </c>
      <c r="F70" s="0" t="n">
        <f aca="false">IF(A70="","",IF(D70+E70&gt;F69,F69-F69,F69-D70-E70))</f>
        <v>213634.57341195</v>
      </c>
    </row>
    <row r="71" customFormat="false" ht="12.85" hidden="false" customHeight="false" outlineLevel="0" collapsed="false">
      <c r="A71" s="0" t="n">
        <f aca="false">IF(AND(A70&lt;$F$12,F70&gt;0),A70+1,"")</f>
        <v>55</v>
      </c>
      <c r="B71" s="19" t="n">
        <f aca="false">IF(A71="","",IF(VLOOKUP($B$12,Data!$A$2:$B$8,2,0)&lt;13,EDATE($B$16,A71*12/VLOOKUP($B$12,Data!$A$2:$B$8,2,0)),IF(VLOOKUP($B$12,Data!$A$2:$B$8,2,0)=52,B70+7,B70+14)))</f>
        <v>46847</v>
      </c>
      <c r="C71" s="0" t="n">
        <f aca="false">IF(A71="","",F70*($B$10/VLOOKUP($B$12,Data!$A$2:$B$8,2,0)))</f>
        <v>1272.90599991287</v>
      </c>
      <c r="D71" s="0" t="n">
        <f aca="false">IF(A71="","",IF(F70&lt;$F$9,F70,$F$9-C71))</f>
        <v>246.764000087131</v>
      </c>
      <c r="E71" s="20" t="n">
        <f aca="false">IF(D71&gt;=F70,"",IF(A71="","",IF($D$9&gt;0,$D$9,0)+IF(AND(DATE(YEAR(B71),MONTH($D$11),DAY($D$11))&gt;B70,DATE(YEAR(B71),MONTH($D$11),DAY($D$11))&lt;=B71),$D$10,0)+IF(AND($D$13&gt;B70,$D$13&lt;=B71),$D$12,0)))</f>
        <v>0</v>
      </c>
      <c r="F71" s="0" t="n">
        <f aca="false">IF(A71="","",IF(D71+E71&gt;F70,F70-F70,F70-D71-E71))</f>
        <v>213387.809411863</v>
      </c>
    </row>
    <row r="72" customFormat="false" ht="12.85" hidden="false" customHeight="false" outlineLevel="0" collapsed="false">
      <c r="A72" s="0" t="n">
        <f aca="false">IF(AND(A71&lt;$F$12,F71&gt;0),A71+1,"")</f>
        <v>56</v>
      </c>
      <c r="B72" s="19" t="n">
        <f aca="false">IF(A72="","",IF(VLOOKUP($B$12,Data!$A$2:$B$8,2,0)&lt;13,EDATE($B$16,A72*12/VLOOKUP($B$12,Data!$A$2:$B$8,2,0)),IF(VLOOKUP($B$12,Data!$A$2:$B$8,2,0)=52,B71+7,B71+14)))</f>
        <v>46877</v>
      </c>
      <c r="C72" s="0" t="n">
        <f aca="false">IF(A72="","",F71*($B$10/VLOOKUP($B$12,Data!$A$2:$B$8,2,0)))</f>
        <v>1271.43569774568</v>
      </c>
      <c r="D72" s="0" t="n">
        <f aca="false">IF(A72="","",IF(F71&lt;$F$9,F71,$F$9-C72))</f>
        <v>248.234302254317</v>
      </c>
      <c r="E72" s="20" t="n">
        <f aca="false">IF(D72&gt;=F71,"",IF(A72="","",IF($D$9&gt;0,$D$9,0)+IF(AND(DATE(YEAR(B72),MONTH($D$11),DAY($D$11))&gt;B71,DATE(YEAR(B72),MONTH($D$11),DAY($D$11))&lt;=B72),$D$10,0)+IF(AND($D$13&gt;B71,$D$13&lt;=B72),$D$12,0)))</f>
        <v>0</v>
      </c>
      <c r="F72" s="0" t="n">
        <f aca="false">IF(A72="","",IF(D72+E72&gt;F71,F71-F71,F71-D72-E72))</f>
        <v>213139.575109609</v>
      </c>
    </row>
    <row r="73" customFormat="false" ht="12.85" hidden="false" customHeight="false" outlineLevel="0" collapsed="false">
      <c r="A73" s="0" t="n">
        <f aca="false">IF(AND(A72&lt;$F$12,F72&gt;0),A72+1,"")</f>
        <v>57</v>
      </c>
      <c r="B73" s="19" t="n">
        <f aca="false">IF(A73="","",IF(VLOOKUP($B$12,Data!$A$2:$B$8,2,0)&lt;13,EDATE($B$16,A73*12/VLOOKUP($B$12,Data!$A$2:$B$8,2,0)),IF(VLOOKUP($B$12,Data!$A$2:$B$8,2,0)=52,B72+7,B72+14)))</f>
        <v>46908</v>
      </c>
      <c r="C73" s="0" t="n">
        <f aca="false">IF(A73="","",F72*($B$10/VLOOKUP($B$12,Data!$A$2:$B$8,2,0)))</f>
        <v>1269.95663502808</v>
      </c>
      <c r="D73" s="0" t="n">
        <f aca="false">IF(A73="","",IF(F72&lt;$F$9,F72,$F$9-C73))</f>
        <v>249.713364971915</v>
      </c>
      <c r="E73" s="20" t="n">
        <f aca="false">IF(D73&gt;=F72,"",IF(A73="","",IF($D$9&gt;0,$D$9,0)+IF(AND(DATE(YEAR(B73),MONTH($D$11),DAY($D$11))&gt;B72,DATE(YEAR(B73),MONTH($D$11),DAY($D$11))&lt;=B73),$D$10,0)+IF(AND($D$13&gt;B72,$D$13&lt;=B73),$D$12,0)))</f>
        <v>0</v>
      </c>
      <c r="F73" s="0" t="n">
        <f aca="false">IF(A73="","",IF(D73+E73&gt;F72,F72-F72,F72-D73-E73))</f>
        <v>212889.861744637</v>
      </c>
    </row>
    <row r="74" customFormat="false" ht="12.85" hidden="false" customHeight="false" outlineLevel="0" collapsed="false">
      <c r="A74" s="0" t="n">
        <f aca="false">IF(AND(A73&lt;$F$12,F73&gt;0),A73+1,"")</f>
        <v>58</v>
      </c>
      <c r="B74" s="19" t="n">
        <f aca="false">IF(A74="","",IF(VLOOKUP($B$12,Data!$A$2:$B$8,2,0)&lt;13,EDATE($B$16,A74*12/VLOOKUP($B$12,Data!$A$2:$B$8,2,0)),IF(VLOOKUP($B$12,Data!$A$2:$B$8,2,0)=52,B73+7,B73+14)))</f>
        <v>46938</v>
      </c>
      <c r="C74" s="0" t="n">
        <f aca="false">IF(A74="","",F73*($B$10/VLOOKUP($B$12,Data!$A$2:$B$8,2,0)))</f>
        <v>1268.46875956179</v>
      </c>
      <c r="D74" s="0" t="n">
        <f aca="false">IF(A74="","",IF(F73&lt;$F$9,F73,$F$9-C74))</f>
        <v>251.201240438206</v>
      </c>
      <c r="E74" s="20" t="n">
        <f aca="false">IF(D74&gt;=F73,"",IF(A74="","",IF($D$9&gt;0,$D$9,0)+IF(AND(DATE(YEAR(B74),MONTH($D$11),DAY($D$11))&gt;B73,DATE(YEAR(B74),MONTH($D$11),DAY($D$11))&lt;=B74),$D$10,0)+IF(AND($D$13&gt;B73,$D$13&lt;=B74),$D$12,0)))</f>
        <v>0</v>
      </c>
      <c r="F74" s="0" t="n">
        <f aca="false">IF(A74="","",IF(D74+E74&gt;F73,F73-F73,F73-D74-E74))</f>
        <v>212638.660504198</v>
      </c>
    </row>
    <row r="75" customFormat="false" ht="12.85" hidden="false" customHeight="false" outlineLevel="0" collapsed="false">
      <c r="A75" s="0" t="n">
        <f aca="false">IF(AND(A74&lt;$F$12,F74&gt;0),A74+1,"")</f>
        <v>59</v>
      </c>
      <c r="B75" s="19" t="n">
        <f aca="false">IF(A75="","",IF(VLOOKUP($B$12,Data!$A$2:$B$8,2,0)&lt;13,EDATE($B$16,A75*12/VLOOKUP($B$12,Data!$A$2:$B$8,2,0)),IF(VLOOKUP($B$12,Data!$A$2:$B$8,2,0)=52,B74+7,B74+14)))</f>
        <v>46969</v>
      </c>
      <c r="C75" s="0" t="n">
        <f aca="false">IF(A75="","",F74*($B$10/VLOOKUP($B$12,Data!$A$2:$B$8,2,0)))</f>
        <v>1266.97201883752</v>
      </c>
      <c r="D75" s="0" t="n">
        <f aca="false">IF(A75="","",IF(F74&lt;$F$9,F74,$F$9-C75))</f>
        <v>252.697981162484</v>
      </c>
      <c r="E75" s="20" t="n">
        <f aca="false">IF(D75&gt;=F74,"",IF(A75="","",IF($D$9&gt;0,$D$9,0)+IF(AND(DATE(YEAR(B75),MONTH($D$11),DAY($D$11))&gt;B74,DATE(YEAR(B75),MONTH($D$11),DAY($D$11))&lt;=B75),$D$10,0)+IF(AND($D$13&gt;B74,$D$13&lt;=B75),$D$12,0)))</f>
        <v>0</v>
      </c>
      <c r="F75" s="0" t="n">
        <f aca="false">IF(A75="","",IF(D75+E75&gt;F74,F74-F74,F74-D75-E75))</f>
        <v>212385.962523036</v>
      </c>
    </row>
    <row r="76" customFormat="false" ht="12.85" hidden="false" customHeight="false" outlineLevel="0" collapsed="false">
      <c r="A76" s="0" t="n">
        <f aca="false">IF(AND(A75&lt;$F$12,F75&gt;0),A75+1,"")</f>
        <v>60</v>
      </c>
      <c r="B76" s="19" t="n">
        <f aca="false">IF(A76="","",IF(VLOOKUP($B$12,Data!$A$2:$B$8,2,0)&lt;13,EDATE($B$16,A76*12/VLOOKUP($B$12,Data!$A$2:$B$8,2,0)),IF(VLOOKUP($B$12,Data!$A$2:$B$8,2,0)=52,B75+7,B75+14)))</f>
        <v>47000</v>
      </c>
      <c r="C76" s="0" t="n">
        <f aca="false">IF(A76="","",F75*($B$10/VLOOKUP($B$12,Data!$A$2:$B$8,2,0)))</f>
        <v>1265.46636003309</v>
      </c>
      <c r="D76" s="0" t="n">
        <f aca="false">IF(A76="","",IF(F75&lt;$F$9,F75,$F$9-C76))</f>
        <v>254.20363996691</v>
      </c>
      <c r="E76" s="20" t="n">
        <f aca="false">IF(D76&gt;=F75,"",IF(A76="","",IF($D$9&gt;0,$D$9,0)+IF(AND(DATE(YEAR(B76),MONTH($D$11),DAY($D$11))&gt;B75,DATE(YEAR(B76),MONTH($D$11),DAY($D$11))&lt;=B76),$D$10,0)+IF(AND($D$13&gt;B75,$D$13&lt;=B76),$D$12,0)))</f>
        <v>0</v>
      </c>
      <c r="F76" s="0" t="n">
        <f aca="false">IF(A76="","",IF(D76+E76&gt;F75,F75-F75,F75-D76-E76))</f>
        <v>212131.758883069</v>
      </c>
    </row>
    <row r="77" customFormat="false" ht="12.85" hidden="false" customHeight="false" outlineLevel="0" collapsed="false">
      <c r="A77" s="0" t="n">
        <f aca="false">IF(AND(A76&lt;$F$12,F76&gt;0),A76+1,"")</f>
        <v>61</v>
      </c>
      <c r="B77" s="19" t="n">
        <f aca="false">IF(A77="","",IF(VLOOKUP($B$12,Data!$A$2:$B$8,2,0)&lt;13,EDATE($B$16,A77*12/VLOOKUP($B$12,Data!$A$2:$B$8,2,0)),IF(VLOOKUP($B$12,Data!$A$2:$B$8,2,0)=52,B76+7,B76+14)))</f>
        <v>47030</v>
      </c>
      <c r="C77" s="0" t="n">
        <f aca="false">IF(A77="","",F76*($B$10/VLOOKUP($B$12,Data!$A$2:$B$8,2,0)))</f>
        <v>1263.95173001162</v>
      </c>
      <c r="D77" s="0" t="n">
        <f aca="false">IF(A77="","",IF(F76&lt;$F$9,F76,$F$9-C77))</f>
        <v>255.71826998838</v>
      </c>
      <c r="E77" s="20" t="n">
        <f aca="false">IF(D77&gt;=F76,"",IF(A77="","",IF($D$9&gt;0,$D$9,0)+IF(AND(DATE(YEAR(B77),MONTH($D$11),DAY($D$11))&gt;B76,DATE(YEAR(B77),MONTH($D$11),DAY($D$11))&lt;=B77),$D$10,0)+IF(AND($D$13&gt;B76,$D$13&lt;=B77),$D$12,0)))</f>
        <v>0</v>
      </c>
      <c r="F77" s="0" t="n">
        <f aca="false">IF(A77="","",IF(D77+E77&gt;F76,F76-F76,F76-D77-E77))</f>
        <v>211876.040613081</v>
      </c>
    </row>
    <row r="78" customFormat="false" ht="12.85" hidden="false" customHeight="false" outlineLevel="0" collapsed="false">
      <c r="A78" s="0" t="n">
        <f aca="false">IF(AND(A77&lt;$F$12,F77&gt;0),A77+1,"")</f>
        <v>62</v>
      </c>
      <c r="B78" s="19" t="n">
        <f aca="false">IF(A78="","",IF(VLOOKUP($B$12,Data!$A$2:$B$8,2,0)&lt;13,EDATE($B$16,A78*12/VLOOKUP($B$12,Data!$A$2:$B$8,2,0)),IF(VLOOKUP($B$12,Data!$A$2:$B$8,2,0)=52,B77+7,B77+14)))</f>
        <v>47061</v>
      </c>
      <c r="C78" s="0" t="n">
        <f aca="false">IF(A78="","",F77*($B$10/VLOOKUP($B$12,Data!$A$2:$B$8,2,0)))</f>
        <v>1262.42807531961</v>
      </c>
      <c r="D78" s="0" t="n">
        <f aca="false">IF(A78="","",IF(F77&lt;$F$9,F77,$F$9-C78))</f>
        <v>257.241924680394</v>
      </c>
      <c r="E78" s="20" t="n">
        <f aca="false">IF(D78&gt;=F77,"",IF(A78="","",IF($D$9&gt;0,$D$9,0)+IF(AND(DATE(YEAR(B78),MONTH($D$11),DAY($D$11))&gt;B77,DATE(YEAR(B78),MONTH($D$11),DAY($D$11))&lt;=B78),$D$10,0)+IF(AND($D$13&gt;B77,$D$13&lt;=B78),$D$12,0)))</f>
        <v>0</v>
      </c>
      <c r="F78" s="0" t="n">
        <f aca="false">IF(A78="","",IF(D78+E78&gt;F77,F77-F77,F77-D78-E78))</f>
        <v>211618.7986884</v>
      </c>
    </row>
    <row r="79" customFormat="false" ht="12.85" hidden="false" customHeight="false" outlineLevel="0" collapsed="false">
      <c r="A79" s="0" t="n">
        <f aca="false">IF(AND(A78&lt;$F$12,F78&gt;0),A78+1,"")</f>
        <v>63</v>
      </c>
      <c r="B79" s="19" t="n">
        <f aca="false">IF(A79="","",IF(VLOOKUP($B$12,Data!$A$2:$B$8,2,0)&lt;13,EDATE($B$16,A79*12/VLOOKUP($B$12,Data!$A$2:$B$8,2,0)),IF(VLOOKUP($B$12,Data!$A$2:$B$8,2,0)=52,B78+7,B78+14)))</f>
        <v>47091</v>
      </c>
      <c r="C79" s="0" t="n">
        <f aca="false">IF(A79="","",F78*($B$10/VLOOKUP($B$12,Data!$A$2:$B$8,2,0)))</f>
        <v>1260.89534218505</v>
      </c>
      <c r="D79" s="0" t="n">
        <f aca="false">IF(A79="","",IF(F78&lt;$F$9,F78,$F$9-C79))</f>
        <v>258.774657814948</v>
      </c>
      <c r="E79" s="20" t="n">
        <f aca="false">IF(D79&gt;=F78,"",IF(A79="","",IF($D$9&gt;0,$D$9,0)+IF(AND(DATE(YEAR(B79),MONTH($D$11),DAY($D$11))&gt;B78,DATE(YEAR(B79),MONTH($D$11),DAY($D$11))&lt;=B79),$D$10,0)+IF(AND($D$13&gt;B78,$D$13&lt;=B79),$D$12,0)))</f>
        <v>0</v>
      </c>
      <c r="F79" s="0" t="n">
        <f aca="false">IF(A79="","",IF(D79+E79&gt;F78,F78-F78,F78-D79-E79))</f>
        <v>211360.024030585</v>
      </c>
    </row>
    <row r="80" customFormat="false" ht="12.85" hidden="false" customHeight="false" outlineLevel="0" collapsed="false">
      <c r="A80" s="0" t="n">
        <f aca="false">IF(AND(A79&lt;$F$12,F79&gt;0),A79+1,"")</f>
        <v>64</v>
      </c>
      <c r="B80" s="19" t="n">
        <f aca="false">IF(A80="","",IF(VLOOKUP($B$12,Data!$A$2:$B$8,2,0)&lt;13,EDATE($B$16,A80*12/VLOOKUP($B$12,Data!$A$2:$B$8,2,0)),IF(VLOOKUP($B$12,Data!$A$2:$B$8,2,0)=52,B79+7,B79+14)))</f>
        <v>47122</v>
      </c>
      <c r="C80" s="0" t="n">
        <f aca="false">IF(A80="","",F79*($B$10/VLOOKUP($B$12,Data!$A$2:$B$8,2,0)))</f>
        <v>1259.35347651557</v>
      </c>
      <c r="D80" s="0" t="n">
        <f aca="false">IF(A80="","",IF(F79&lt;$F$9,F79,$F$9-C80))</f>
        <v>260.316523484428</v>
      </c>
      <c r="E80" s="20" t="n">
        <f aca="false">IF(D80&gt;=F79,"",IF(A80="","",IF($D$9&gt;0,$D$9,0)+IF(AND(DATE(YEAR(B80),MONTH($D$11),DAY($D$11))&gt;B79,DATE(YEAR(B80),MONTH($D$11),DAY($D$11))&lt;=B80),$D$10,0)+IF(AND($D$13&gt;B79,$D$13&lt;=B80),$D$12,0)))</f>
        <v>0</v>
      </c>
      <c r="F80" s="0" t="n">
        <f aca="false">IF(A80="","",IF(D80+E80&gt;F79,F79-F79,F79-D80-E80))</f>
        <v>211099.707507101</v>
      </c>
    </row>
    <row r="81" customFormat="false" ht="12.85" hidden="false" customHeight="false" outlineLevel="0" collapsed="false">
      <c r="A81" s="0" t="n">
        <f aca="false">IF(AND(A80&lt;$F$12,F80&gt;0),A80+1,"")</f>
        <v>65</v>
      </c>
      <c r="B81" s="19" t="n">
        <f aca="false">IF(A81="","",IF(VLOOKUP($B$12,Data!$A$2:$B$8,2,0)&lt;13,EDATE($B$16,A81*12/VLOOKUP($B$12,Data!$A$2:$B$8,2,0)),IF(VLOOKUP($B$12,Data!$A$2:$B$8,2,0)=52,B80+7,B80+14)))</f>
        <v>47153</v>
      </c>
      <c r="C81" s="0" t="n">
        <f aca="false">IF(A81="","",F80*($B$10/VLOOKUP($B$12,Data!$A$2:$B$8,2,0)))</f>
        <v>1257.80242389648</v>
      </c>
      <c r="D81" s="0" t="n">
        <f aca="false">IF(A81="","",IF(F80&lt;$F$9,F80,$F$9-C81))</f>
        <v>261.867576103523</v>
      </c>
      <c r="E81" s="20" t="n">
        <f aca="false">IF(D81&gt;=F80,"",IF(A81="","",IF($D$9&gt;0,$D$9,0)+IF(AND(DATE(YEAR(B81),MONTH($D$11),DAY($D$11))&gt;B80,DATE(YEAR(B81),MONTH($D$11),DAY($D$11))&lt;=B81),$D$10,0)+IF(AND($D$13&gt;B80,$D$13&lt;=B81),$D$12,0)))</f>
        <v>0</v>
      </c>
      <c r="F81" s="0" t="n">
        <f aca="false">IF(A81="","",IF(D81+E81&gt;F80,F80-F80,F80-D81-E81))</f>
        <v>210837.839930997</v>
      </c>
    </row>
    <row r="82" customFormat="false" ht="12.85" hidden="false" customHeight="false" outlineLevel="0" collapsed="false">
      <c r="A82" s="0" t="n">
        <f aca="false">IF(AND(A81&lt;$F$12,F81&gt;0),A81+1,"")</f>
        <v>66</v>
      </c>
      <c r="B82" s="19" t="n">
        <f aca="false">IF(A82="","",IF(VLOOKUP($B$12,Data!$A$2:$B$8,2,0)&lt;13,EDATE($B$16,A82*12/VLOOKUP($B$12,Data!$A$2:$B$8,2,0)),IF(VLOOKUP($B$12,Data!$A$2:$B$8,2,0)=52,B81+7,B81+14)))</f>
        <v>47181</v>
      </c>
      <c r="C82" s="0" t="n">
        <f aca="false">IF(A82="","",F81*($B$10/VLOOKUP($B$12,Data!$A$2:$B$8,2,0)))</f>
        <v>1256.24212958886</v>
      </c>
      <c r="D82" s="0" t="n">
        <f aca="false">IF(A82="","",IF(F81&lt;$F$9,F81,$F$9-C82))</f>
        <v>263.42787041114</v>
      </c>
      <c r="E82" s="20" t="n">
        <f aca="false">IF(D82&gt;=F81,"",IF(A82="","",IF($D$9&gt;0,$D$9,0)+IF(AND(DATE(YEAR(B82),MONTH($D$11),DAY($D$11))&gt;B81,DATE(YEAR(B82),MONTH($D$11),DAY($D$11))&lt;=B82),$D$10,0)+IF(AND($D$13&gt;B81,$D$13&lt;=B82),$D$12,0)))</f>
        <v>0</v>
      </c>
      <c r="F82" s="0" t="n">
        <f aca="false">IF(A82="","",IF(D82+E82&gt;F81,F81-F81,F81-D82-E82))</f>
        <v>210574.412060586</v>
      </c>
    </row>
    <row r="83" customFormat="false" ht="12.85" hidden="false" customHeight="false" outlineLevel="0" collapsed="false">
      <c r="A83" s="0" t="n">
        <f aca="false">IF(AND(A82&lt;$F$12,F82&gt;0),A82+1,"")</f>
        <v>67</v>
      </c>
      <c r="B83" s="19" t="n">
        <f aca="false">IF(A83="","",IF(VLOOKUP($B$12,Data!$A$2:$B$8,2,0)&lt;13,EDATE($B$16,A83*12/VLOOKUP($B$12,Data!$A$2:$B$8,2,0)),IF(VLOOKUP($B$12,Data!$A$2:$B$8,2,0)=52,B82+7,B82+14)))</f>
        <v>47212</v>
      </c>
      <c r="C83" s="0" t="n">
        <f aca="false">IF(A83="","",F82*($B$10/VLOOKUP($B$12,Data!$A$2:$B$8,2,0)))</f>
        <v>1254.67253852766</v>
      </c>
      <c r="D83" s="0" t="n">
        <f aca="false">IF(A83="","",IF(F82&lt;$F$9,F82,$F$9-C83))</f>
        <v>264.99746147234</v>
      </c>
      <c r="E83" s="20" t="n">
        <f aca="false">IF(D83&gt;=F82,"",IF(A83="","",IF($D$9&gt;0,$D$9,0)+IF(AND(DATE(YEAR(B83),MONTH($D$11),DAY($D$11))&gt;B82,DATE(YEAR(B83),MONTH($D$11),DAY($D$11))&lt;=B83),$D$10,0)+IF(AND($D$13&gt;B82,$D$13&lt;=B83),$D$12,0)))</f>
        <v>0</v>
      </c>
      <c r="F83" s="0" t="n">
        <f aca="false">IF(A83="","",IF(D83+E83&gt;F82,F82-F82,F82-D83-E83))</f>
        <v>210309.414599114</v>
      </c>
    </row>
    <row r="84" customFormat="false" ht="12.85" hidden="false" customHeight="false" outlineLevel="0" collapsed="false">
      <c r="A84" s="0" t="n">
        <f aca="false">IF(AND(A83&lt;$F$12,F83&gt;0),A83+1,"")</f>
        <v>68</v>
      </c>
      <c r="B84" s="19" t="n">
        <f aca="false">IF(A84="","",IF(VLOOKUP($B$12,Data!$A$2:$B$8,2,0)&lt;13,EDATE($B$16,A84*12/VLOOKUP($B$12,Data!$A$2:$B$8,2,0)),IF(VLOOKUP($B$12,Data!$A$2:$B$8,2,0)=52,B83+7,B83+14)))</f>
        <v>47242</v>
      </c>
      <c r="C84" s="0" t="n">
        <f aca="false">IF(A84="","",F83*($B$10/VLOOKUP($B$12,Data!$A$2:$B$8,2,0)))</f>
        <v>1253.09359531972</v>
      </c>
      <c r="D84" s="0" t="n">
        <f aca="false">IF(A84="","",IF(F83&lt;$F$9,F83,$F$9-C84))</f>
        <v>266.576404680279</v>
      </c>
      <c r="E84" s="20" t="n">
        <f aca="false">IF(D84&gt;=F83,"",IF(A84="","",IF($D$9&gt;0,$D$9,0)+IF(AND(DATE(YEAR(B84),MONTH($D$11),DAY($D$11))&gt;B83,DATE(YEAR(B84),MONTH($D$11),DAY($D$11))&lt;=B84),$D$10,0)+IF(AND($D$13&gt;B83,$D$13&lt;=B84),$D$12,0)))</f>
        <v>0</v>
      </c>
      <c r="F84" s="0" t="n">
        <f aca="false">IF(A84="","",IF(D84+E84&gt;F83,F83-F83,F83-D84-E84))</f>
        <v>210042.838194434</v>
      </c>
    </row>
    <row r="85" customFormat="false" ht="12.85" hidden="false" customHeight="false" outlineLevel="0" collapsed="false">
      <c r="A85" s="0" t="n">
        <f aca="false">IF(AND(A84&lt;$F$12,F84&gt;0),A84+1,"")</f>
        <v>69</v>
      </c>
      <c r="B85" s="19" t="n">
        <f aca="false">IF(A85="","",IF(VLOOKUP($B$12,Data!$A$2:$B$8,2,0)&lt;13,EDATE($B$16,A85*12/VLOOKUP($B$12,Data!$A$2:$B$8,2,0)),IF(VLOOKUP($B$12,Data!$A$2:$B$8,2,0)=52,B84+7,B84+14)))</f>
        <v>47273</v>
      </c>
      <c r="C85" s="0" t="n">
        <f aca="false">IF(A85="","",F84*($B$10/VLOOKUP($B$12,Data!$A$2:$B$8,2,0)))</f>
        <v>1251.50524424183</v>
      </c>
      <c r="D85" s="0" t="n">
        <f aca="false">IF(A85="","",IF(F84&lt;$F$9,F84,$F$9-C85))</f>
        <v>268.164755758165</v>
      </c>
      <c r="E85" s="20" t="n">
        <f aca="false">IF(D85&gt;=F84,"",IF(A85="","",IF($D$9&gt;0,$D$9,0)+IF(AND(DATE(YEAR(B85),MONTH($D$11),DAY($D$11))&gt;B84,DATE(YEAR(B85),MONTH($D$11),DAY($D$11))&lt;=B85),$D$10,0)+IF(AND($D$13&gt;B84,$D$13&lt;=B85),$D$12,0)))</f>
        <v>0</v>
      </c>
      <c r="F85" s="0" t="n">
        <f aca="false">IF(A85="","",IF(D85+E85&gt;F84,F84-F84,F84-D85-E85))</f>
        <v>209774.673438676</v>
      </c>
    </row>
    <row r="86" customFormat="false" ht="12.85" hidden="false" customHeight="false" outlineLevel="0" collapsed="false">
      <c r="A86" s="0" t="n">
        <f aca="false">IF(AND(A85&lt;$F$12,F85&gt;0),A85+1,"")</f>
        <v>70</v>
      </c>
      <c r="B86" s="19" t="n">
        <f aca="false">IF(A86="","",IF(VLOOKUP($B$12,Data!$A$2:$B$8,2,0)&lt;13,EDATE($B$16,A86*12/VLOOKUP($B$12,Data!$A$2:$B$8,2,0)),IF(VLOOKUP($B$12,Data!$A$2:$B$8,2,0)=52,B85+7,B85+14)))</f>
        <v>47303</v>
      </c>
      <c r="C86" s="0" t="n">
        <f aca="false">IF(A86="","",F85*($B$10/VLOOKUP($B$12,Data!$A$2:$B$8,2,0)))</f>
        <v>1249.90742923878</v>
      </c>
      <c r="D86" s="0" t="n">
        <f aca="false">IF(A86="","",IF(F85&lt;$F$9,F85,$F$9-C86))</f>
        <v>269.762570761225</v>
      </c>
      <c r="E86" s="20" t="n">
        <f aca="false">IF(D86&gt;=F85,"",IF(A86="","",IF($D$9&gt;0,$D$9,0)+IF(AND(DATE(YEAR(B86),MONTH($D$11),DAY($D$11))&gt;B85,DATE(YEAR(B86),MONTH($D$11),DAY($D$11))&lt;=B86),$D$10,0)+IF(AND($D$13&gt;B85,$D$13&lt;=B86),$D$12,0)))</f>
        <v>0</v>
      </c>
      <c r="F86" s="0" t="n">
        <f aca="false">IF(A86="","",IF(D86+E86&gt;F85,F85-F85,F85-D86-E86))</f>
        <v>209504.910867914</v>
      </c>
    </row>
    <row r="87" customFormat="false" ht="12.85" hidden="false" customHeight="false" outlineLevel="0" collapsed="false">
      <c r="A87" s="0" t="n">
        <f aca="false">IF(AND(A86&lt;$F$12,F86&gt;0),A86+1,"")</f>
        <v>71</v>
      </c>
      <c r="B87" s="19" t="n">
        <f aca="false">IF(A87="","",IF(VLOOKUP($B$12,Data!$A$2:$B$8,2,0)&lt;13,EDATE($B$16,A87*12/VLOOKUP($B$12,Data!$A$2:$B$8,2,0)),IF(VLOOKUP($B$12,Data!$A$2:$B$8,2,0)=52,B86+7,B86+14)))</f>
        <v>47334</v>
      </c>
      <c r="C87" s="0" t="n">
        <f aca="false">IF(A87="","",F86*($B$10/VLOOKUP($B$12,Data!$A$2:$B$8,2,0)))</f>
        <v>1248.30009392132</v>
      </c>
      <c r="D87" s="0" t="n">
        <f aca="false">IF(A87="","",IF(F86&lt;$F$9,F86,$F$9-C87))</f>
        <v>271.369906078677</v>
      </c>
      <c r="E87" s="20" t="n">
        <f aca="false">IF(D87&gt;=F86,"",IF(A87="","",IF($D$9&gt;0,$D$9,0)+IF(AND(DATE(YEAR(B87),MONTH($D$11),DAY($D$11))&gt;B86,DATE(YEAR(B87),MONTH($D$11),DAY($D$11))&lt;=B87),$D$10,0)+IF(AND($D$13&gt;B86,$D$13&lt;=B87),$D$12,0)))</f>
        <v>0</v>
      </c>
      <c r="F87" s="0" t="n">
        <f aca="false">IF(A87="","",IF(D87+E87&gt;F86,F86-F86,F86-D87-E87))</f>
        <v>209233.540961836</v>
      </c>
    </row>
    <row r="88" customFormat="false" ht="12.85" hidden="false" customHeight="false" outlineLevel="0" collapsed="false">
      <c r="A88" s="0" t="n">
        <f aca="false">IF(AND(A87&lt;$F$12,F87&gt;0),A87+1,"")</f>
        <v>72</v>
      </c>
      <c r="B88" s="19" t="n">
        <f aca="false">IF(A88="","",IF(VLOOKUP($B$12,Data!$A$2:$B$8,2,0)&lt;13,EDATE($B$16,A88*12/VLOOKUP($B$12,Data!$A$2:$B$8,2,0)),IF(VLOOKUP($B$12,Data!$A$2:$B$8,2,0)=52,B87+7,B87+14)))</f>
        <v>47365</v>
      </c>
      <c r="C88" s="0" t="n">
        <f aca="false">IF(A88="","",F87*($B$10/VLOOKUP($B$12,Data!$A$2:$B$8,2,0)))</f>
        <v>1246.68318156427</v>
      </c>
      <c r="D88" s="0" t="n">
        <f aca="false">IF(A88="","",IF(F87&lt;$F$9,F87,$F$9-C88))</f>
        <v>272.986818435729</v>
      </c>
      <c r="E88" s="20" t="n">
        <f aca="false">IF(D88&gt;=F87,"",IF(A88="","",IF($D$9&gt;0,$D$9,0)+IF(AND(DATE(YEAR(B88),MONTH($D$11),DAY($D$11))&gt;B87,DATE(YEAR(B88),MONTH($D$11),DAY($D$11))&lt;=B88),$D$10,0)+IF(AND($D$13&gt;B87,$D$13&lt;=B88),$D$12,0)))</f>
        <v>0</v>
      </c>
      <c r="F88" s="0" t="n">
        <f aca="false">IF(A88="","",IF(D88+E88&gt;F87,F87-F87,F87-D88-E88))</f>
        <v>208960.5541434</v>
      </c>
    </row>
    <row r="89" customFormat="false" ht="12.85" hidden="false" customHeight="false" outlineLevel="0" collapsed="false">
      <c r="A89" s="0" t="n">
        <f aca="false">IF(AND(A88&lt;$F$12,F88&gt;0),A88+1,"")</f>
        <v>73</v>
      </c>
      <c r="B89" s="19" t="n">
        <f aca="false">IF(A89="","",IF(VLOOKUP($B$12,Data!$A$2:$B$8,2,0)&lt;13,EDATE($B$16,A89*12/VLOOKUP($B$12,Data!$A$2:$B$8,2,0)),IF(VLOOKUP($B$12,Data!$A$2:$B$8,2,0)=52,B88+7,B88+14)))</f>
        <v>47395</v>
      </c>
      <c r="C89" s="0" t="n">
        <f aca="false">IF(A89="","",F88*($B$10/VLOOKUP($B$12,Data!$A$2:$B$8,2,0)))</f>
        <v>1245.05663510443</v>
      </c>
      <c r="D89" s="0" t="n">
        <f aca="false">IF(A89="","",IF(F88&lt;$F$9,F88,$F$9-C89))</f>
        <v>274.613364895575</v>
      </c>
      <c r="E89" s="20" t="n">
        <f aca="false">IF(D89&gt;=F88,"",IF(A89="","",IF($D$9&gt;0,$D$9,0)+IF(AND(DATE(YEAR(B89),MONTH($D$11),DAY($D$11))&gt;B88,DATE(YEAR(B89),MONTH($D$11),DAY($D$11))&lt;=B89),$D$10,0)+IF(AND($D$13&gt;B88,$D$13&lt;=B89),$D$12,0)))</f>
        <v>0</v>
      </c>
      <c r="F89" s="0" t="n">
        <f aca="false">IF(A89="","",IF(D89+E89&gt;F88,F88-F88,F88-D89-E89))</f>
        <v>208685.940778504</v>
      </c>
    </row>
    <row r="90" customFormat="false" ht="12.85" hidden="false" customHeight="false" outlineLevel="0" collapsed="false">
      <c r="A90" s="0" t="n">
        <f aca="false">IF(AND(A89&lt;$F$12,F89&gt;0),A89+1,"")</f>
        <v>74</v>
      </c>
      <c r="B90" s="19" t="n">
        <f aca="false">IF(A90="","",IF(VLOOKUP($B$12,Data!$A$2:$B$8,2,0)&lt;13,EDATE($B$16,A90*12/VLOOKUP($B$12,Data!$A$2:$B$8,2,0)),IF(VLOOKUP($B$12,Data!$A$2:$B$8,2,0)=52,B89+7,B89+14)))</f>
        <v>47426</v>
      </c>
      <c r="C90" s="0" t="n">
        <f aca="false">IF(A90="","",F89*($B$10/VLOOKUP($B$12,Data!$A$2:$B$8,2,0)))</f>
        <v>1243.42039713859</v>
      </c>
      <c r="D90" s="0" t="n">
        <f aca="false">IF(A90="","",IF(F89&lt;$F$9,F89,$F$9-C90))</f>
        <v>276.249602861411</v>
      </c>
      <c r="E90" s="20" t="n">
        <f aca="false">IF(D90&gt;=F89,"",IF(A90="","",IF($D$9&gt;0,$D$9,0)+IF(AND(DATE(YEAR(B90),MONTH($D$11),DAY($D$11))&gt;B89,DATE(YEAR(B90),MONTH($D$11),DAY($D$11))&lt;=B90),$D$10,0)+IF(AND($D$13&gt;B89,$D$13&lt;=B90),$D$12,0)))</f>
        <v>0</v>
      </c>
      <c r="F90" s="0" t="n">
        <f aca="false">IF(A90="","",IF(D90+E90&gt;F89,F89-F89,F89-D90-E90))</f>
        <v>208409.691175643</v>
      </c>
    </row>
    <row r="91" customFormat="false" ht="12.85" hidden="false" customHeight="false" outlineLevel="0" collapsed="false">
      <c r="A91" s="0" t="n">
        <f aca="false">IF(AND(A90&lt;$F$12,F90&gt;0),A90+1,"")</f>
        <v>75</v>
      </c>
      <c r="B91" s="19" t="n">
        <f aca="false">IF(A91="","",IF(VLOOKUP($B$12,Data!$A$2:$B$8,2,0)&lt;13,EDATE($B$16,A91*12/VLOOKUP($B$12,Data!$A$2:$B$8,2,0)),IF(VLOOKUP($B$12,Data!$A$2:$B$8,2,0)=52,B90+7,B90+14)))</f>
        <v>47456</v>
      </c>
      <c r="C91" s="0" t="n">
        <f aca="false">IF(A91="","",F90*($B$10/VLOOKUP($B$12,Data!$A$2:$B$8,2,0)))</f>
        <v>1241.77440992154</v>
      </c>
      <c r="D91" s="0" t="n">
        <f aca="false">IF(A91="","",IF(F90&lt;$F$9,F90,$F$9-C91))</f>
        <v>277.895590078461</v>
      </c>
      <c r="E91" s="20" t="n">
        <f aca="false">IF(D91&gt;=F90,"",IF(A91="","",IF($D$9&gt;0,$D$9,0)+IF(AND(DATE(YEAR(B91),MONTH($D$11),DAY($D$11))&gt;B90,DATE(YEAR(B91),MONTH($D$11),DAY($D$11))&lt;=B91),$D$10,0)+IF(AND($D$13&gt;B90,$D$13&lt;=B91),$D$12,0)))</f>
        <v>0</v>
      </c>
      <c r="F91" s="0" t="n">
        <f aca="false">IF(A91="","",IF(D91+E91&gt;F90,F90-F90,F90-D91-E91))</f>
        <v>208131.795585565</v>
      </c>
    </row>
    <row r="92" customFormat="false" ht="12.85" hidden="false" customHeight="false" outlineLevel="0" collapsed="false">
      <c r="A92" s="0" t="n">
        <f aca="false">IF(AND(A91&lt;$F$12,F91&gt;0),A91+1,"")</f>
        <v>76</v>
      </c>
      <c r="B92" s="19" t="n">
        <f aca="false">IF(A92="","",IF(VLOOKUP($B$12,Data!$A$2:$B$8,2,0)&lt;13,EDATE($B$16,A92*12/VLOOKUP($B$12,Data!$A$2:$B$8,2,0)),IF(VLOOKUP($B$12,Data!$A$2:$B$8,2,0)=52,B91+7,B91+14)))</f>
        <v>47487</v>
      </c>
      <c r="C92" s="0" t="n">
        <f aca="false">IF(A92="","",F91*($B$10/VLOOKUP($B$12,Data!$A$2:$B$8,2,0)))</f>
        <v>1240.11861536399</v>
      </c>
      <c r="D92" s="0" t="n">
        <f aca="false">IF(A92="","",IF(F91&lt;$F$9,F91,$F$9-C92))</f>
        <v>279.551384636011</v>
      </c>
      <c r="E92" s="20" t="n">
        <f aca="false">IF(D92&gt;=F91,"",IF(A92="","",IF($D$9&gt;0,$D$9,0)+IF(AND(DATE(YEAR(B92),MONTH($D$11),DAY($D$11))&gt;B91,DATE(YEAR(B92),MONTH($D$11),DAY($D$11))&lt;=B92),$D$10,0)+IF(AND($D$13&gt;B91,$D$13&lt;=B92),$D$12,0)))</f>
        <v>0</v>
      </c>
      <c r="F92" s="0" t="n">
        <f aca="false">IF(A92="","",IF(D92+E92&gt;F91,F91-F91,F91-D92-E92))</f>
        <v>207852.244200929</v>
      </c>
    </row>
    <row r="93" customFormat="false" ht="12.85" hidden="false" customHeight="false" outlineLevel="0" collapsed="false">
      <c r="A93" s="0" t="n">
        <f aca="false">IF(AND(A92&lt;$F$12,F92&gt;0),A92+1,"")</f>
        <v>77</v>
      </c>
      <c r="B93" s="19" t="n">
        <f aca="false">IF(A93="","",IF(VLOOKUP($B$12,Data!$A$2:$B$8,2,0)&lt;13,EDATE($B$16,A93*12/VLOOKUP($B$12,Data!$A$2:$B$8,2,0)),IF(VLOOKUP($B$12,Data!$A$2:$B$8,2,0)=52,B92+7,B92+14)))</f>
        <v>47518</v>
      </c>
      <c r="C93" s="0" t="n">
        <f aca="false">IF(A93="","",F92*($B$10/VLOOKUP($B$12,Data!$A$2:$B$8,2,0)))</f>
        <v>1238.45295503053</v>
      </c>
      <c r="D93" s="0" t="n">
        <f aca="false">IF(A93="","",IF(F92&lt;$F$9,F92,$F$9-C93))</f>
        <v>281.217044969468</v>
      </c>
      <c r="E93" s="20" t="n">
        <f aca="false">IF(D93&gt;=F92,"",IF(A93="","",IF($D$9&gt;0,$D$9,0)+IF(AND(DATE(YEAR(B93),MONTH($D$11),DAY($D$11))&gt;B92,DATE(YEAR(B93),MONTH($D$11),DAY($D$11))&lt;=B93),$D$10,0)+IF(AND($D$13&gt;B92,$D$13&lt;=B93),$D$12,0)))</f>
        <v>0</v>
      </c>
      <c r="F93" s="0" t="n">
        <f aca="false">IF(A93="","",IF(D93+E93&gt;F92,F92-F92,F92-D93-E93))</f>
        <v>207571.027155959</v>
      </c>
    </row>
    <row r="94" customFormat="false" ht="12.85" hidden="false" customHeight="false" outlineLevel="0" collapsed="false">
      <c r="A94" s="0" t="n">
        <f aca="false">IF(AND(A93&lt;$F$12,F93&gt;0),A93+1,"")</f>
        <v>78</v>
      </c>
      <c r="B94" s="19" t="n">
        <f aca="false">IF(A94="","",IF(VLOOKUP($B$12,Data!$A$2:$B$8,2,0)&lt;13,EDATE($B$16,A94*12/VLOOKUP($B$12,Data!$A$2:$B$8,2,0)),IF(VLOOKUP($B$12,Data!$A$2:$B$8,2,0)=52,B93+7,B93+14)))</f>
        <v>47546</v>
      </c>
      <c r="C94" s="0" t="n">
        <f aca="false">IF(A94="","",F93*($B$10/VLOOKUP($B$12,Data!$A$2:$B$8,2,0)))</f>
        <v>1236.77737013759</v>
      </c>
      <c r="D94" s="0" t="n">
        <f aca="false">IF(A94="","",IF(F93&lt;$F$9,F93,$F$9-C94))</f>
        <v>282.892629862411</v>
      </c>
      <c r="E94" s="20" t="n">
        <f aca="false">IF(D94&gt;=F93,"",IF(A94="","",IF($D$9&gt;0,$D$9,0)+IF(AND(DATE(YEAR(B94),MONTH($D$11),DAY($D$11))&gt;B93,DATE(YEAR(B94),MONTH($D$11),DAY($D$11))&lt;=B94),$D$10,0)+IF(AND($D$13&gt;B93,$D$13&lt;=B94),$D$12,0)))</f>
        <v>0</v>
      </c>
      <c r="F94" s="0" t="n">
        <f aca="false">IF(A94="","",IF(D94+E94&gt;F93,F93-F93,F93-D94-E94))</f>
        <v>207288.134526097</v>
      </c>
    </row>
    <row r="95" customFormat="false" ht="12.85" hidden="false" customHeight="false" outlineLevel="0" collapsed="false">
      <c r="A95" s="0" t="n">
        <f aca="false">IF(AND(A94&lt;$F$12,F94&gt;0),A94+1,"")</f>
        <v>79</v>
      </c>
      <c r="B95" s="19" t="n">
        <f aca="false">IF(A95="","",IF(VLOOKUP($B$12,Data!$A$2:$B$8,2,0)&lt;13,EDATE($B$16,A95*12/VLOOKUP($B$12,Data!$A$2:$B$8,2,0)),IF(VLOOKUP($B$12,Data!$A$2:$B$8,2,0)=52,B94+7,B94+14)))</f>
        <v>47577</v>
      </c>
      <c r="C95" s="0" t="n">
        <f aca="false">IF(A95="","",F94*($B$10/VLOOKUP($B$12,Data!$A$2:$B$8,2,0)))</f>
        <v>1235.09180155133</v>
      </c>
      <c r="D95" s="0" t="n">
        <f aca="false">IF(A95="","",IF(F94&lt;$F$9,F94,$F$9-C95))</f>
        <v>284.578198448674</v>
      </c>
      <c r="E95" s="20" t="n">
        <f aca="false">IF(D95&gt;=F94,"",IF(A95="","",IF($D$9&gt;0,$D$9,0)+IF(AND(DATE(YEAR(B95),MONTH($D$11),DAY($D$11))&gt;B94,DATE(YEAR(B95),MONTH($D$11),DAY($D$11))&lt;=B95),$D$10,0)+IF(AND($D$13&gt;B94,$D$13&lt;=B95),$D$12,0)))</f>
        <v>0</v>
      </c>
      <c r="F95" s="0" t="n">
        <f aca="false">IF(A95="","",IF(D95+E95&gt;F94,F94-F94,F94-D95-E95))</f>
        <v>207003.556327648</v>
      </c>
    </row>
    <row r="96" customFormat="false" ht="12.85" hidden="false" customHeight="false" outlineLevel="0" collapsed="false">
      <c r="A96" s="0" t="n">
        <f aca="false">IF(AND(A95&lt;$F$12,F95&gt;0),A95+1,"")</f>
        <v>80</v>
      </c>
      <c r="B96" s="19" t="n">
        <f aca="false">IF(A96="","",IF(VLOOKUP($B$12,Data!$A$2:$B$8,2,0)&lt;13,EDATE($B$16,A96*12/VLOOKUP($B$12,Data!$A$2:$B$8,2,0)),IF(VLOOKUP($B$12,Data!$A$2:$B$8,2,0)=52,B95+7,B95+14)))</f>
        <v>47607</v>
      </c>
      <c r="C96" s="0" t="n">
        <f aca="false">IF(A96="","",F95*($B$10/VLOOKUP($B$12,Data!$A$2:$B$8,2,0)))</f>
        <v>1233.39618978557</v>
      </c>
      <c r="D96" s="0" t="n">
        <f aca="false">IF(A96="","",IF(F95&lt;$F$9,F95,$F$9-C96))</f>
        <v>286.273810214431</v>
      </c>
      <c r="E96" s="20" t="n">
        <f aca="false">IF(D96&gt;=F95,"",IF(A96="","",IF($D$9&gt;0,$D$9,0)+IF(AND(DATE(YEAR(B96),MONTH($D$11),DAY($D$11))&gt;B95,DATE(YEAR(B96),MONTH($D$11),DAY($D$11))&lt;=B96),$D$10,0)+IF(AND($D$13&gt;B95,$D$13&lt;=B96),$D$12,0)))</f>
        <v>0</v>
      </c>
      <c r="F96" s="0" t="n">
        <f aca="false">IF(A96="","",IF(D96+E96&gt;F95,F95-F95,F95-D96-E96))</f>
        <v>206717.282517434</v>
      </c>
    </row>
    <row r="97" customFormat="false" ht="12.85" hidden="false" customHeight="false" outlineLevel="0" collapsed="false">
      <c r="A97" s="0" t="n">
        <f aca="false">IF(AND(A96&lt;$F$12,F96&gt;0),A96+1,"")</f>
        <v>81</v>
      </c>
      <c r="B97" s="19" t="n">
        <f aca="false">IF(A97="","",IF(VLOOKUP($B$12,Data!$A$2:$B$8,2,0)&lt;13,EDATE($B$16,A97*12/VLOOKUP($B$12,Data!$A$2:$B$8,2,0)),IF(VLOOKUP($B$12,Data!$A$2:$B$8,2,0)=52,B96+7,B96+14)))</f>
        <v>47638</v>
      </c>
      <c r="C97" s="0" t="n">
        <f aca="false">IF(A97="","",F96*($B$10/VLOOKUP($B$12,Data!$A$2:$B$8,2,0)))</f>
        <v>1231.69047499971</v>
      </c>
      <c r="D97" s="0" t="n">
        <f aca="false">IF(A97="","",IF(F96&lt;$F$9,F96,$F$9-C97))</f>
        <v>287.979525000292</v>
      </c>
      <c r="E97" s="20" t="n">
        <f aca="false">IF(D97&gt;=F96,"",IF(A97="","",IF($D$9&gt;0,$D$9,0)+IF(AND(DATE(YEAR(B97),MONTH($D$11),DAY($D$11))&gt;B96,DATE(YEAR(B97),MONTH($D$11),DAY($D$11))&lt;=B97),$D$10,0)+IF(AND($D$13&gt;B96,$D$13&lt;=B97),$D$12,0)))</f>
        <v>0</v>
      </c>
      <c r="F97" s="0" t="n">
        <f aca="false">IF(A97="","",IF(D97+E97&gt;F96,F96-F96,F96-D97-E97))</f>
        <v>206429.302992433</v>
      </c>
    </row>
    <row r="98" customFormat="false" ht="12.85" hidden="false" customHeight="false" outlineLevel="0" collapsed="false">
      <c r="A98" s="0" t="n">
        <f aca="false">IF(AND(A97&lt;$F$12,F97&gt;0),A97+1,"")</f>
        <v>82</v>
      </c>
      <c r="B98" s="19" t="n">
        <f aca="false">IF(A98="","",IF(VLOOKUP($B$12,Data!$A$2:$B$8,2,0)&lt;13,EDATE($B$16,A98*12/VLOOKUP($B$12,Data!$A$2:$B$8,2,0)),IF(VLOOKUP($B$12,Data!$A$2:$B$8,2,0)=52,B97+7,B97+14)))</f>
        <v>47668</v>
      </c>
      <c r="C98" s="0" t="n">
        <f aca="false">IF(A98="","",F97*($B$10/VLOOKUP($B$12,Data!$A$2:$B$8,2,0)))</f>
        <v>1229.97459699658</v>
      </c>
      <c r="D98" s="0" t="n">
        <f aca="false">IF(A98="","",IF(F97&lt;$F$9,F97,$F$9-C98))</f>
        <v>289.695403003418</v>
      </c>
      <c r="E98" s="20" t="n">
        <f aca="false">IF(D98&gt;=F97,"",IF(A98="","",IF($D$9&gt;0,$D$9,0)+IF(AND(DATE(YEAR(B98),MONTH($D$11),DAY($D$11))&gt;B97,DATE(YEAR(B98),MONTH($D$11),DAY($D$11))&lt;=B98),$D$10,0)+IF(AND($D$13&gt;B97,$D$13&lt;=B98),$D$12,0)))</f>
        <v>0</v>
      </c>
      <c r="F98" s="0" t="n">
        <f aca="false">IF(A98="","",IF(D98+E98&gt;F97,F97-F97,F97-D98-E98))</f>
        <v>206139.60758943</v>
      </c>
    </row>
    <row r="99" customFormat="false" ht="12.85" hidden="false" customHeight="false" outlineLevel="0" collapsed="false">
      <c r="A99" s="0" t="n">
        <f aca="false">IF(AND(A98&lt;$F$12,F98&gt;0),A98+1,"")</f>
        <v>83</v>
      </c>
      <c r="B99" s="19" t="n">
        <f aca="false">IF(A99="","",IF(VLOOKUP($B$12,Data!$A$2:$B$8,2,0)&lt;13,EDATE($B$16,A99*12/VLOOKUP($B$12,Data!$A$2:$B$8,2,0)),IF(VLOOKUP($B$12,Data!$A$2:$B$8,2,0)=52,B98+7,B98+14)))</f>
        <v>47699</v>
      </c>
      <c r="C99" s="0" t="n">
        <f aca="false">IF(A99="","",F98*($B$10/VLOOKUP($B$12,Data!$A$2:$B$8,2,0)))</f>
        <v>1228.24849522035</v>
      </c>
      <c r="D99" s="0" t="n">
        <f aca="false">IF(A99="","",IF(F98&lt;$F$9,F98,$F$9-C99))</f>
        <v>291.421504779647</v>
      </c>
      <c r="E99" s="20" t="n">
        <f aca="false">IF(D99&gt;=F98,"",IF(A99="","",IF($D$9&gt;0,$D$9,0)+IF(AND(DATE(YEAR(B99),MONTH($D$11),DAY($D$11))&gt;B98,DATE(YEAR(B99),MONTH($D$11),DAY($D$11))&lt;=B99),$D$10,0)+IF(AND($D$13&gt;B98,$D$13&lt;=B99),$D$12,0)))</f>
        <v>0</v>
      </c>
      <c r="F99" s="0" t="n">
        <f aca="false">IF(A99="","",IF(D99+E99&gt;F98,F98-F98,F98-D99-E99))</f>
        <v>205848.18608465</v>
      </c>
    </row>
    <row r="100" customFormat="false" ht="12.85" hidden="false" customHeight="false" outlineLevel="0" collapsed="false">
      <c r="A100" s="0" t="n">
        <f aca="false">IF(AND(A99&lt;$F$12,F99&gt;0),A99+1,"")</f>
        <v>84</v>
      </c>
      <c r="B100" s="19" t="n">
        <f aca="false">IF(A100="","",IF(VLOOKUP($B$12,Data!$A$2:$B$8,2,0)&lt;13,EDATE($B$16,A100*12/VLOOKUP($B$12,Data!$A$2:$B$8,2,0)),IF(VLOOKUP($B$12,Data!$A$2:$B$8,2,0)=52,B99+7,B99+14)))</f>
        <v>47730</v>
      </c>
      <c r="C100" s="0" t="n">
        <f aca="false">IF(A100="","",F99*($B$10/VLOOKUP($B$12,Data!$A$2:$B$8,2,0)))</f>
        <v>1226.51210875437</v>
      </c>
      <c r="D100" s="0" t="n">
        <f aca="false">IF(A100="","",IF(F99&lt;$F$9,F99,$F$9-C100))</f>
        <v>293.157891245626</v>
      </c>
      <c r="E100" s="20" t="n">
        <f aca="false">IF(D100&gt;=F99,"",IF(A100="","",IF($D$9&gt;0,$D$9,0)+IF(AND(DATE(YEAR(B100),MONTH($D$11),DAY($D$11))&gt;B99,DATE(YEAR(B100),MONTH($D$11),DAY($D$11))&lt;=B100),$D$10,0)+IF(AND($D$13&gt;B99,$D$13&lt;=B100),$D$12,0)))</f>
        <v>0</v>
      </c>
      <c r="F100" s="0" t="n">
        <f aca="false">IF(A100="","",IF(D100+E100&gt;F99,F99-F99,F99-D100-E100))</f>
        <v>205555.028193405</v>
      </c>
    </row>
    <row r="101" customFormat="false" ht="12.85" hidden="false" customHeight="false" outlineLevel="0" collapsed="false">
      <c r="A101" s="0" t="n">
        <f aca="false">IF(AND(A100&lt;$F$12,F100&gt;0),A100+1,"")</f>
        <v>85</v>
      </c>
      <c r="B101" s="19" t="n">
        <f aca="false">IF(A101="","",IF(VLOOKUP($B$12,Data!$A$2:$B$8,2,0)&lt;13,EDATE($B$16,A101*12/VLOOKUP($B$12,Data!$A$2:$B$8,2,0)),IF(VLOOKUP($B$12,Data!$A$2:$B$8,2,0)=52,B100+7,B100+14)))</f>
        <v>47760</v>
      </c>
      <c r="C101" s="0" t="n">
        <f aca="false">IF(A101="","",F100*($B$10/VLOOKUP($B$12,Data!$A$2:$B$8,2,0)))</f>
        <v>1224.76537631904</v>
      </c>
      <c r="D101" s="0" t="n">
        <f aca="false">IF(A101="","",IF(F100&lt;$F$9,F100,$F$9-C101))</f>
        <v>294.904623680964</v>
      </c>
      <c r="E101" s="20" t="n">
        <f aca="false">IF(D101&gt;=F100,"",IF(A101="","",IF($D$9&gt;0,$D$9,0)+IF(AND(DATE(YEAR(B101),MONTH($D$11),DAY($D$11))&gt;B100,DATE(YEAR(B101),MONTH($D$11),DAY($D$11))&lt;=B101),$D$10,0)+IF(AND($D$13&gt;B100,$D$13&lt;=B101),$D$12,0)))</f>
        <v>0</v>
      </c>
      <c r="F101" s="0" t="n">
        <f aca="false">IF(A101="","",IF(D101+E101&gt;F100,F100-F100,F100-D101-E101))</f>
        <v>205260.123569724</v>
      </c>
    </row>
    <row r="102" customFormat="false" ht="12.85" hidden="false" customHeight="false" outlineLevel="0" collapsed="false">
      <c r="A102" s="0" t="n">
        <f aca="false">IF(AND(A101&lt;$F$12,F101&gt;0),A101+1,"")</f>
        <v>86</v>
      </c>
      <c r="B102" s="19" t="n">
        <f aca="false">IF(A102="","",IF(VLOOKUP($B$12,Data!$A$2:$B$8,2,0)&lt;13,EDATE($B$16,A102*12/VLOOKUP($B$12,Data!$A$2:$B$8,2,0)),IF(VLOOKUP($B$12,Data!$A$2:$B$8,2,0)=52,B101+7,B101+14)))</f>
        <v>47791</v>
      </c>
      <c r="C102" s="0" t="n">
        <f aca="false">IF(A102="","",F101*($B$10/VLOOKUP($B$12,Data!$A$2:$B$8,2,0)))</f>
        <v>1223.0082362696</v>
      </c>
      <c r="D102" s="0" t="n">
        <f aca="false">IF(A102="","",IF(F101&lt;$F$9,F101,$F$9-C102))</f>
        <v>296.661763730397</v>
      </c>
      <c r="E102" s="20" t="n">
        <f aca="false">IF(D102&gt;=F101,"",IF(A102="","",IF($D$9&gt;0,$D$9,0)+IF(AND(DATE(YEAR(B102),MONTH($D$11),DAY($D$11))&gt;B101,DATE(YEAR(B102),MONTH($D$11),DAY($D$11))&lt;=B102),$D$10,0)+IF(AND($D$13&gt;B101,$D$13&lt;=B102),$D$12,0)))</f>
        <v>0</v>
      </c>
      <c r="F102" s="0" t="n">
        <f aca="false">IF(A102="","",IF(D102+E102&gt;F101,F101-F101,F101-D102-E102))</f>
        <v>204963.461805993</v>
      </c>
    </row>
    <row r="103" customFormat="false" ht="12.85" hidden="false" customHeight="false" outlineLevel="0" collapsed="false">
      <c r="A103" s="0" t="n">
        <f aca="false">IF(AND(A102&lt;$F$12,F102&gt;0),A102+1,"")</f>
        <v>87</v>
      </c>
      <c r="B103" s="19" t="n">
        <f aca="false">IF(A103="","",IF(VLOOKUP($B$12,Data!$A$2:$B$8,2,0)&lt;13,EDATE($B$16,A103*12/VLOOKUP($B$12,Data!$A$2:$B$8,2,0)),IF(VLOOKUP($B$12,Data!$A$2:$B$8,2,0)=52,B102+7,B102+14)))</f>
        <v>47821</v>
      </c>
      <c r="C103" s="0" t="n">
        <f aca="false">IF(A103="","",F102*($B$10/VLOOKUP($B$12,Data!$A$2:$B$8,2,0)))</f>
        <v>1221.24062659404</v>
      </c>
      <c r="D103" s="0" t="n">
        <f aca="false">IF(A103="","",IF(F102&lt;$F$9,F102,$F$9-C103))</f>
        <v>298.429373405957</v>
      </c>
      <c r="E103" s="20" t="n">
        <f aca="false">IF(D103&gt;=F102,"",IF(A103="","",IF($D$9&gt;0,$D$9,0)+IF(AND(DATE(YEAR(B103),MONTH($D$11),DAY($D$11))&gt;B102,DATE(YEAR(B103),MONTH($D$11),DAY($D$11))&lt;=B103),$D$10,0)+IF(AND($D$13&gt;B102,$D$13&lt;=B103),$D$12,0)))</f>
        <v>0</v>
      </c>
      <c r="F103" s="0" t="n">
        <f aca="false">IF(A103="","",IF(D103+E103&gt;F102,F102-F102,F102-D103-E103))</f>
        <v>204665.032432587</v>
      </c>
    </row>
    <row r="104" customFormat="false" ht="12.85" hidden="false" customHeight="false" outlineLevel="0" collapsed="false">
      <c r="A104" s="0" t="n">
        <f aca="false">IF(AND(A103&lt;$F$12,F103&gt;0),A103+1,"")</f>
        <v>88</v>
      </c>
      <c r="B104" s="19" t="n">
        <f aca="false">IF(A104="","",IF(VLOOKUP($B$12,Data!$A$2:$B$8,2,0)&lt;13,EDATE($B$16,A104*12/VLOOKUP($B$12,Data!$A$2:$B$8,2,0)),IF(VLOOKUP($B$12,Data!$A$2:$B$8,2,0)=52,B103+7,B103+14)))</f>
        <v>47852</v>
      </c>
      <c r="C104" s="0" t="n">
        <f aca="false">IF(A104="","",F103*($B$10/VLOOKUP($B$12,Data!$A$2:$B$8,2,0)))</f>
        <v>1219.46248491083</v>
      </c>
      <c r="D104" s="0" t="n">
        <f aca="false">IF(A104="","",IF(F103&lt;$F$9,F103,$F$9-C104))</f>
        <v>300.207515089168</v>
      </c>
      <c r="E104" s="20" t="n">
        <f aca="false">IF(D104&gt;=F103,"",IF(A104="","",IF($D$9&gt;0,$D$9,0)+IF(AND(DATE(YEAR(B104),MONTH($D$11),DAY($D$11))&gt;B103,DATE(YEAR(B104),MONTH($D$11),DAY($D$11))&lt;=B104),$D$10,0)+IF(AND($D$13&gt;B103,$D$13&lt;=B104),$D$12,0)))</f>
        <v>0</v>
      </c>
      <c r="F104" s="0" t="n">
        <f aca="false">IF(A104="","",IF(D104+E104&gt;F103,F103-F103,F103-D104-E104))</f>
        <v>204364.824917498</v>
      </c>
    </row>
    <row r="105" customFormat="false" ht="12.85" hidden="false" customHeight="false" outlineLevel="0" collapsed="false">
      <c r="A105" s="0" t="n">
        <f aca="false">IF(AND(A104&lt;$F$12,F104&gt;0),A104+1,"")</f>
        <v>89</v>
      </c>
      <c r="B105" s="19" t="n">
        <f aca="false">IF(A105="","",IF(VLOOKUP($B$12,Data!$A$2:$B$8,2,0)&lt;13,EDATE($B$16,A105*12/VLOOKUP($B$12,Data!$A$2:$B$8,2,0)),IF(VLOOKUP($B$12,Data!$A$2:$B$8,2,0)=52,B104+7,B104+14)))</f>
        <v>47883</v>
      </c>
      <c r="C105" s="0" t="n">
        <f aca="false">IF(A105="","",F104*($B$10/VLOOKUP($B$12,Data!$A$2:$B$8,2,0)))</f>
        <v>1217.67374846676</v>
      </c>
      <c r="D105" s="0" t="n">
        <f aca="false">IF(A105="","",IF(F104&lt;$F$9,F104,$F$9-C105))</f>
        <v>301.996251533241</v>
      </c>
      <c r="E105" s="20" t="n">
        <f aca="false">IF(D105&gt;=F104,"",IF(A105="","",IF($D$9&gt;0,$D$9,0)+IF(AND(DATE(YEAR(B105),MONTH($D$11),DAY($D$11))&gt;B104,DATE(YEAR(B105),MONTH($D$11),DAY($D$11))&lt;=B105),$D$10,0)+IF(AND($D$13&gt;B104,$D$13&lt;=B105),$D$12,0)))</f>
        <v>0</v>
      </c>
      <c r="F105" s="0" t="n">
        <f aca="false">IF(A105="","",IF(D105+E105&gt;F104,F104-F104,F104-D105-E105))</f>
        <v>204062.828665965</v>
      </c>
    </row>
    <row r="106" customFormat="false" ht="12.85" hidden="false" customHeight="false" outlineLevel="0" collapsed="false">
      <c r="A106" s="0" t="n">
        <f aca="false">IF(AND(A105&lt;$F$12,F105&gt;0),A105+1,"")</f>
        <v>90</v>
      </c>
      <c r="B106" s="19" t="n">
        <f aca="false">IF(A106="","",IF(VLOOKUP($B$12,Data!$A$2:$B$8,2,0)&lt;13,EDATE($B$16,A106*12/VLOOKUP($B$12,Data!$A$2:$B$8,2,0)),IF(VLOOKUP($B$12,Data!$A$2:$B$8,2,0)=52,B105+7,B105+14)))</f>
        <v>47911</v>
      </c>
      <c r="C106" s="0" t="n">
        <f aca="false">IF(A106="","",F105*($B$10/VLOOKUP($B$12,Data!$A$2:$B$8,2,0)))</f>
        <v>1215.87435413471</v>
      </c>
      <c r="D106" s="0" t="n">
        <f aca="false">IF(A106="","",IF(F105&lt;$F$9,F105,$F$9-C106))</f>
        <v>303.795645865293</v>
      </c>
      <c r="E106" s="20" t="n">
        <f aca="false">IF(D106&gt;=F105,"",IF(A106="","",IF($D$9&gt;0,$D$9,0)+IF(AND(DATE(YEAR(B106),MONTH($D$11),DAY($D$11))&gt;B105,DATE(YEAR(B106),MONTH($D$11),DAY($D$11))&lt;=B106),$D$10,0)+IF(AND($D$13&gt;B105,$D$13&lt;=B106),$D$12,0)))</f>
        <v>0</v>
      </c>
      <c r="F106" s="0" t="n">
        <f aca="false">IF(A106="","",IF(D106+E106&gt;F105,F105-F105,F105-D106-E106))</f>
        <v>203759.0330201</v>
      </c>
    </row>
    <row r="107" customFormat="false" ht="12.85" hidden="false" customHeight="false" outlineLevel="0" collapsed="false">
      <c r="A107" s="0" t="n">
        <f aca="false">IF(AND(A106&lt;$F$12,F106&gt;0),A106+1,"")</f>
        <v>91</v>
      </c>
      <c r="B107" s="19" t="n">
        <f aca="false">IF(A107="","",IF(VLOOKUP($B$12,Data!$A$2:$B$8,2,0)&lt;13,EDATE($B$16,A107*12/VLOOKUP($B$12,Data!$A$2:$B$8,2,0)),IF(VLOOKUP($B$12,Data!$A$2:$B$8,2,0)=52,B106+7,B106+14)))</f>
        <v>47942</v>
      </c>
      <c r="C107" s="0" t="n">
        <f aca="false">IF(A107="","",F106*($B$10/VLOOKUP($B$12,Data!$A$2:$B$8,2,0)))</f>
        <v>1214.06423841143</v>
      </c>
      <c r="D107" s="0" t="n">
        <f aca="false">IF(A107="","",IF(F106&lt;$F$9,F106,$F$9-C107))</f>
        <v>305.605761588574</v>
      </c>
      <c r="E107" s="20" t="n">
        <f aca="false">IF(D107&gt;=F106,"",IF(A107="","",IF($D$9&gt;0,$D$9,0)+IF(AND(DATE(YEAR(B107),MONTH($D$11),DAY($D$11))&gt;B106,DATE(YEAR(B107),MONTH($D$11),DAY($D$11))&lt;=B107),$D$10,0)+IF(AND($D$13&gt;B106,$D$13&lt;=B107),$D$12,0)))</f>
        <v>0</v>
      </c>
      <c r="F107" s="0" t="n">
        <f aca="false">IF(A107="","",IF(D107+E107&gt;F106,F106-F106,F106-D107-E107))</f>
        <v>203453.427258511</v>
      </c>
    </row>
    <row r="108" customFormat="false" ht="12.85" hidden="false" customHeight="false" outlineLevel="0" collapsed="false">
      <c r="A108" s="0" t="n">
        <f aca="false">IF(AND(A107&lt;$F$12,F107&gt;0),A107+1,"")</f>
        <v>92</v>
      </c>
      <c r="B108" s="19" t="n">
        <f aca="false">IF(A108="","",IF(VLOOKUP($B$12,Data!$A$2:$B$8,2,0)&lt;13,EDATE($B$16,A108*12/VLOOKUP($B$12,Data!$A$2:$B$8,2,0)),IF(VLOOKUP($B$12,Data!$A$2:$B$8,2,0)=52,B107+7,B107+14)))</f>
        <v>47972</v>
      </c>
      <c r="C108" s="0" t="n">
        <f aca="false">IF(A108="","",F107*($B$10/VLOOKUP($B$12,Data!$A$2:$B$8,2,0)))</f>
        <v>1212.24333741529</v>
      </c>
      <c r="D108" s="0" t="n">
        <f aca="false">IF(A108="","",IF(F107&lt;$F$9,F107,$F$9-C108))</f>
        <v>307.426662584706</v>
      </c>
      <c r="E108" s="20" t="n">
        <f aca="false">IF(D108&gt;=F107,"",IF(A108="","",IF($D$9&gt;0,$D$9,0)+IF(AND(DATE(YEAR(B108),MONTH($D$11),DAY($D$11))&gt;B107,DATE(YEAR(B108),MONTH($D$11),DAY($D$11))&lt;=B108),$D$10,0)+IF(AND($D$13&gt;B107,$D$13&lt;=B108),$D$12,0)))</f>
        <v>0</v>
      </c>
      <c r="F108" s="0" t="n">
        <f aca="false">IF(A108="","",IF(D108+E108&gt;F107,F107-F107,F107-D108-E108))</f>
        <v>203146.000595926</v>
      </c>
    </row>
    <row r="109" customFormat="false" ht="12.85" hidden="false" customHeight="false" outlineLevel="0" collapsed="false">
      <c r="A109" s="0" t="n">
        <f aca="false">IF(AND(A108&lt;$F$12,F108&gt;0),A108+1,"")</f>
        <v>93</v>
      </c>
      <c r="B109" s="19" t="n">
        <f aca="false">IF(A109="","",IF(VLOOKUP($B$12,Data!$A$2:$B$8,2,0)&lt;13,EDATE($B$16,A109*12/VLOOKUP($B$12,Data!$A$2:$B$8,2,0)),IF(VLOOKUP($B$12,Data!$A$2:$B$8,2,0)=52,B108+7,B108+14)))</f>
        <v>48003</v>
      </c>
      <c r="C109" s="0" t="n">
        <f aca="false">IF(A109="","",F108*($B$10/VLOOKUP($B$12,Data!$A$2:$B$8,2,0)))</f>
        <v>1210.41158688406</v>
      </c>
      <c r="D109" s="0" t="n">
        <f aca="false">IF(A109="","",IF(F108&lt;$F$9,F108,$F$9-C109))</f>
        <v>309.258413115939</v>
      </c>
      <c r="E109" s="20" t="n">
        <f aca="false">IF(D109&gt;=F108,"",IF(A109="","",IF($D$9&gt;0,$D$9,0)+IF(AND(DATE(YEAR(B109),MONTH($D$11),DAY($D$11))&gt;B108,DATE(YEAR(B109),MONTH($D$11),DAY($D$11))&lt;=B109),$D$10,0)+IF(AND($D$13&gt;B108,$D$13&lt;=B109),$D$12,0)))</f>
        <v>0</v>
      </c>
      <c r="F109" s="0" t="n">
        <f aca="false">IF(A109="","",IF(D109+E109&gt;F108,F108-F108,F108-D109-E109))</f>
        <v>202836.74218281</v>
      </c>
    </row>
    <row r="110" customFormat="false" ht="12.85" hidden="false" customHeight="false" outlineLevel="0" collapsed="false">
      <c r="A110" s="0" t="n">
        <f aca="false">IF(AND(A109&lt;$F$12,F109&gt;0),A109+1,"")</f>
        <v>94</v>
      </c>
      <c r="B110" s="19" t="n">
        <f aca="false">IF(A110="","",IF(VLOOKUP($B$12,Data!$A$2:$B$8,2,0)&lt;13,EDATE($B$16,A110*12/VLOOKUP($B$12,Data!$A$2:$B$8,2,0)),IF(VLOOKUP($B$12,Data!$A$2:$B$8,2,0)=52,B109+7,B109+14)))</f>
        <v>48033</v>
      </c>
      <c r="C110" s="0" t="n">
        <f aca="false">IF(A110="","",F109*($B$10/VLOOKUP($B$12,Data!$A$2:$B$8,2,0)))</f>
        <v>1208.56892217258</v>
      </c>
      <c r="D110" s="0" t="n">
        <f aca="false">IF(A110="","",IF(F109&lt;$F$9,F109,$F$9-C110))</f>
        <v>311.101077827422</v>
      </c>
      <c r="E110" s="20" t="n">
        <f aca="false">IF(D110&gt;=F109,"",IF(A110="","",IF($D$9&gt;0,$D$9,0)+IF(AND(DATE(YEAR(B110),MONTH($D$11),DAY($D$11))&gt;B109,DATE(YEAR(B110),MONTH($D$11),DAY($D$11))&lt;=B110),$D$10,0)+IF(AND($D$13&gt;B109,$D$13&lt;=B110),$D$12,0)))</f>
        <v>0</v>
      </c>
      <c r="F110" s="0" t="n">
        <f aca="false">IF(A110="","",IF(D110+E110&gt;F109,F109-F109,F109-D110-E110))</f>
        <v>202525.641104983</v>
      </c>
    </row>
    <row r="111" customFormat="false" ht="12.85" hidden="false" customHeight="false" outlineLevel="0" collapsed="false">
      <c r="A111" s="0" t="n">
        <f aca="false">IF(AND(A110&lt;$F$12,F110&gt;0),A110+1,"")</f>
        <v>95</v>
      </c>
      <c r="B111" s="19" t="n">
        <f aca="false">IF(A111="","",IF(VLOOKUP($B$12,Data!$A$2:$B$8,2,0)&lt;13,EDATE($B$16,A111*12/VLOOKUP($B$12,Data!$A$2:$B$8,2,0)),IF(VLOOKUP($B$12,Data!$A$2:$B$8,2,0)=52,B110+7,B110+14)))</f>
        <v>48064</v>
      </c>
      <c r="C111" s="0" t="n">
        <f aca="false">IF(A111="","",F110*($B$10/VLOOKUP($B$12,Data!$A$2:$B$8,2,0)))</f>
        <v>1206.71527825052</v>
      </c>
      <c r="D111" s="0" t="n">
        <f aca="false">IF(A111="","",IF(F110&lt;$F$9,F110,$F$9-C111))</f>
        <v>312.954721749477</v>
      </c>
      <c r="E111" s="20" t="n">
        <f aca="false">IF(D111&gt;=F110,"",IF(A111="","",IF($D$9&gt;0,$D$9,0)+IF(AND(DATE(YEAR(B111),MONTH($D$11),DAY($D$11))&gt;B110,DATE(YEAR(B111),MONTH($D$11),DAY($D$11))&lt;=B111),$D$10,0)+IF(AND($D$13&gt;B110,$D$13&lt;=B111),$D$12,0)))</f>
        <v>0</v>
      </c>
      <c r="F111" s="0" t="n">
        <f aca="false">IF(A111="","",IF(D111+E111&gt;F110,F110-F110,F110-D111-E111))</f>
        <v>202212.686383233</v>
      </c>
    </row>
    <row r="112" customFormat="false" ht="12.85" hidden="false" customHeight="false" outlineLevel="0" collapsed="false">
      <c r="A112" s="0" t="n">
        <f aca="false">IF(AND(A111&lt;$F$12,F111&gt;0),A111+1,"")</f>
        <v>96</v>
      </c>
      <c r="B112" s="19" t="n">
        <f aca="false">IF(A112="","",IF(VLOOKUP($B$12,Data!$A$2:$B$8,2,0)&lt;13,EDATE($B$16,A112*12/VLOOKUP($B$12,Data!$A$2:$B$8,2,0)),IF(VLOOKUP($B$12,Data!$A$2:$B$8,2,0)=52,B111+7,B111+14)))</f>
        <v>48095</v>
      </c>
      <c r="C112" s="0" t="n">
        <f aca="false">IF(A112="","",F111*($B$10/VLOOKUP($B$12,Data!$A$2:$B$8,2,0)))</f>
        <v>1204.8505897001</v>
      </c>
      <c r="D112" s="0" t="n">
        <f aca="false">IF(A112="","",IF(F111&lt;$F$9,F111,$F$9-C112))</f>
        <v>314.819410299901</v>
      </c>
      <c r="E112" s="20" t="n">
        <f aca="false">IF(D112&gt;=F111,"",IF(A112="","",IF($D$9&gt;0,$D$9,0)+IF(AND(DATE(YEAR(B112),MONTH($D$11),DAY($D$11))&gt;B111,DATE(YEAR(B112),MONTH($D$11),DAY($D$11))&lt;=B112),$D$10,0)+IF(AND($D$13&gt;B111,$D$13&lt;=B112),$D$12,0)))</f>
        <v>0</v>
      </c>
      <c r="F112" s="0" t="n">
        <f aca="false">IF(A112="","",IF(D112+E112&gt;F111,F111-F111,F111-D112-E112))</f>
        <v>201897.866972933</v>
      </c>
    </row>
    <row r="113" customFormat="false" ht="12.85" hidden="false" customHeight="false" outlineLevel="0" collapsed="false">
      <c r="A113" s="0" t="n">
        <f aca="false">IF(AND(A112&lt;$F$12,F112&gt;0),A112+1,"")</f>
        <v>97</v>
      </c>
      <c r="B113" s="19" t="n">
        <f aca="false">IF(A113="","",IF(VLOOKUP($B$12,Data!$A$2:$B$8,2,0)&lt;13,EDATE($B$16,A113*12/VLOOKUP($B$12,Data!$A$2:$B$8,2,0)),IF(VLOOKUP($B$12,Data!$A$2:$B$8,2,0)=52,B112+7,B112+14)))</f>
        <v>48125</v>
      </c>
      <c r="C113" s="0" t="n">
        <f aca="false">IF(A113="","",F112*($B$10/VLOOKUP($B$12,Data!$A$2:$B$8,2,0)))</f>
        <v>1202.97479071373</v>
      </c>
      <c r="D113" s="0" t="n">
        <f aca="false">IF(A113="","",IF(F112&lt;$F$9,F112,$F$9-C113))</f>
        <v>316.695209286271</v>
      </c>
      <c r="E113" s="20" t="n">
        <f aca="false">IF(D113&gt;=F112,"",IF(A113="","",IF($D$9&gt;0,$D$9,0)+IF(AND(DATE(YEAR(B113),MONTH($D$11),DAY($D$11))&gt;B112,DATE(YEAR(B113),MONTH($D$11),DAY($D$11))&lt;=B113),$D$10,0)+IF(AND($D$13&gt;B112,$D$13&lt;=B113),$D$12,0)))</f>
        <v>0</v>
      </c>
      <c r="F113" s="0" t="n">
        <f aca="false">IF(A113="","",IF(D113+E113&gt;F112,F112-F112,F112-D113-E113))</f>
        <v>201581.171763647</v>
      </c>
    </row>
    <row r="114" customFormat="false" ht="12.85" hidden="false" customHeight="false" outlineLevel="0" collapsed="false">
      <c r="A114" s="0" t="n">
        <f aca="false">IF(AND(A113&lt;$F$12,F113&gt;0),A113+1,"")</f>
        <v>98</v>
      </c>
      <c r="B114" s="19" t="n">
        <f aca="false">IF(A114="","",IF(VLOOKUP($B$12,Data!$A$2:$B$8,2,0)&lt;13,EDATE($B$16,A114*12/VLOOKUP($B$12,Data!$A$2:$B$8,2,0)),IF(VLOOKUP($B$12,Data!$A$2:$B$8,2,0)=52,B113+7,B113+14)))</f>
        <v>48156</v>
      </c>
      <c r="C114" s="0" t="n">
        <f aca="false">IF(A114="","",F113*($B$10/VLOOKUP($B$12,Data!$A$2:$B$8,2,0)))</f>
        <v>1201.08781509173</v>
      </c>
      <c r="D114" s="0" t="n">
        <f aca="false">IF(A114="","",IF(F113&lt;$F$9,F113,$F$9-C114))</f>
        <v>318.582184908269</v>
      </c>
      <c r="E114" s="20" t="n">
        <f aca="false">IF(D114&gt;=F113,"",IF(A114="","",IF($D$9&gt;0,$D$9,0)+IF(AND(DATE(YEAR(B114),MONTH($D$11),DAY($D$11))&gt;B113,DATE(YEAR(B114),MONTH($D$11),DAY($D$11))&lt;=B114),$D$10,0)+IF(AND($D$13&gt;B113,$D$13&lt;=B114),$D$12,0)))</f>
        <v>0</v>
      </c>
      <c r="F114" s="0" t="n">
        <f aca="false">IF(A114="","",IF(D114+E114&gt;F113,F113-F113,F113-D114-E114))</f>
        <v>201262.589578739</v>
      </c>
    </row>
    <row r="115" customFormat="false" ht="12.85" hidden="false" customHeight="false" outlineLevel="0" collapsed="false">
      <c r="A115" s="0" t="n">
        <f aca="false">IF(AND(A114&lt;$F$12,F114&gt;0),A114+1,"")</f>
        <v>99</v>
      </c>
      <c r="B115" s="19" t="n">
        <f aca="false">IF(A115="","",IF(VLOOKUP($B$12,Data!$A$2:$B$8,2,0)&lt;13,EDATE($B$16,A115*12/VLOOKUP($B$12,Data!$A$2:$B$8,2,0)),IF(VLOOKUP($B$12,Data!$A$2:$B$8,2,0)=52,B114+7,B114+14)))</f>
        <v>48186</v>
      </c>
      <c r="C115" s="0" t="n">
        <f aca="false">IF(A115="","",F114*($B$10/VLOOKUP($B$12,Data!$A$2:$B$8,2,0)))</f>
        <v>1199.18959623999</v>
      </c>
      <c r="D115" s="0" t="n">
        <f aca="false">IF(A115="","",IF(F114&lt;$F$9,F114,$F$9-C115))</f>
        <v>320.480403760014</v>
      </c>
      <c r="E115" s="20" t="n">
        <f aca="false">IF(D115&gt;=F114,"",IF(A115="","",IF($D$9&gt;0,$D$9,0)+IF(AND(DATE(YEAR(B115),MONTH($D$11),DAY($D$11))&gt;B114,DATE(YEAR(B115),MONTH($D$11),DAY($D$11))&lt;=B115),$D$10,0)+IF(AND($D$13&gt;B114,$D$13&lt;=B115),$D$12,0)))</f>
        <v>0</v>
      </c>
      <c r="F115" s="0" t="n">
        <f aca="false">IF(A115="","",IF(D115+E115&gt;F114,F114-F114,F114-D115-E115))</f>
        <v>200942.109174979</v>
      </c>
    </row>
    <row r="116" customFormat="false" ht="12.85" hidden="false" customHeight="false" outlineLevel="0" collapsed="false">
      <c r="A116" s="0" t="n">
        <f aca="false">IF(AND(A115&lt;$F$12,F115&gt;0),A115+1,"")</f>
        <v>100</v>
      </c>
      <c r="B116" s="19" t="n">
        <f aca="false">IF(A116="","",IF(VLOOKUP($B$12,Data!$A$2:$B$8,2,0)&lt;13,EDATE($B$16,A116*12/VLOOKUP($B$12,Data!$A$2:$B$8,2,0)),IF(VLOOKUP($B$12,Data!$A$2:$B$8,2,0)=52,B115+7,B115+14)))</f>
        <v>48217</v>
      </c>
      <c r="C116" s="0" t="n">
        <f aca="false">IF(A116="","",F115*($B$10/VLOOKUP($B$12,Data!$A$2:$B$8,2,0)))</f>
        <v>1197.28006716758</v>
      </c>
      <c r="D116" s="0" t="n">
        <f aca="false">IF(A116="","",IF(F115&lt;$F$9,F115,$F$9-C116))</f>
        <v>322.389932832417</v>
      </c>
      <c r="E116" s="20" t="n">
        <f aca="false">IF(D116&gt;=F115,"",IF(A116="","",IF($D$9&gt;0,$D$9,0)+IF(AND(DATE(YEAR(B116),MONTH($D$11),DAY($D$11))&gt;B115,DATE(YEAR(B116),MONTH($D$11),DAY($D$11))&lt;=B116),$D$10,0)+IF(AND($D$13&gt;B115,$D$13&lt;=B116),$D$12,0)))</f>
        <v>0</v>
      </c>
      <c r="F116" s="0" t="n">
        <f aca="false">IF(A116="","",IF(D116+E116&gt;F115,F115-F115,F115-D116-E116))</f>
        <v>200619.719242147</v>
      </c>
    </row>
    <row r="117" customFormat="false" ht="12.85" hidden="false" customHeight="false" outlineLevel="0" collapsed="false">
      <c r="A117" s="0" t="n">
        <f aca="false">IF(AND(A116&lt;$F$12,F116&gt;0),A116+1,"")</f>
        <v>101</v>
      </c>
      <c r="B117" s="19" t="n">
        <f aca="false">IF(A117="","",IF(VLOOKUP($B$12,Data!$A$2:$B$8,2,0)&lt;13,EDATE($B$16,A117*12/VLOOKUP($B$12,Data!$A$2:$B$8,2,0)),IF(VLOOKUP($B$12,Data!$A$2:$B$8,2,0)=52,B116+7,B116+14)))</f>
        <v>48248</v>
      </c>
      <c r="C117" s="0" t="n">
        <f aca="false">IF(A117="","",F116*($B$10/VLOOKUP($B$12,Data!$A$2:$B$8,2,0)))</f>
        <v>1195.35916048446</v>
      </c>
      <c r="D117" s="0" t="n">
        <f aca="false">IF(A117="","",IF(F116&lt;$F$9,F116,$F$9-C117))</f>
        <v>324.310839515544</v>
      </c>
      <c r="E117" s="20" t="n">
        <f aca="false">IF(D117&gt;=F116,"",IF(A117="","",IF($D$9&gt;0,$D$9,0)+IF(AND(DATE(YEAR(B117),MONTH($D$11),DAY($D$11))&gt;B116,DATE(YEAR(B117),MONTH($D$11),DAY($D$11))&lt;=B117),$D$10,0)+IF(AND($D$13&gt;B116,$D$13&lt;=B117),$D$12,0)))</f>
        <v>0</v>
      </c>
      <c r="F117" s="0" t="n">
        <f aca="false">IF(A117="","",IF(D117+E117&gt;F116,F116-F116,F116-D117-E117))</f>
        <v>200295.408402631</v>
      </c>
    </row>
    <row r="118" customFormat="false" ht="12.85" hidden="false" customHeight="false" outlineLevel="0" collapsed="false">
      <c r="A118" s="0" t="n">
        <f aca="false">IF(AND(A117&lt;$F$12,F117&gt;0),A117+1,"")</f>
        <v>102</v>
      </c>
      <c r="B118" s="19" t="n">
        <f aca="false">IF(A118="","",IF(VLOOKUP($B$12,Data!$A$2:$B$8,2,0)&lt;13,EDATE($B$16,A118*12/VLOOKUP($B$12,Data!$A$2:$B$8,2,0)),IF(VLOOKUP($B$12,Data!$A$2:$B$8,2,0)=52,B117+7,B117+14)))</f>
        <v>48277</v>
      </c>
      <c r="C118" s="0" t="n">
        <f aca="false">IF(A118="","",F117*($B$10/VLOOKUP($B$12,Data!$A$2:$B$8,2,0)))</f>
        <v>1193.42680839901</v>
      </c>
      <c r="D118" s="0" t="n">
        <f aca="false">IF(A118="","",IF(F117&lt;$F$9,F117,$F$9-C118))</f>
        <v>326.24319160099</v>
      </c>
      <c r="E118" s="20" t="n">
        <f aca="false">IF(D118&gt;=F117,"",IF(A118="","",IF($D$9&gt;0,$D$9,0)+IF(AND(DATE(YEAR(B118),MONTH($D$11),DAY($D$11))&gt;B117,DATE(YEAR(B118),MONTH($D$11),DAY($D$11))&lt;=B118),$D$10,0)+IF(AND($D$13&gt;B117,$D$13&lt;=B118),$D$12,0)))</f>
        <v>0</v>
      </c>
      <c r="F118" s="0" t="n">
        <f aca="false">IF(A118="","",IF(D118+E118&gt;F117,F117-F117,F117-D118-E118))</f>
        <v>199969.16521103</v>
      </c>
    </row>
    <row r="119" customFormat="false" ht="12.85" hidden="false" customHeight="false" outlineLevel="0" collapsed="false">
      <c r="A119" s="0" t="n">
        <f aca="false">IF(AND(A118&lt;$F$12,F118&gt;0),A118+1,"")</f>
        <v>103</v>
      </c>
      <c r="B119" s="19" t="n">
        <f aca="false">IF(A119="","",IF(VLOOKUP($B$12,Data!$A$2:$B$8,2,0)&lt;13,EDATE($B$16,A119*12/VLOOKUP($B$12,Data!$A$2:$B$8,2,0)),IF(VLOOKUP($B$12,Data!$A$2:$B$8,2,0)=52,B118+7,B118+14)))</f>
        <v>48308</v>
      </c>
      <c r="C119" s="0" t="n">
        <f aca="false">IF(A119="","",F118*($B$10/VLOOKUP($B$12,Data!$A$2:$B$8,2,0)))</f>
        <v>1191.48294271572</v>
      </c>
      <c r="D119" s="0" t="n">
        <f aca="false">IF(A119="","",IF(F118&lt;$F$9,F118,$F$9-C119))</f>
        <v>328.18705728428</v>
      </c>
      <c r="E119" s="20" t="n">
        <f aca="false">IF(D119&gt;=F118,"",IF(A119="","",IF($D$9&gt;0,$D$9,0)+IF(AND(DATE(YEAR(B119),MONTH($D$11),DAY($D$11))&gt;B118,DATE(YEAR(B119),MONTH($D$11),DAY($D$11))&lt;=B119),$D$10,0)+IF(AND($D$13&gt;B118,$D$13&lt;=B119),$D$12,0)))</f>
        <v>0</v>
      </c>
      <c r="F119" s="0" t="n">
        <f aca="false">IF(A119="","",IF(D119+E119&gt;F118,F118-F118,F118-D119-E119))</f>
        <v>199640.978153746</v>
      </c>
    </row>
    <row r="120" customFormat="false" ht="12.85" hidden="false" customHeight="false" outlineLevel="0" collapsed="false">
      <c r="A120" s="0" t="n">
        <f aca="false">IF(AND(A119&lt;$F$12,F119&gt;0),A119+1,"")</f>
        <v>104</v>
      </c>
      <c r="B120" s="19" t="n">
        <f aca="false">IF(A120="","",IF(VLOOKUP($B$12,Data!$A$2:$B$8,2,0)&lt;13,EDATE($B$16,A120*12/VLOOKUP($B$12,Data!$A$2:$B$8,2,0)),IF(VLOOKUP($B$12,Data!$A$2:$B$8,2,0)=52,B119+7,B119+14)))</f>
        <v>48338</v>
      </c>
      <c r="C120" s="0" t="n">
        <f aca="false">IF(A120="","",F119*($B$10/VLOOKUP($B$12,Data!$A$2:$B$8,2,0)))</f>
        <v>1189.52749483273</v>
      </c>
      <c r="D120" s="0" t="n">
        <f aca="false">IF(A120="","",IF(F119&lt;$F$9,F119,$F$9-C120))</f>
        <v>330.142505167265</v>
      </c>
      <c r="E120" s="20" t="n">
        <f aca="false">IF(D120&gt;=F119,"",IF(A120="","",IF($D$9&gt;0,$D$9,0)+IF(AND(DATE(YEAR(B120),MONTH($D$11),DAY($D$11))&gt;B119,DATE(YEAR(B120),MONTH($D$11),DAY($D$11))&lt;=B120),$D$10,0)+IF(AND($D$13&gt;B119,$D$13&lt;=B120),$D$12,0)))</f>
        <v>0</v>
      </c>
      <c r="F120" s="0" t="n">
        <f aca="false">IF(A120="","",IF(D120+E120&gt;F119,F119-F119,F119-D120-E120))</f>
        <v>199310.835648578</v>
      </c>
    </row>
    <row r="121" customFormat="false" ht="12.85" hidden="false" customHeight="false" outlineLevel="0" collapsed="false">
      <c r="A121" s="0" t="n">
        <f aca="false">IF(AND(A120&lt;$F$12,F120&gt;0),A120+1,"")</f>
        <v>105</v>
      </c>
      <c r="B121" s="19" t="n">
        <f aca="false">IF(A121="","",IF(VLOOKUP($B$12,Data!$A$2:$B$8,2,0)&lt;13,EDATE($B$16,A121*12/VLOOKUP($B$12,Data!$A$2:$B$8,2,0)),IF(VLOOKUP($B$12,Data!$A$2:$B$8,2,0)=52,B120+7,B120+14)))</f>
        <v>48369</v>
      </c>
      <c r="C121" s="0" t="n">
        <f aca="false">IF(A121="","",F120*($B$10/VLOOKUP($B$12,Data!$A$2:$B$8,2,0)))</f>
        <v>1187.56039573945</v>
      </c>
      <c r="D121" s="0" t="n">
        <f aca="false">IF(A121="","",IF(F120&lt;$F$9,F120,$F$9-C121))</f>
        <v>332.109604260553</v>
      </c>
      <c r="E121" s="20" t="n">
        <f aca="false">IF(D121&gt;=F120,"",IF(A121="","",IF($D$9&gt;0,$D$9,0)+IF(AND(DATE(YEAR(B121),MONTH($D$11),DAY($D$11))&gt;B120,DATE(YEAR(B121),MONTH($D$11),DAY($D$11))&lt;=B121),$D$10,0)+IF(AND($D$13&gt;B120,$D$13&lt;=B121),$D$12,0)))</f>
        <v>0</v>
      </c>
      <c r="F121" s="0" t="n">
        <f aca="false">IF(A121="","",IF(D121+E121&gt;F120,F120-F120,F120-D121-E121))</f>
        <v>198978.726044318</v>
      </c>
    </row>
    <row r="122" customFormat="false" ht="12.85" hidden="false" customHeight="false" outlineLevel="0" collapsed="false">
      <c r="A122" s="0" t="n">
        <f aca="false">IF(AND(A121&lt;$F$12,F121&gt;0),A121+1,"")</f>
        <v>106</v>
      </c>
      <c r="B122" s="19" t="n">
        <f aca="false">IF(A122="","",IF(VLOOKUP($B$12,Data!$A$2:$B$8,2,0)&lt;13,EDATE($B$16,A122*12/VLOOKUP($B$12,Data!$A$2:$B$8,2,0)),IF(VLOOKUP($B$12,Data!$A$2:$B$8,2,0)=52,B121+7,B121+14)))</f>
        <v>48399</v>
      </c>
      <c r="C122" s="0" t="n">
        <f aca="false">IF(A122="","",F121*($B$10/VLOOKUP($B$12,Data!$A$2:$B$8,2,0)))</f>
        <v>1185.58157601406</v>
      </c>
      <c r="D122" s="0" t="n">
        <f aca="false">IF(A122="","",IF(F121&lt;$F$9,F121,$F$9-C122))</f>
        <v>334.088423985939</v>
      </c>
      <c r="E122" s="20" t="n">
        <f aca="false">IF(D122&gt;=F121,"",IF(A122="","",IF($D$9&gt;0,$D$9,0)+IF(AND(DATE(YEAR(B122),MONTH($D$11),DAY($D$11))&gt;B121,DATE(YEAR(B122),MONTH($D$11),DAY($D$11))&lt;=B122),$D$10,0)+IF(AND($D$13&gt;B121,$D$13&lt;=B122),$D$12,0)))</f>
        <v>0</v>
      </c>
      <c r="F122" s="0" t="n">
        <f aca="false">IF(A122="","",IF(D122+E122&gt;F121,F121-F121,F121-D122-E122))</f>
        <v>198644.637620332</v>
      </c>
    </row>
    <row r="123" customFormat="false" ht="12.85" hidden="false" customHeight="false" outlineLevel="0" collapsed="false">
      <c r="A123" s="0" t="n">
        <f aca="false">IF(AND(A122&lt;$F$12,F122&gt;0),A122+1,"")</f>
        <v>107</v>
      </c>
      <c r="B123" s="19" t="n">
        <f aca="false">IF(A123="","",IF(VLOOKUP($B$12,Data!$A$2:$B$8,2,0)&lt;13,EDATE($B$16,A123*12/VLOOKUP($B$12,Data!$A$2:$B$8,2,0)),IF(VLOOKUP($B$12,Data!$A$2:$B$8,2,0)=52,B122+7,B122+14)))</f>
        <v>48430</v>
      </c>
      <c r="C123" s="0" t="n">
        <f aca="false">IF(A123="","",F122*($B$10/VLOOKUP($B$12,Data!$A$2:$B$8,2,0)))</f>
        <v>1183.59096582114</v>
      </c>
      <c r="D123" s="0" t="n">
        <f aca="false">IF(A123="","",IF(F122&lt;$F$9,F122,$F$9-C123))</f>
        <v>336.079034178855</v>
      </c>
      <c r="E123" s="20" t="n">
        <f aca="false">IF(D123&gt;=F122,"",IF(A123="","",IF($D$9&gt;0,$D$9,0)+IF(AND(DATE(YEAR(B123),MONTH($D$11),DAY($D$11))&gt;B122,DATE(YEAR(B123),MONTH($D$11),DAY($D$11))&lt;=B123),$D$10,0)+IF(AND($D$13&gt;B122,$D$13&lt;=B123),$D$12,0)))</f>
        <v>0</v>
      </c>
      <c r="F123" s="0" t="n">
        <f aca="false">IF(A123="","",IF(D123+E123&gt;F122,F122-F122,F122-D123-E123))</f>
        <v>198308.558586153</v>
      </c>
    </row>
    <row r="124" customFormat="false" ht="12.85" hidden="false" customHeight="false" outlineLevel="0" collapsed="false">
      <c r="A124" s="0" t="n">
        <f aca="false">IF(AND(A123&lt;$F$12,F123&gt;0),A123+1,"")</f>
        <v>108</v>
      </c>
      <c r="B124" s="19" t="n">
        <f aca="false">IF(A124="","",IF(VLOOKUP($B$12,Data!$A$2:$B$8,2,0)&lt;13,EDATE($B$16,A124*12/VLOOKUP($B$12,Data!$A$2:$B$8,2,0)),IF(VLOOKUP($B$12,Data!$A$2:$B$8,2,0)=52,B123+7,B123+14)))</f>
        <v>48461</v>
      </c>
      <c r="C124" s="0" t="n">
        <f aca="false">IF(A124="","",F123*($B$10/VLOOKUP($B$12,Data!$A$2:$B$8,2,0)))</f>
        <v>1181.58849490916</v>
      </c>
      <c r="D124" s="0" t="n">
        <f aca="false">IF(A124="","",IF(F123&lt;$F$9,F123,$F$9-C124))</f>
        <v>338.081505090838</v>
      </c>
      <c r="E124" s="20" t="n">
        <f aca="false">IF(D124&gt;=F123,"",IF(A124="","",IF($D$9&gt;0,$D$9,0)+IF(AND(DATE(YEAR(B124),MONTH($D$11),DAY($D$11))&gt;B123,DATE(YEAR(B124),MONTH($D$11),DAY($D$11))&lt;=B124),$D$10,0)+IF(AND($D$13&gt;B123,$D$13&lt;=B124),$D$12,0)))</f>
        <v>0</v>
      </c>
      <c r="F124" s="0" t="n">
        <f aca="false">IF(A124="","",IF(D124+E124&gt;F123,F123-F123,F123-D124-E124))</f>
        <v>197970.477081062</v>
      </c>
    </row>
    <row r="125" customFormat="false" ht="12.85" hidden="false" customHeight="false" outlineLevel="0" collapsed="false">
      <c r="A125" s="0" t="n">
        <f aca="false">IF(AND(A124&lt;$F$12,F124&gt;0),A124+1,"")</f>
        <v>109</v>
      </c>
      <c r="B125" s="19" t="n">
        <f aca="false">IF(A125="","",IF(VLOOKUP($B$12,Data!$A$2:$B$8,2,0)&lt;13,EDATE($B$16,A125*12/VLOOKUP($B$12,Data!$A$2:$B$8,2,0)),IF(VLOOKUP($B$12,Data!$A$2:$B$8,2,0)=52,B124+7,B124+14)))</f>
        <v>48491</v>
      </c>
      <c r="C125" s="0" t="n">
        <f aca="false">IF(A125="","",F124*($B$10/VLOOKUP($B$12,Data!$A$2:$B$8,2,0)))</f>
        <v>1179.574092608</v>
      </c>
      <c r="D125" s="0" t="n">
        <f aca="false">IF(A125="","",IF(F124&lt;$F$9,F124,$F$9-C125))</f>
        <v>340.095907392004</v>
      </c>
      <c r="E125" s="20" t="n">
        <f aca="false">IF(D125&gt;=F124,"",IF(A125="","",IF($D$9&gt;0,$D$9,0)+IF(AND(DATE(YEAR(B125),MONTH($D$11),DAY($D$11))&gt;B124,DATE(YEAR(B125),MONTH($D$11),DAY($D$11))&lt;=B125),$D$10,0)+IF(AND($D$13&gt;B124,$D$13&lt;=B125),$D$12,0)))</f>
        <v>0</v>
      </c>
      <c r="F125" s="0" t="n">
        <f aca="false">IF(A125="","",IF(D125+E125&gt;F124,F124-F124,F124-D125-E125))</f>
        <v>197630.38117367</v>
      </c>
    </row>
    <row r="126" customFormat="false" ht="12.85" hidden="false" customHeight="false" outlineLevel="0" collapsed="false">
      <c r="A126" s="0" t="n">
        <f aca="false">IF(AND(A125&lt;$F$12,F125&gt;0),A125+1,"")</f>
        <v>110</v>
      </c>
      <c r="B126" s="19" t="n">
        <f aca="false">IF(A126="","",IF(VLOOKUP($B$12,Data!$A$2:$B$8,2,0)&lt;13,EDATE($B$16,A126*12/VLOOKUP($B$12,Data!$A$2:$B$8,2,0)),IF(VLOOKUP($B$12,Data!$A$2:$B$8,2,0)=52,B125+7,B125+14)))</f>
        <v>48522</v>
      </c>
      <c r="C126" s="0" t="n">
        <f aca="false">IF(A126="","",F125*($B$10/VLOOKUP($B$12,Data!$A$2:$B$8,2,0)))</f>
        <v>1177.54768782645</v>
      </c>
      <c r="D126" s="0" t="n">
        <f aca="false">IF(A126="","",IF(F125&lt;$F$9,F125,$F$9-C126))</f>
        <v>342.122312173548</v>
      </c>
      <c r="E126" s="20" t="n">
        <f aca="false">IF(D126&gt;=F125,"",IF(A126="","",IF($D$9&gt;0,$D$9,0)+IF(AND(DATE(YEAR(B126),MONTH($D$11),DAY($D$11))&gt;B125,DATE(YEAR(B126),MONTH($D$11),DAY($D$11))&lt;=B126),$D$10,0)+IF(AND($D$13&gt;B125,$D$13&lt;=B126),$D$12,0)))</f>
        <v>0</v>
      </c>
      <c r="F126" s="0" t="n">
        <f aca="false">IF(A126="","",IF(D126+E126&gt;F125,F125-F125,F125-D126-E126))</f>
        <v>197288.258861497</v>
      </c>
    </row>
    <row r="127" customFormat="false" ht="12.85" hidden="false" customHeight="false" outlineLevel="0" collapsed="false">
      <c r="A127" s="0" t="n">
        <f aca="false">IF(AND(A126&lt;$F$12,F126&gt;0),A126+1,"")</f>
        <v>111</v>
      </c>
      <c r="B127" s="19" t="n">
        <f aca="false">IF(A127="","",IF(VLOOKUP($B$12,Data!$A$2:$B$8,2,0)&lt;13,EDATE($B$16,A127*12/VLOOKUP($B$12,Data!$A$2:$B$8,2,0)),IF(VLOOKUP($B$12,Data!$A$2:$B$8,2,0)=52,B126+7,B126+14)))</f>
        <v>48552</v>
      </c>
      <c r="C127" s="0" t="n">
        <f aca="false">IF(A127="","",F126*($B$10/VLOOKUP($B$12,Data!$A$2:$B$8,2,0)))</f>
        <v>1175.50920904975</v>
      </c>
      <c r="D127" s="0" t="n">
        <f aca="false">IF(A127="","",IF(F126&lt;$F$9,F126,$F$9-C127))</f>
        <v>344.160790950249</v>
      </c>
      <c r="E127" s="20" t="n">
        <f aca="false">IF(D127&gt;=F126,"",IF(A127="","",IF($D$9&gt;0,$D$9,0)+IF(AND(DATE(YEAR(B127),MONTH($D$11),DAY($D$11))&gt;B126,DATE(YEAR(B127),MONTH($D$11),DAY($D$11))&lt;=B127),$D$10,0)+IF(AND($D$13&gt;B126,$D$13&lt;=B127),$D$12,0)))</f>
        <v>0</v>
      </c>
      <c r="F127" s="0" t="n">
        <f aca="false">IF(A127="","",IF(D127+E127&gt;F126,F126-F126,F126-D127-E127))</f>
        <v>196944.098070546</v>
      </c>
    </row>
    <row r="128" customFormat="false" ht="12.85" hidden="false" customHeight="false" outlineLevel="0" collapsed="false">
      <c r="A128" s="0" t="n">
        <f aca="false">IF(AND(A127&lt;$F$12,F127&gt;0),A127+1,"")</f>
        <v>112</v>
      </c>
      <c r="B128" s="19" t="n">
        <f aca="false">IF(A128="","",IF(VLOOKUP($B$12,Data!$A$2:$B$8,2,0)&lt;13,EDATE($B$16,A128*12/VLOOKUP($B$12,Data!$A$2:$B$8,2,0)),IF(VLOOKUP($B$12,Data!$A$2:$B$8,2,0)=52,B127+7,B127+14)))</f>
        <v>48583</v>
      </c>
      <c r="C128" s="0" t="n">
        <f aca="false">IF(A128="","",F127*($B$10/VLOOKUP($B$12,Data!$A$2:$B$8,2,0)))</f>
        <v>1173.45858433701</v>
      </c>
      <c r="D128" s="0" t="n">
        <f aca="false">IF(A128="","",IF(F127&lt;$F$9,F127,$F$9-C128))</f>
        <v>346.211415662994</v>
      </c>
      <c r="E128" s="20" t="n">
        <f aca="false">IF(D128&gt;=F127,"",IF(A128="","",IF($D$9&gt;0,$D$9,0)+IF(AND(DATE(YEAR(B128),MONTH($D$11),DAY($D$11))&gt;B127,DATE(YEAR(B128),MONTH($D$11),DAY($D$11))&lt;=B128),$D$10,0)+IF(AND($D$13&gt;B127,$D$13&lt;=B128),$D$12,0)))</f>
        <v>0</v>
      </c>
      <c r="F128" s="0" t="n">
        <f aca="false">IF(A128="","",IF(D128+E128&gt;F127,F127-F127,F127-D128-E128))</f>
        <v>196597.886654883</v>
      </c>
    </row>
    <row r="129" customFormat="false" ht="12.85" hidden="false" customHeight="false" outlineLevel="0" collapsed="false">
      <c r="A129" s="0" t="n">
        <f aca="false">IF(AND(A128&lt;$F$12,F128&gt;0),A128+1,"")</f>
        <v>113</v>
      </c>
      <c r="B129" s="19" t="n">
        <f aca="false">IF(A129="","",IF(VLOOKUP($B$12,Data!$A$2:$B$8,2,0)&lt;13,EDATE($B$16,A129*12/VLOOKUP($B$12,Data!$A$2:$B$8,2,0)),IF(VLOOKUP($B$12,Data!$A$2:$B$8,2,0)=52,B128+7,B128+14)))</f>
        <v>48614</v>
      </c>
      <c r="C129" s="0" t="n">
        <f aca="false">IF(A129="","",F128*($B$10/VLOOKUP($B$12,Data!$A$2:$B$8,2,0)))</f>
        <v>1171.39574131868</v>
      </c>
      <c r="D129" s="0" t="n">
        <f aca="false">IF(A129="","",IF(F128&lt;$F$9,F128,$F$9-C129))</f>
        <v>348.274258681319</v>
      </c>
      <c r="E129" s="20" t="n">
        <f aca="false">IF(D129&gt;=F128,"",IF(A129="","",IF($D$9&gt;0,$D$9,0)+IF(AND(DATE(YEAR(B129),MONTH($D$11),DAY($D$11))&gt;B128,DATE(YEAR(B129),MONTH($D$11),DAY($D$11))&lt;=B129),$D$10,0)+IF(AND($D$13&gt;B128,$D$13&lt;=B129),$D$12,0)))</f>
        <v>0</v>
      </c>
      <c r="F129" s="0" t="n">
        <f aca="false">IF(A129="","",IF(D129+E129&gt;F128,F128-F128,F128-D129-E129))</f>
        <v>196249.612396202</v>
      </c>
    </row>
    <row r="130" customFormat="false" ht="12.85" hidden="false" customHeight="false" outlineLevel="0" collapsed="false">
      <c r="A130" s="0" t="n">
        <f aca="false">IF(AND(A129&lt;$F$12,F129&gt;0),A129+1,"")</f>
        <v>114</v>
      </c>
      <c r="B130" s="19" t="n">
        <f aca="false">IF(A130="","",IF(VLOOKUP($B$12,Data!$A$2:$B$8,2,0)&lt;13,EDATE($B$16,A130*12/VLOOKUP($B$12,Data!$A$2:$B$8,2,0)),IF(VLOOKUP($B$12,Data!$A$2:$B$8,2,0)=52,B129+7,B129+14)))</f>
        <v>48642</v>
      </c>
      <c r="C130" s="0" t="n">
        <f aca="false">IF(A130="","",F129*($B$10/VLOOKUP($B$12,Data!$A$2:$B$8,2,0)))</f>
        <v>1169.32060719404</v>
      </c>
      <c r="D130" s="0" t="n">
        <f aca="false">IF(A130="","",IF(F129&lt;$F$9,F129,$F$9-C130))</f>
        <v>350.349392805962</v>
      </c>
      <c r="E130" s="20" t="n">
        <f aca="false">IF(D130&gt;=F129,"",IF(A130="","",IF($D$9&gt;0,$D$9,0)+IF(AND(DATE(YEAR(B130),MONTH($D$11),DAY($D$11))&gt;B129,DATE(YEAR(B130),MONTH($D$11),DAY($D$11))&lt;=B130),$D$10,0)+IF(AND($D$13&gt;B129,$D$13&lt;=B130),$D$12,0)))</f>
        <v>0</v>
      </c>
      <c r="F130" s="0" t="n">
        <f aca="false">IF(A130="","",IF(D130+E130&gt;F129,F129-F129,F129-D130-E130))</f>
        <v>195899.263003396</v>
      </c>
    </row>
    <row r="131" customFormat="false" ht="12.85" hidden="false" customHeight="false" outlineLevel="0" collapsed="false">
      <c r="A131" s="0" t="n">
        <f aca="false">IF(AND(A130&lt;$F$12,F130&gt;0),A130+1,"")</f>
        <v>115</v>
      </c>
      <c r="B131" s="19" t="n">
        <f aca="false">IF(A131="","",IF(VLOOKUP($B$12,Data!$A$2:$B$8,2,0)&lt;13,EDATE($B$16,A131*12/VLOOKUP($B$12,Data!$A$2:$B$8,2,0)),IF(VLOOKUP($B$12,Data!$A$2:$B$8,2,0)=52,B130+7,B130+14)))</f>
        <v>48673</v>
      </c>
      <c r="C131" s="0" t="n">
        <f aca="false">IF(A131="","",F130*($B$10/VLOOKUP($B$12,Data!$A$2:$B$8,2,0)))</f>
        <v>1167.23310872857</v>
      </c>
      <c r="D131" s="0" t="n">
        <f aca="false">IF(A131="","",IF(F130&lt;$F$9,F130,$F$9-C131))</f>
        <v>352.436891271431</v>
      </c>
      <c r="E131" s="20" t="n">
        <f aca="false">IF(D131&gt;=F130,"",IF(A131="","",IF($D$9&gt;0,$D$9,0)+IF(AND(DATE(YEAR(B131),MONTH($D$11),DAY($D$11))&gt;B130,DATE(YEAR(B131),MONTH($D$11),DAY($D$11))&lt;=B131),$D$10,0)+IF(AND($D$13&gt;B130,$D$13&lt;=B131),$D$12,0)))</f>
        <v>0</v>
      </c>
      <c r="F131" s="0" t="n">
        <f aca="false">IF(A131="","",IF(D131+E131&gt;F130,F130-F130,F130-D131-E131))</f>
        <v>195546.826112125</v>
      </c>
    </row>
    <row r="132" customFormat="false" ht="12.85" hidden="false" customHeight="false" outlineLevel="0" collapsed="false">
      <c r="A132" s="0" t="n">
        <f aca="false">IF(AND(A131&lt;$F$12,F131&gt;0),A131+1,"")</f>
        <v>116</v>
      </c>
      <c r="B132" s="19" t="n">
        <f aca="false">IF(A132="","",IF(VLOOKUP($B$12,Data!$A$2:$B$8,2,0)&lt;13,EDATE($B$16,A132*12/VLOOKUP($B$12,Data!$A$2:$B$8,2,0)),IF(VLOOKUP($B$12,Data!$A$2:$B$8,2,0)=52,B131+7,B131+14)))</f>
        <v>48703</v>
      </c>
      <c r="C132" s="0" t="n">
        <f aca="false">IF(A132="","",F131*($B$10/VLOOKUP($B$12,Data!$A$2:$B$8,2,0)))</f>
        <v>1165.13317225141</v>
      </c>
      <c r="D132" s="0" t="n">
        <f aca="false">IF(A132="","",IF(F131&lt;$F$9,F131,$F$9-C132))</f>
        <v>354.53682774859</v>
      </c>
      <c r="E132" s="20" t="n">
        <f aca="false">IF(D132&gt;=F131,"",IF(A132="","",IF($D$9&gt;0,$D$9,0)+IF(AND(DATE(YEAR(B132),MONTH($D$11),DAY($D$11))&gt;B131,DATE(YEAR(B132),MONTH($D$11),DAY($D$11))&lt;=B132),$D$10,0)+IF(AND($D$13&gt;B131,$D$13&lt;=B132),$D$12,0)))</f>
        <v>0</v>
      </c>
      <c r="F132" s="0" t="n">
        <f aca="false">IF(A132="","",IF(D132+E132&gt;F131,F131-F131,F131-D132-E132))</f>
        <v>195192.289284376</v>
      </c>
    </row>
    <row r="133" customFormat="false" ht="12.85" hidden="false" customHeight="false" outlineLevel="0" collapsed="false">
      <c r="A133" s="0" t="n">
        <f aca="false">IF(AND(A132&lt;$F$12,F132&gt;0),A132+1,"")</f>
        <v>117</v>
      </c>
      <c r="B133" s="19" t="n">
        <f aca="false">IF(A133="","",IF(VLOOKUP($B$12,Data!$A$2:$B$8,2,0)&lt;13,EDATE($B$16,A133*12/VLOOKUP($B$12,Data!$A$2:$B$8,2,0)),IF(VLOOKUP($B$12,Data!$A$2:$B$8,2,0)=52,B132+7,B132+14)))</f>
        <v>48734</v>
      </c>
      <c r="C133" s="0" t="n">
        <f aca="false">IF(A133="","",F132*($B$10/VLOOKUP($B$12,Data!$A$2:$B$8,2,0)))</f>
        <v>1163.02072365274</v>
      </c>
      <c r="D133" s="0" t="n">
        <f aca="false">IF(A133="","",IF(F132&lt;$F$9,F132,$F$9-C133))</f>
        <v>356.649276347259</v>
      </c>
      <c r="E133" s="20" t="n">
        <f aca="false">IF(D133&gt;=F132,"",IF(A133="","",IF($D$9&gt;0,$D$9,0)+IF(AND(DATE(YEAR(B133),MONTH($D$11),DAY($D$11))&gt;B132,DATE(YEAR(B133),MONTH($D$11),DAY($D$11))&lt;=B133),$D$10,0)+IF(AND($D$13&gt;B132,$D$13&lt;=B133),$D$12,0)))</f>
        <v>0</v>
      </c>
      <c r="F133" s="0" t="n">
        <f aca="false">IF(A133="","",IF(D133+E133&gt;F132,F132-F132,F132-D133-E133))</f>
        <v>194835.640008029</v>
      </c>
    </row>
    <row r="134" customFormat="false" ht="12.85" hidden="false" customHeight="false" outlineLevel="0" collapsed="false">
      <c r="A134" s="0" t="n">
        <f aca="false">IF(AND(A133&lt;$F$12,F133&gt;0),A133+1,"")</f>
        <v>118</v>
      </c>
      <c r="B134" s="19" t="n">
        <f aca="false">IF(A134="","",IF(VLOOKUP($B$12,Data!$A$2:$B$8,2,0)&lt;13,EDATE($B$16,A134*12/VLOOKUP($B$12,Data!$A$2:$B$8,2,0)),IF(VLOOKUP($B$12,Data!$A$2:$B$8,2,0)=52,B133+7,B133+14)))</f>
        <v>48764</v>
      </c>
      <c r="C134" s="0" t="n">
        <f aca="false">IF(A134="","",F133*($B$10/VLOOKUP($B$12,Data!$A$2:$B$8,2,0)))</f>
        <v>1160.89568838117</v>
      </c>
      <c r="D134" s="0" t="n">
        <f aca="false">IF(A134="","",IF(F133&lt;$F$9,F133,$F$9-C134))</f>
        <v>358.774311618828</v>
      </c>
      <c r="E134" s="20" t="n">
        <f aca="false">IF(D134&gt;=F133,"",IF(A134="","",IF($D$9&gt;0,$D$9,0)+IF(AND(DATE(YEAR(B134),MONTH($D$11),DAY($D$11))&gt;B133,DATE(YEAR(B134),MONTH($D$11),DAY($D$11))&lt;=B134),$D$10,0)+IF(AND($D$13&gt;B133,$D$13&lt;=B134),$D$12,0)))</f>
        <v>0</v>
      </c>
      <c r="F134" s="0" t="n">
        <f aca="false">IF(A134="","",IF(D134+E134&gt;F133,F133-F133,F133-D134-E134))</f>
        <v>194476.86569641</v>
      </c>
    </row>
    <row r="135" customFormat="false" ht="12.85" hidden="false" customHeight="false" outlineLevel="0" collapsed="false">
      <c r="A135" s="0" t="n">
        <f aca="false">IF(AND(A134&lt;$F$12,F134&gt;0),A134+1,"")</f>
        <v>119</v>
      </c>
      <c r="B135" s="19" t="n">
        <f aca="false">IF(A135="","",IF(VLOOKUP($B$12,Data!$A$2:$B$8,2,0)&lt;13,EDATE($B$16,A135*12/VLOOKUP($B$12,Data!$A$2:$B$8,2,0)),IF(VLOOKUP($B$12,Data!$A$2:$B$8,2,0)=52,B134+7,B134+14)))</f>
        <v>48795</v>
      </c>
      <c r="C135" s="0" t="n">
        <f aca="false">IF(A135="","",F134*($B$10/VLOOKUP($B$12,Data!$A$2:$B$8,2,0)))</f>
        <v>1158.75799144111</v>
      </c>
      <c r="D135" s="0" t="n">
        <f aca="false">IF(A135="","",IF(F134&lt;$F$9,F134,$F$9-C135))</f>
        <v>360.91200855889</v>
      </c>
      <c r="E135" s="20" t="n">
        <f aca="false">IF(D135&gt;=F134,"",IF(A135="","",IF($D$9&gt;0,$D$9,0)+IF(AND(DATE(YEAR(B135),MONTH($D$11),DAY($D$11))&gt;B134,DATE(YEAR(B135),MONTH($D$11),DAY($D$11))&lt;=B135),$D$10,0)+IF(AND($D$13&gt;B134,$D$13&lt;=B135),$D$12,0)))</f>
        <v>0</v>
      </c>
      <c r="F135" s="0" t="n">
        <f aca="false">IF(A135="","",IF(D135+E135&gt;F134,F134-F134,F134-D135-E135))</f>
        <v>194115.953687851</v>
      </c>
    </row>
    <row r="136" customFormat="false" ht="12.85" hidden="false" customHeight="false" outlineLevel="0" collapsed="false">
      <c r="A136" s="0" t="n">
        <f aca="false">IF(AND(A135&lt;$F$12,F135&gt;0),A135+1,"")</f>
        <v>120</v>
      </c>
      <c r="B136" s="19" t="n">
        <f aca="false">IF(A136="","",IF(VLOOKUP($B$12,Data!$A$2:$B$8,2,0)&lt;13,EDATE($B$16,A136*12/VLOOKUP($B$12,Data!$A$2:$B$8,2,0)),IF(VLOOKUP($B$12,Data!$A$2:$B$8,2,0)=52,B135+7,B135+14)))</f>
        <v>48826</v>
      </c>
      <c r="C136" s="0" t="n">
        <f aca="false">IF(A136="","",F135*($B$10/VLOOKUP($B$12,Data!$A$2:$B$8,2,0)))</f>
        <v>1156.60755739011</v>
      </c>
      <c r="D136" s="0" t="n">
        <f aca="false">IF(A136="","",IF(F135&lt;$F$9,F135,$F$9-C136))</f>
        <v>363.062442609887</v>
      </c>
      <c r="E136" s="20" t="n">
        <f aca="false">IF(D136&gt;=F135,"",IF(A136="","",IF($D$9&gt;0,$D$9,0)+IF(AND(DATE(YEAR(B136),MONTH($D$11),DAY($D$11))&gt;B135,DATE(YEAR(B136),MONTH($D$11),DAY($D$11))&lt;=B136),$D$10,0)+IF(AND($D$13&gt;B135,$D$13&lt;=B136),$D$12,0)))</f>
        <v>0</v>
      </c>
      <c r="F136" s="0" t="n">
        <f aca="false">IF(A136="","",IF(D136+E136&gt;F135,F135-F135,F135-D136-E136))</f>
        <v>193752.891245241</v>
      </c>
    </row>
    <row r="137" customFormat="false" ht="12.85" hidden="false" customHeight="false" outlineLevel="0" collapsed="false">
      <c r="A137" s="0" t="n">
        <f aca="false">IF(AND(A136&lt;$F$12,F136&gt;0),A136+1,"")</f>
        <v>121</v>
      </c>
      <c r="B137" s="19" t="n">
        <f aca="false">IF(A137="","",IF(VLOOKUP($B$12,Data!$A$2:$B$8,2,0)&lt;13,EDATE($B$16,A137*12/VLOOKUP($B$12,Data!$A$2:$B$8,2,0)),IF(VLOOKUP($B$12,Data!$A$2:$B$8,2,0)=52,B136+7,B136+14)))</f>
        <v>48856</v>
      </c>
      <c r="C137" s="0" t="n">
        <f aca="false">IF(A137="","",F136*($B$10/VLOOKUP($B$12,Data!$A$2:$B$8,2,0)))</f>
        <v>1154.44431033623</v>
      </c>
      <c r="D137" s="0" t="n">
        <f aca="false">IF(A137="","",IF(F136&lt;$F$9,F136,$F$9-C137))</f>
        <v>365.22568966377</v>
      </c>
      <c r="E137" s="20" t="n">
        <f aca="false">IF(D137&gt;=F136,"",IF(A137="","",IF($D$9&gt;0,$D$9,0)+IF(AND(DATE(YEAR(B137),MONTH($D$11),DAY($D$11))&gt;B136,DATE(YEAR(B137),MONTH($D$11),DAY($D$11))&lt;=B137),$D$10,0)+IF(AND($D$13&gt;B136,$D$13&lt;=B137),$D$12,0)))</f>
        <v>0</v>
      </c>
      <c r="F137" s="0" t="n">
        <f aca="false">IF(A137="","",IF(D137+E137&gt;F136,F136-F136,F136-D137-E137))</f>
        <v>193387.665555578</v>
      </c>
    </row>
    <row r="138" customFormat="false" ht="12.85" hidden="false" customHeight="false" outlineLevel="0" collapsed="false">
      <c r="A138" s="0" t="n">
        <f aca="false">IF(AND(A137&lt;$F$12,F137&gt;0),A137+1,"")</f>
        <v>122</v>
      </c>
      <c r="B138" s="19" t="n">
        <f aca="false">IF(A138="","",IF(VLOOKUP($B$12,Data!$A$2:$B$8,2,0)&lt;13,EDATE($B$16,A138*12/VLOOKUP($B$12,Data!$A$2:$B$8,2,0)),IF(VLOOKUP($B$12,Data!$A$2:$B$8,2,0)=52,B137+7,B137+14)))</f>
        <v>48887</v>
      </c>
      <c r="C138" s="0" t="n">
        <f aca="false">IF(A138="","",F137*($B$10/VLOOKUP($B$12,Data!$A$2:$B$8,2,0)))</f>
        <v>1152.26817393532</v>
      </c>
      <c r="D138" s="0" t="n">
        <f aca="false">IF(A138="","",IF(F137&lt;$F$9,F137,$F$9-C138))</f>
        <v>367.401826064684</v>
      </c>
      <c r="E138" s="20" t="n">
        <f aca="false">IF(D138&gt;=F137,"",IF(A138="","",IF($D$9&gt;0,$D$9,0)+IF(AND(DATE(YEAR(B138),MONTH($D$11),DAY($D$11))&gt;B137,DATE(YEAR(B138),MONTH($D$11),DAY($D$11))&lt;=B138),$D$10,0)+IF(AND($D$13&gt;B137,$D$13&lt;=B138),$D$12,0)))</f>
        <v>0</v>
      </c>
      <c r="F138" s="0" t="n">
        <f aca="false">IF(A138="","",IF(D138+E138&gt;F137,F137-F137,F137-D138-E138))</f>
        <v>193020.263729513</v>
      </c>
    </row>
    <row r="139" customFormat="false" ht="12.85" hidden="false" customHeight="false" outlineLevel="0" collapsed="false">
      <c r="A139" s="0" t="n">
        <f aca="false">IF(AND(A138&lt;$F$12,F138&gt;0),A138+1,"")</f>
        <v>123</v>
      </c>
      <c r="B139" s="19" t="n">
        <f aca="false">IF(A139="","",IF(VLOOKUP($B$12,Data!$A$2:$B$8,2,0)&lt;13,EDATE($B$16,A139*12/VLOOKUP($B$12,Data!$A$2:$B$8,2,0)),IF(VLOOKUP($B$12,Data!$A$2:$B$8,2,0)=52,B138+7,B138+14)))</f>
        <v>48917</v>
      </c>
      <c r="C139" s="0" t="n">
        <f aca="false">IF(A139="","",F138*($B$10/VLOOKUP($B$12,Data!$A$2:$B$8,2,0)))</f>
        <v>1150.07907138835</v>
      </c>
      <c r="D139" s="0" t="n">
        <f aca="false">IF(A139="","",IF(F138&lt;$F$9,F138,$F$9-C139))</f>
        <v>369.590928611653</v>
      </c>
      <c r="E139" s="20" t="n">
        <f aca="false">IF(D139&gt;=F138,"",IF(A139="","",IF($D$9&gt;0,$D$9,0)+IF(AND(DATE(YEAR(B139),MONTH($D$11),DAY($D$11))&gt;B138,DATE(YEAR(B139),MONTH($D$11),DAY($D$11))&lt;=B139),$D$10,0)+IF(AND($D$13&gt;B138,$D$13&lt;=B139),$D$12,0)))</f>
        <v>0</v>
      </c>
      <c r="F139" s="0" t="n">
        <f aca="false">IF(A139="","",IF(D139+E139&gt;F138,F138-F138,F138-D139-E139))</f>
        <v>192650.672800901</v>
      </c>
    </row>
    <row r="140" customFormat="false" ht="12.85" hidden="false" customHeight="false" outlineLevel="0" collapsed="false">
      <c r="A140" s="0" t="n">
        <f aca="false">IF(AND(A139&lt;$F$12,F139&gt;0),A139+1,"")</f>
        <v>124</v>
      </c>
      <c r="B140" s="19" t="n">
        <f aca="false">IF(A140="","",IF(VLOOKUP($B$12,Data!$A$2:$B$8,2,0)&lt;13,EDATE($B$16,A140*12/VLOOKUP($B$12,Data!$A$2:$B$8,2,0)),IF(VLOOKUP($B$12,Data!$A$2:$B$8,2,0)=52,B139+7,B139+14)))</f>
        <v>48948</v>
      </c>
      <c r="C140" s="0" t="n">
        <f aca="false">IF(A140="","",F139*($B$10/VLOOKUP($B$12,Data!$A$2:$B$8,2,0)))</f>
        <v>1147.8769254387</v>
      </c>
      <c r="D140" s="0" t="n">
        <f aca="false">IF(A140="","",IF(F139&lt;$F$9,F139,$F$9-C140))</f>
        <v>371.793074561297</v>
      </c>
      <c r="E140" s="20" t="n">
        <f aca="false">IF(D140&gt;=F139,"",IF(A140="","",IF($D$9&gt;0,$D$9,0)+IF(AND(DATE(YEAR(B140),MONTH($D$11),DAY($D$11))&gt;B139,DATE(YEAR(B140),MONTH($D$11),DAY($D$11))&lt;=B140),$D$10,0)+IF(AND($D$13&gt;B139,$D$13&lt;=B140),$D$12,0)))</f>
        <v>0</v>
      </c>
      <c r="F140" s="0" t="n">
        <f aca="false">IF(A140="","",IF(D140+E140&gt;F139,F139-F139,F139-D140-E140))</f>
        <v>192278.87972634</v>
      </c>
    </row>
    <row r="141" customFormat="false" ht="12.85" hidden="false" customHeight="false" outlineLevel="0" collapsed="false">
      <c r="A141" s="0" t="n">
        <f aca="false">IF(AND(A140&lt;$F$12,F140&gt;0),A140+1,"")</f>
        <v>125</v>
      </c>
      <c r="B141" s="19" t="n">
        <f aca="false">IF(A141="","",IF(VLOOKUP($B$12,Data!$A$2:$B$8,2,0)&lt;13,EDATE($B$16,A141*12/VLOOKUP($B$12,Data!$A$2:$B$8,2,0)),IF(VLOOKUP($B$12,Data!$A$2:$B$8,2,0)=52,B140+7,B140+14)))</f>
        <v>48979</v>
      </c>
      <c r="C141" s="0" t="n">
        <f aca="false">IF(A141="","",F140*($B$10/VLOOKUP($B$12,Data!$A$2:$B$8,2,0)))</f>
        <v>1145.66165836944</v>
      </c>
      <c r="D141" s="0" t="n">
        <f aca="false">IF(A141="","",IF(F140&lt;$F$9,F140,$F$9-C141))</f>
        <v>374.008341630558</v>
      </c>
      <c r="E141" s="20" t="n">
        <f aca="false">IF(D141&gt;=F140,"",IF(A141="","",IF($D$9&gt;0,$D$9,0)+IF(AND(DATE(YEAR(B141),MONTH($D$11),DAY($D$11))&gt;B140,DATE(YEAR(B141),MONTH($D$11),DAY($D$11))&lt;=B141),$D$10,0)+IF(AND($D$13&gt;B140,$D$13&lt;=B141),$D$12,0)))</f>
        <v>0</v>
      </c>
      <c r="F141" s="0" t="n">
        <f aca="false">IF(A141="","",IF(D141+E141&gt;F140,F140-F140,F140-D141-E141))</f>
        <v>191904.871384709</v>
      </c>
    </row>
    <row r="142" customFormat="false" ht="12.85" hidden="false" customHeight="false" outlineLevel="0" collapsed="false">
      <c r="A142" s="0" t="n">
        <f aca="false">IF(AND(A141&lt;$F$12,F141&gt;0),A141+1,"")</f>
        <v>126</v>
      </c>
      <c r="B142" s="19" t="n">
        <f aca="false">IF(A142="","",IF(VLOOKUP($B$12,Data!$A$2:$B$8,2,0)&lt;13,EDATE($B$16,A142*12/VLOOKUP($B$12,Data!$A$2:$B$8,2,0)),IF(VLOOKUP($B$12,Data!$A$2:$B$8,2,0)=52,B141+7,B141+14)))</f>
        <v>49007</v>
      </c>
      <c r="C142" s="0" t="n">
        <f aca="false">IF(A142="","",F141*($B$10/VLOOKUP($B$12,Data!$A$2:$B$8,2,0)))</f>
        <v>1143.43319200056</v>
      </c>
      <c r="D142" s="0" t="n">
        <f aca="false">IF(A142="","",IF(F141&lt;$F$9,F141,$F$9-C142))</f>
        <v>376.23680799944</v>
      </c>
      <c r="E142" s="20" t="n">
        <f aca="false">IF(D142&gt;=F141,"",IF(A142="","",IF($D$9&gt;0,$D$9,0)+IF(AND(DATE(YEAR(B142),MONTH($D$11),DAY($D$11))&gt;B141,DATE(YEAR(B142),MONTH($D$11),DAY($D$11))&lt;=B142),$D$10,0)+IF(AND($D$13&gt;B141,$D$13&lt;=B142),$D$12,0)))</f>
        <v>0</v>
      </c>
      <c r="F142" s="0" t="n">
        <f aca="false">IF(A142="","",IF(D142+E142&gt;F141,F141-F141,F141-D142-E142))</f>
        <v>191528.63457671</v>
      </c>
    </row>
    <row r="143" customFormat="false" ht="12.85" hidden="false" customHeight="false" outlineLevel="0" collapsed="false">
      <c r="A143" s="0" t="n">
        <f aca="false">IF(AND(A142&lt;$F$12,F142&gt;0),A142+1,"")</f>
        <v>127</v>
      </c>
      <c r="B143" s="19" t="n">
        <f aca="false">IF(A143="","",IF(VLOOKUP($B$12,Data!$A$2:$B$8,2,0)&lt;13,EDATE($B$16,A143*12/VLOOKUP($B$12,Data!$A$2:$B$8,2,0)),IF(VLOOKUP($B$12,Data!$A$2:$B$8,2,0)=52,B142+7,B142+14)))</f>
        <v>49038</v>
      </c>
      <c r="C143" s="0" t="n">
        <f aca="false">IF(A143="","",F142*($B$10/VLOOKUP($B$12,Data!$A$2:$B$8,2,0)))</f>
        <v>1141.19144768623</v>
      </c>
      <c r="D143" s="0" t="n">
        <f aca="false">IF(A143="","",IF(F142&lt;$F$9,F142,$F$9-C143))</f>
        <v>378.47855231377</v>
      </c>
      <c r="E143" s="20" t="n">
        <f aca="false">IF(D143&gt;=F142,"",IF(A143="","",IF($D$9&gt;0,$D$9,0)+IF(AND(DATE(YEAR(B143),MONTH($D$11),DAY($D$11))&gt;B142,DATE(YEAR(B143),MONTH($D$11),DAY($D$11))&lt;=B143),$D$10,0)+IF(AND($D$13&gt;B142,$D$13&lt;=B143),$D$12,0)))</f>
        <v>0</v>
      </c>
      <c r="F143" s="0" t="n">
        <f aca="false">IF(A143="","",IF(D143+E143&gt;F142,F142-F142,F142-D143-E143))</f>
        <v>191150.156024396</v>
      </c>
    </row>
    <row r="144" customFormat="false" ht="12.85" hidden="false" customHeight="false" outlineLevel="0" collapsed="false">
      <c r="A144" s="0" t="n">
        <f aca="false">IF(AND(A143&lt;$F$12,F143&gt;0),A143+1,"")</f>
        <v>128</v>
      </c>
      <c r="B144" s="19" t="n">
        <f aca="false">IF(A144="","",IF(VLOOKUP($B$12,Data!$A$2:$B$8,2,0)&lt;13,EDATE($B$16,A144*12/VLOOKUP($B$12,Data!$A$2:$B$8,2,0)),IF(VLOOKUP($B$12,Data!$A$2:$B$8,2,0)=52,B143+7,B143+14)))</f>
        <v>49068</v>
      </c>
      <c r="C144" s="0" t="n">
        <f aca="false">IF(A144="","",F143*($B$10/VLOOKUP($B$12,Data!$A$2:$B$8,2,0)))</f>
        <v>1138.93634631203</v>
      </c>
      <c r="D144" s="0" t="n">
        <f aca="false">IF(A144="","",IF(F143&lt;$F$9,F143,$F$9-C144))</f>
        <v>380.733653687973</v>
      </c>
      <c r="E144" s="20" t="n">
        <f aca="false">IF(D144&gt;=F143,"",IF(A144="","",IF($D$9&gt;0,$D$9,0)+IF(AND(DATE(YEAR(B144),MONTH($D$11),DAY($D$11))&gt;B143,DATE(YEAR(B144),MONTH($D$11),DAY($D$11))&lt;=B144),$D$10,0)+IF(AND($D$13&gt;B143,$D$13&lt;=B144),$D$12,0)))</f>
        <v>0</v>
      </c>
      <c r="F144" s="0" t="n">
        <f aca="false">IF(A144="","",IF(D144+E144&gt;F143,F143-F143,F143-D144-E144))</f>
        <v>190769.422370708</v>
      </c>
    </row>
    <row r="145" customFormat="false" ht="12.85" hidden="false" customHeight="false" outlineLevel="0" collapsed="false">
      <c r="A145" s="0" t="n">
        <f aca="false">IF(AND(A144&lt;$F$12,F144&gt;0),A144+1,"")</f>
        <v>129</v>
      </c>
      <c r="B145" s="19" t="n">
        <f aca="false">IF(A145="","",IF(VLOOKUP($B$12,Data!$A$2:$B$8,2,0)&lt;13,EDATE($B$16,A145*12/VLOOKUP($B$12,Data!$A$2:$B$8,2,0)),IF(VLOOKUP($B$12,Data!$A$2:$B$8,2,0)=52,B144+7,B144+14)))</f>
        <v>49099</v>
      </c>
      <c r="C145" s="0" t="n">
        <f aca="false">IF(A145="","",F144*($B$10/VLOOKUP($B$12,Data!$A$2:$B$8,2,0)))</f>
        <v>1136.66780829214</v>
      </c>
      <c r="D145" s="0" t="n">
        <f aca="false">IF(A145="","",IF(F144&lt;$F$9,F144,$F$9-C145))</f>
        <v>383.002191707864</v>
      </c>
      <c r="E145" s="20" t="n">
        <f aca="false">IF(D145&gt;=F144,"",IF(A145="","",IF($D$9&gt;0,$D$9,0)+IF(AND(DATE(YEAR(B145),MONTH($D$11),DAY($D$11))&gt;B144,DATE(YEAR(B145),MONTH($D$11),DAY($D$11))&lt;=B145),$D$10,0)+IF(AND($D$13&gt;B144,$D$13&lt;=B145),$D$12,0)))</f>
        <v>0</v>
      </c>
      <c r="F145" s="0" t="n">
        <f aca="false">IF(A145="","",IF(D145+E145&gt;F144,F144-F144,F144-D145-E145))</f>
        <v>190386.420179</v>
      </c>
    </row>
    <row r="146" customFormat="false" ht="12.85" hidden="false" customHeight="false" outlineLevel="0" collapsed="false">
      <c r="A146" s="0" t="n">
        <f aca="false">IF(AND(A145&lt;$F$12,F145&gt;0),A145+1,"")</f>
        <v>130</v>
      </c>
      <c r="B146" s="19" t="n">
        <f aca="false">IF(A146="","",IF(VLOOKUP($B$12,Data!$A$2:$B$8,2,0)&lt;13,EDATE($B$16,A146*12/VLOOKUP($B$12,Data!$A$2:$B$8,2,0)),IF(VLOOKUP($B$12,Data!$A$2:$B$8,2,0)=52,B145+7,B145+14)))</f>
        <v>49129</v>
      </c>
      <c r="C146" s="0" t="n">
        <f aca="false">IF(A146="","",F145*($B$10/VLOOKUP($B$12,Data!$A$2:$B$8,2,0)))</f>
        <v>1134.38575356654</v>
      </c>
      <c r="D146" s="0" t="n">
        <f aca="false">IF(A146="","",IF(F145&lt;$F$9,F145,$F$9-C146))</f>
        <v>385.284246433457</v>
      </c>
      <c r="E146" s="20" t="n">
        <f aca="false">IF(D146&gt;=F145,"",IF(A146="","",IF($D$9&gt;0,$D$9,0)+IF(AND(DATE(YEAR(B146),MONTH($D$11),DAY($D$11))&gt;B145,DATE(YEAR(B146),MONTH($D$11),DAY($D$11))&lt;=B146),$D$10,0)+IF(AND($D$13&gt;B145,$D$13&lt;=B146),$D$12,0)))</f>
        <v>0</v>
      </c>
      <c r="F146" s="0" t="n">
        <f aca="false">IF(A146="","",IF(D146+E146&gt;F145,F145-F145,F145-D146-E146))</f>
        <v>190001.135932567</v>
      </c>
    </row>
    <row r="147" customFormat="false" ht="12.85" hidden="false" customHeight="false" outlineLevel="0" collapsed="false">
      <c r="A147" s="0" t="n">
        <f aca="false">IF(AND(A146&lt;$F$12,F146&gt;0),A146+1,"")</f>
        <v>131</v>
      </c>
      <c r="B147" s="19" t="n">
        <f aca="false">IF(A147="","",IF(VLOOKUP($B$12,Data!$A$2:$B$8,2,0)&lt;13,EDATE($B$16,A147*12/VLOOKUP($B$12,Data!$A$2:$B$8,2,0)),IF(VLOOKUP($B$12,Data!$A$2:$B$8,2,0)=52,B146+7,B146+14)))</f>
        <v>49160</v>
      </c>
      <c r="C147" s="0" t="n">
        <f aca="false">IF(A147="","",F146*($B$10/VLOOKUP($B$12,Data!$A$2:$B$8,2,0)))</f>
        <v>1132.09010159821</v>
      </c>
      <c r="D147" s="0" t="n">
        <f aca="false">IF(A147="","",IF(F146&lt;$F$9,F146,$F$9-C147))</f>
        <v>387.579898401789</v>
      </c>
      <c r="E147" s="20" t="n">
        <f aca="false">IF(D147&gt;=F146,"",IF(A147="","",IF($D$9&gt;0,$D$9,0)+IF(AND(DATE(YEAR(B147),MONTH($D$11),DAY($D$11))&gt;B146,DATE(YEAR(B147),MONTH($D$11),DAY($D$11))&lt;=B147),$D$10,0)+IF(AND($D$13&gt;B146,$D$13&lt;=B147),$D$12,0)))</f>
        <v>0</v>
      </c>
      <c r="F147" s="0" t="n">
        <f aca="false">IF(A147="","",IF(D147+E147&gt;F146,F146-F146,F146-D147-E147))</f>
        <v>189613.556034165</v>
      </c>
    </row>
    <row r="148" customFormat="false" ht="12.85" hidden="false" customHeight="false" outlineLevel="0" collapsed="false">
      <c r="A148" s="0" t="n">
        <f aca="false">IF(AND(A147&lt;$F$12,F147&gt;0),A147+1,"")</f>
        <v>132</v>
      </c>
      <c r="B148" s="19" t="n">
        <f aca="false">IF(A148="","",IF(VLOOKUP($B$12,Data!$A$2:$B$8,2,0)&lt;13,EDATE($B$16,A148*12/VLOOKUP($B$12,Data!$A$2:$B$8,2,0)),IF(VLOOKUP($B$12,Data!$A$2:$B$8,2,0)=52,B147+7,B147+14)))</f>
        <v>49191</v>
      </c>
      <c r="C148" s="0" t="n">
        <f aca="false">IF(A148="","",F147*($B$10/VLOOKUP($B$12,Data!$A$2:$B$8,2,0)))</f>
        <v>1129.78077137023</v>
      </c>
      <c r="D148" s="0" t="n">
        <f aca="false">IF(A148="","",IF(F147&lt;$F$9,F147,$F$9-C148))</f>
        <v>389.889228629767</v>
      </c>
      <c r="E148" s="20" t="n">
        <f aca="false">IF(D148&gt;=F147,"",IF(A148="","",IF($D$9&gt;0,$D$9,0)+IF(AND(DATE(YEAR(B148),MONTH($D$11),DAY($D$11))&gt;B147,DATE(YEAR(B148),MONTH($D$11),DAY($D$11))&lt;=B148),$D$10,0)+IF(AND($D$13&gt;B147,$D$13&lt;=B148),$D$12,0)))</f>
        <v>0</v>
      </c>
      <c r="F148" s="0" t="n">
        <f aca="false">IF(A148="","",IF(D148+E148&gt;F147,F147-F147,F147-D148-E148))</f>
        <v>189223.666805535</v>
      </c>
    </row>
    <row r="149" customFormat="false" ht="12.85" hidden="false" customHeight="false" outlineLevel="0" collapsed="false">
      <c r="A149" s="0" t="n">
        <f aca="false">IF(AND(A148&lt;$F$12,F148&gt;0),A148+1,"")</f>
        <v>133</v>
      </c>
      <c r="B149" s="19" t="n">
        <f aca="false">IF(A149="","",IF(VLOOKUP($B$12,Data!$A$2:$B$8,2,0)&lt;13,EDATE($B$16,A149*12/VLOOKUP($B$12,Data!$A$2:$B$8,2,0)),IF(VLOOKUP($B$12,Data!$A$2:$B$8,2,0)=52,B148+7,B148+14)))</f>
        <v>49221</v>
      </c>
      <c r="C149" s="0" t="n">
        <f aca="false">IF(A149="","",F148*($B$10/VLOOKUP($B$12,Data!$A$2:$B$8,2,0)))</f>
        <v>1127.45768138298</v>
      </c>
      <c r="D149" s="0" t="n">
        <f aca="false">IF(A149="","",IF(F148&lt;$F$9,F148,$F$9-C149))</f>
        <v>392.212318617019</v>
      </c>
      <c r="E149" s="20" t="n">
        <f aca="false">IF(D149&gt;=F148,"",IF(A149="","",IF($D$9&gt;0,$D$9,0)+IF(AND(DATE(YEAR(B149),MONTH($D$11),DAY($D$11))&gt;B148,DATE(YEAR(B149),MONTH($D$11),DAY($D$11))&lt;=B149),$D$10,0)+IF(AND($D$13&gt;B148,$D$13&lt;=B149),$D$12,0)))</f>
        <v>0</v>
      </c>
      <c r="F149" s="0" t="n">
        <f aca="false">IF(A149="","",IF(D149+E149&gt;F148,F148-F148,F148-D149-E149))</f>
        <v>188831.454486918</v>
      </c>
    </row>
    <row r="150" customFormat="false" ht="12.85" hidden="false" customHeight="false" outlineLevel="0" collapsed="false">
      <c r="A150" s="0" t="n">
        <f aca="false">IF(AND(A149&lt;$F$12,F149&gt;0),A149+1,"")</f>
        <v>134</v>
      </c>
      <c r="B150" s="19" t="n">
        <f aca="false">IF(A150="","",IF(VLOOKUP($B$12,Data!$A$2:$B$8,2,0)&lt;13,EDATE($B$16,A150*12/VLOOKUP($B$12,Data!$A$2:$B$8,2,0)),IF(VLOOKUP($B$12,Data!$A$2:$B$8,2,0)=52,B149+7,B149+14)))</f>
        <v>49252</v>
      </c>
      <c r="C150" s="0" t="n">
        <f aca="false">IF(A150="","",F149*($B$10/VLOOKUP($B$12,Data!$A$2:$B$8,2,0)))</f>
        <v>1125.12074965122</v>
      </c>
      <c r="D150" s="0" t="n">
        <f aca="false">IF(A150="","",IF(F149&lt;$F$9,F149,$F$9-C150))</f>
        <v>394.549250348779</v>
      </c>
      <c r="E150" s="20" t="n">
        <f aca="false">IF(D150&gt;=F149,"",IF(A150="","",IF($D$9&gt;0,$D$9,0)+IF(AND(DATE(YEAR(B150),MONTH($D$11),DAY($D$11))&gt;B149,DATE(YEAR(B150),MONTH($D$11),DAY($D$11))&lt;=B150),$D$10,0)+IF(AND($D$13&gt;B149,$D$13&lt;=B150),$D$12,0)))</f>
        <v>0</v>
      </c>
      <c r="F150" s="0" t="n">
        <f aca="false">IF(A150="","",IF(D150+E150&gt;F149,F149-F149,F149-D150-E150))</f>
        <v>188436.905236569</v>
      </c>
    </row>
    <row r="151" customFormat="false" ht="12.85" hidden="false" customHeight="false" outlineLevel="0" collapsed="false">
      <c r="A151" s="0" t="n">
        <f aca="false">IF(AND(A150&lt;$F$12,F150&gt;0),A150+1,"")</f>
        <v>135</v>
      </c>
      <c r="B151" s="19" t="n">
        <f aca="false">IF(A151="","",IF(VLOOKUP($B$12,Data!$A$2:$B$8,2,0)&lt;13,EDATE($B$16,A151*12/VLOOKUP($B$12,Data!$A$2:$B$8,2,0)),IF(VLOOKUP($B$12,Data!$A$2:$B$8,2,0)=52,B150+7,B150+14)))</f>
        <v>49282</v>
      </c>
      <c r="C151" s="0" t="n">
        <f aca="false">IF(A151="","",F150*($B$10/VLOOKUP($B$12,Data!$A$2:$B$8,2,0)))</f>
        <v>1122.76989370123</v>
      </c>
      <c r="D151" s="0" t="n">
        <f aca="false">IF(A151="","",IF(F150&lt;$F$9,F150,$F$9-C151))</f>
        <v>396.900106298774</v>
      </c>
      <c r="E151" s="20" t="n">
        <f aca="false">IF(D151&gt;=F150,"",IF(A151="","",IF($D$9&gt;0,$D$9,0)+IF(AND(DATE(YEAR(B151),MONTH($D$11),DAY($D$11))&gt;B150,DATE(YEAR(B151),MONTH($D$11),DAY($D$11))&lt;=B151),$D$10,0)+IF(AND($D$13&gt;B150,$D$13&lt;=B151),$D$12,0)))</f>
        <v>0</v>
      </c>
      <c r="F151" s="0" t="n">
        <f aca="false">IF(A151="","",IF(D151+E151&gt;F150,F150-F150,F150-D151-E151))</f>
        <v>188040.005130271</v>
      </c>
    </row>
    <row r="152" customFormat="false" ht="12.85" hidden="false" customHeight="false" outlineLevel="0" collapsed="false">
      <c r="A152" s="0" t="n">
        <f aca="false">IF(AND(A151&lt;$F$12,F151&gt;0),A151+1,"")</f>
        <v>136</v>
      </c>
      <c r="B152" s="19" t="n">
        <f aca="false">IF(A152="","",IF(VLOOKUP($B$12,Data!$A$2:$B$8,2,0)&lt;13,EDATE($B$16,A152*12/VLOOKUP($B$12,Data!$A$2:$B$8,2,0)),IF(VLOOKUP($B$12,Data!$A$2:$B$8,2,0)=52,B151+7,B151+14)))</f>
        <v>49313</v>
      </c>
      <c r="C152" s="0" t="n">
        <f aca="false">IF(A152="","",F151*($B$10/VLOOKUP($B$12,Data!$A$2:$B$8,2,0)))</f>
        <v>1120.40503056786</v>
      </c>
      <c r="D152" s="0" t="n">
        <f aca="false">IF(A152="","",IF(F151&lt;$F$9,F151,$F$9-C152))</f>
        <v>399.264969432137</v>
      </c>
      <c r="E152" s="20" t="n">
        <f aca="false">IF(D152&gt;=F151,"",IF(A152="","",IF($D$9&gt;0,$D$9,0)+IF(AND(DATE(YEAR(B152),MONTH($D$11),DAY($D$11))&gt;B151,DATE(YEAR(B152),MONTH($D$11),DAY($D$11))&lt;=B152),$D$10,0)+IF(AND($D$13&gt;B151,$D$13&lt;=B152),$D$12,0)))</f>
        <v>0</v>
      </c>
      <c r="F152" s="0" t="n">
        <f aca="false">IF(A152="","",IF(D152+E152&gt;F151,F151-F151,F151-D152-E152))</f>
        <v>187640.740160839</v>
      </c>
    </row>
    <row r="153" customFormat="false" ht="12.85" hidden="false" customHeight="false" outlineLevel="0" collapsed="false">
      <c r="A153" s="0" t="n">
        <f aca="false">IF(AND(A152&lt;$F$12,F152&gt;0),A152+1,"")</f>
        <v>137</v>
      </c>
      <c r="B153" s="19" t="n">
        <f aca="false">IF(A153="","",IF(VLOOKUP($B$12,Data!$A$2:$B$8,2,0)&lt;13,EDATE($B$16,A153*12/VLOOKUP($B$12,Data!$A$2:$B$8,2,0)),IF(VLOOKUP($B$12,Data!$A$2:$B$8,2,0)=52,B152+7,B152+14)))</f>
        <v>49344</v>
      </c>
      <c r="C153" s="0" t="n">
        <f aca="false">IF(A153="","",F152*($B$10/VLOOKUP($B$12,Data!$A$2:$B$8,2,0)))</f>
        <v>1118.02607679166</v>
      </c>
      <c r="D153" s="0" t="n">
        <f aca="false">IF(A153="","",IF(F152&lt;$F$9,F152,$F$9-C153))</f>
        <v>401.643923208337</v>
      </c>
      <c r="E153" s="20" t="n">
        <f aca="false">IF(D153&gt;=F152,"",IF(A153="","",IF($D$9&gt;0,$D$9,0)+IF(AND(DATE(YEAR(B153),MONTH($D$11),DAY($D$11))&gt;B152,DATE(YEAR(B153),MONTH($D$11),DAY($D$11))&lt;=B153),$D$10,0)+IF(AND($D$13&gt;B152,$D$13&lt;=B153),$D$12,0)))</f>
        <v>0</v>
      </c>
      <c r="F153" s="0" t="n">
        <f aca="false">IF(A153="","",IF(D153+E153&gt;F152,F152-F152,F152-D153-E153))</f>
        <v>187239.09623763</v>
      </c>
    </row>
    <row r="154" customFormat="false" ht="12.85" hidden="false" customHeight="false" outlineLevel="0" collapsed="false">
      <c r="A154" s="0" t="n">
        <f aca="false">IF(AND(A153&lt;$F$12,F153&gt;0),A153+1,"")</f>
        <v>138</v>
      </c>
      <c r="B154" s="19" t="n">
        <f aca="false">IF(A154="","",IF(VLOOKUP($B$12,Data!$A$2:$B$8,2,0)&lt;13,EDATE($B$16,A154*12/VLOOKUP($B$12,Data!$A$2:$B$8,2,0)),IF(VLOOKUP($B$12,Data!$A$2:$B$8,2,0)=52,B153+7,B153+14)))</f>
        <v>49372</v>
      </c>
      <c r="C154" s="0" t="n">
        <f aca="false">IF(A154="","",F153*($B$10/VLOOKUP($B$12,Data!$A$2:$B$8,2,0)))</f>
        <v>1115.63294841588</v>
      </c>
      <c r="D154" s="0" t="n">
        <f aca="false">IF(A154="","",IF(F153&lt;$F$9,F153,$F$9-C154))</f>
        <v>404.03705158412</v>
      </c>
      <c r="E154" s="20" t="n">
        <f aca="false">IF(D154&gt;=F153,"",IF(A154="","",IF($D$9&gt;0,$D$9,0)+IF(AND(DATE(YEAR(B154),MONTH($D$11),DAY($D$11))&gt;B153,DATE(YEAR(B154),MONTH($D$11),DAY($D$11))&lt;=B154),$D$10,0)+IF(AND($D$13&gt;B153,$D$13&lt;=B154),$D$12,0)))</f>
        <v>0</v>
      </c>
      <c r="F154" s="0" t="n">
        <f aca="false">IF(A154="","",IF(D154+E154&gt;F153,F153-F153,F153-D154-E154))</f>
        <v>186835.059186046</v>
      </c>
    </row>
    <row r="155" customFormat="false" ht="12.85" hidden="false" customHeight="false" outlineLevel="0" collapsed="false">
      <c r="A155" s="0" t="n">
        <f aca="false">IF(AND(A154&lt;$F$12,F154&gt;0),A154+1,"")</f>
        <v>139</v>
      </c>
      <c r="B155" s="19" t="n">
        <f aca="false">IF(A155="","",IF(VLOOKUP($B$12,Data!$A$2:$B$8,2,0)&lt;13,EDATE($B$16,A155*12/VLOOKUP($B$12,Data!$A$2:$B$8,2,0)),IF(VLOOKUP($B$12,Data!$A$2:$B$8,2,0)=52,B154+7,B154+14)))</f>
        <v>49403</v>
      </c>
      <c r="C155" s="0" t="n">
        <f aca="false">IF(A155="","",F154*($B$10/VLOOKUP($B$12,Data!$A$2:$B$8,2,0)))</f>
        <v>1113.22556098352</v>
      </c>
      <c r="D155" s="0" t="n">
        <f aca="false">IF(A155="","",IF(F154&lt;$F$9,F154,$F$9-C155))</f>
        <v>406.444439016476</v>
      </c>
      <c r="E155" s="20" t="n">
        <f aca="false">IF(D155&gt;=F154,"",IF(A155="","",IF($D$9&gt;0,$D$9,0)+IF(AND(DATE(YEAR(B155),MONTH($D$11),DAY($D$11))&gt;B154,DATE(YEAR(B155),MONTH($D$11),DAY($D$11))&lt;=B155),$D$10,0)+IF(AND($D$13&gt;B154,$D$13&lt;=B155),$D$12,0)))</f>
        <v>0</v>
      </c>
      <c r="F155" s="0" t="n">
        <f aca="false">IF(A155="","",IF(D155+E155&gt;F154,F154-F154,F154-D155-E155))</f>
        <v>186428.61474703</v>
      </c>
    </row>
    <row r="156" customFormat="false" ht="12.85" hidden="false" customHeight="false" outlineLevel="0" collapsed="false">
      <c r="A156" s="0" t="n">
        <f aca="false">IF(AND(A155&lt;$F$12,F155&gt;0),A155+1,"")</f>
        <v>140</v>
      </c>
      <c r="B156" s="19" t="n">
        <f aca="false">IF(A156="","",IF(VLOOKUP($B$12,Data!$A$2:$B$8,2,0)&lt;13,EDATE($B$16,A156*12/VLOOKUP($B$12,Data!$A$2:$B$8,2,0)),IF(VLOOKUP($B$12,Data!$A$2:$B$8,2,0)=52,B155+7,B155+14)))</f>
        <v>49433</v>
      </c>
      <c r="C156" s="0" t="n">
        <f aca="false">IF(A156="","",F155*($B$10/VLOOKUP($B$12,Data!$A$2:$B$8,2,0)))</f>
        <v>1110.80382953438</v>
      </c>
      <c r="D156" s="0" t="n">
        <f aca="false">IF(A156="","",IF(F155&lt;$F$9,F155,$F$9-C156))</f>
        <v>408.866170465615</v>
      </c>
      <c r="E156" s="20" t="n">
        <f aca="false">IF(D156&gt;=F155,"",IF(A156="","",IF($D$9&gt;0,$D$9,0)+IF(AND(DATE(YEAR(B156),MONTH($D$11),DAY($D$11))&gt;B155,DATE(YEAR(B156),MONTH($D$11),DAY($D$11))&lt;=B156),$D$10,0)+IF(AND($D$13&gt;B155,$D$13&lt;=B156),$D$12,0)))</f>
        <v>0</v>
      </c>
      <c r="F156" s="0" t="n">
        <f aca="false">IF(A156="","",IF(D156+E156&gt;F155,F155-F155,F155-D156-E156))</f>
        <v>186019.748576564</v>
      </c>
    </row>
    <row r="157" customFormat="false" ht="12.85" hidden="false" customHeight="false" outlineLevel="0" collapsed="false">
      <c r="A157" s="0" t="n">
        <f aca="false">IF(AND(A156&lt;$F$12,F156&gt;0),A156+1,"")</f>
        <v>141</v>
      </c>
      <c r="B157" s="19" t="n">
        <f aca="false">IF(A157="","",IF(VLOOKUP($B$12,Data!$A$2:$B$8,2,0)&lt;13,EDATE($B$16,A157*12/VLOOKUP($B$12,Data!$A$2:$B$8,2,0)),IF(VLOOKUP($B$12,Data!$A$2:$B$8,2,0)=52,B156+7,B156+14)))</f>
        <v>49464</v>
      </c>
      <c r="C157" s="0" t="n">
        <f aca="false">IF(A157="","",F156*($B$10/VLOOKUP($B$12,Data!$A$2:$B$8,2,0)))</f>
        <v>1108.36766860203</v>
      </c>
      <c r="D157" s="0" t="n">
        <f aca="false">IF(A157="","",IF(F156&lt;$F$9,F156,$F$9-C157))</f>
        <v>411.302331397973</v>
      </c>
      <c r="E157" s="20" t="n">
        <f aca="false">IF(D157&gt;=F156,"",IF(A157="","",IF($D$9&gt;0,$D$9,0)+IF(AND(DATE(YEAR(B157),MONTH($D$11),DAY($D$11))&gt;B156,DATE(YEAR(B157),MONTH($D$11),DAY($D$11))&lt;=B157),$D$10,0)+IF(AND($D$13&gt;B156,$D$13&lt;=B157),$D$12,0)))</f>
        <v>0</v>
      </c>
      <c r="F157" s="0" t="n">
        <f aca="false">IF(A157="","",IF(D157+E157&gt;F156,F156-F156,F156-D157-E157))</f>
        <v>185608.446245166</v>
      </c>
    </row>
    <row r="158" customFormat="false" ht="12.85" hidden="false" customHeight="false" outlineLevel="0" collapsed="false">
      <c r="A158" s="0" t="n">
        <f aca="false">IF(AND(A157&lt;$F$12,F157&gt;0),A157+1,"")</f>
        <v>142</v>
      </c>
      <c r="B158" s="19" t="n">
        <f aca="false">IF(A158="","",IF(VLOOKUP($B$12,Data!$A$2:$B$8,2,0)&lt;13,EDATE($B$16,A158*12/VLOOKUP($B$12,Data!$A$2:$B$8,2,0)),IF(VLOOKUP($B$12,Data!$A$2:$B$8,2,0)=52,B157+7,B157+14)))</f>
        <v>49494</v>
      </c>
      <c r="C158" s="0" t="n">
        <f aca="false">IF(A158="","",F157*($B$10/VLOOKUP($B$12,Data!$A$2:$B$8,2,0)))</f>
        <v>1105.91699221078</v>
      </c>
      <c r="D158" s="0" t="n">
        <f aca="false">IF(A158="","",IF(F157&lt;$F$9,F157,$F$9-C158))</f>
        <v>413.753007789219</v>
      </c>
      <c r="E158" s="20" t="n">
        <f aca="false">IF(D158&gt;=F157,"",IF(A158="","",IF($D$9&gt;0,$D$9,0)+IF(AND(DATE(YEAR(B158),MONTH($D$11),DAY($D$11))&gt;B157,DATE(YEAR(B158),MONTH($D$11),DAY($D$11))&lt;=B158),$D$10,0)+IF(AND($D$13&gt;B157,$D$13&lt;=B158),$D$12,0)))</f>
        <v>0</v>
      </c>
      <c r="F158" s="0" t="n">
        <f aca="false">IF(A158="","",IF(D158+E158&gt;F157,F157-F157,F157-D158-E158))</f>
        <v>185194.693237377</v>
      </c>
    </row>
    <row r="159" customFormat="false" ht="12.85" hidden="false" customHeight="false" outlineLevel="0" collapsed="false">
      <c r="A159" s="0" t="n">
        <f aca="false">IF(AND(A158&lt;$F$12,F158&gt;0),A158+1,"")</f>
        <v>143</v>
      </c>
      <c r="B159" s="19" t="n">
        <f aca="false">IF(A159="","",IF(VLOOKUP($B$12,Data!$A$2:$B$8,2,0)&lt;13,EDATE($B$16,A159*12/VLOOKUP($B$12,Data!$A$2:$B$8,2,0)),IF(VLOOKUP($B$12,Data!$A$2:$B$8,2,0)=52,B158+7,B158+14)))</f>
        <v>49525</v>
      </c>
      <c r="C159" s="0" t="n">
        <f aca="false">IF(A159="","",F158*($B$10/VLOOKUP($B$12,Data!$A$2:$B$8,2,0)))</f>
        <v>1103.4517138727</v>
      </c>
      <c r="D159" s="0" t="n">
        <f aca="false">IF(A159="","",IF(F158&lt;$F$9,F158,$F$9-C159))</f>
        <v>416.218286127297</v>
      </c>
      <c r="E159" s="20" t="n">
        <f aca="false">IF(D159&gt;=F158,"",IF(A159="","",IF($D$9&gt;0,$D$9,0)+IF(AND(DATE(YEAR(B159),MONTH($D$11),DAY($D$11))&gt;B158,DATE(YEAR(B159),MONTH($D$11),DAY($D$11))&lt;=B159),$D$10,0)+IF(AND($D$13&gt;B158,$D$13&lt;=B159),$D$12,0)))</f>
        <v>0</v>
      </c>
      <c r="F159" s="0" t="n">
        <f aca="false">IF(A159="","",IF(D159+E159&gt;F158,F158-F158,F158-D159-E159))</f>
        <v>184778.474951249</v>
      </c>
    </row>
    <row r="160" customFormat="false" ht="12.85" hidden="false" customHeight="false" outlineLevel="0" collapsed="false">
      <c r="A160" s="0" t="n">
        <f aca="false">IF(AND(A159&lt;$F$12,F159&gt;0),A159+1,"")</f>
        <v>144</v>
      </c>
      <c r="B160" s="19" t="n">
        <f aca="false">IF(A160="","",IF(VLOOKUP($B$12,Data!$A$2:$B$8,2,0)&lt;13,EDATE($B$16,A160*12/VLOOKUP($B$12,Data!$A$2:$B$8,2,0)),IF(VLOOKUP($B$12,Data!$A$2:$B$8,2,0)=52,B159+7,B159+14)))</f>
        <v>49556</v>
      </c>
      <c r="C160" s="0" t="n">
        <f aca="false">IF(A160="","",F159*($B$10/VLOOKUP($B$12,Data!$A$2:$B$8,2,0)))</f>
        <v>1100.97174658453</v>
      </c>
      <c r="D160" s="0" t="n">
        <f aca="false">IF(A160="","",IF(F159&lt;$F$9,F159,$F$9-C160))</f>
        <v>418.698253415472</v>
      </c>
      <c r="E160" s="20" t="n">
        <f aca="false">IF(D160&gt;=F159,"",IF(A160="","",IF($D$9&gt;0,$D$9,0)+IF(AND(DATE(YEAR(B160),MONTH($D$11),DAY($D$11))&gt;B159,DATE(YEAR(B160),MONTH($D$11),DAY($D$11))&lt;=B160),$D$10,0)+IF(AND($D$13&gt;B159,$D$13&lt;=B160),$D$12,0)))</f>
        <v>0</v>
      </c>
      <c r="F160" s="0" t="n">
        <f aca="false">IF(A160="","",IF(D160+E160&gt;F159,F159-F159,F159-D160-E160))</f>
        <v>184359.776697834</v>
      </c>
    </row>
    <row r="161" customFormat="false" ht="12.85" hidden="false" customHeight="false" outlineLevel="0" collapsed="false">
      <c r="A161" s="0" t="n">
        <f aca="false">IF(AND(A160&lt;$F$12,F160&gt;0),A160+1,"")</f>
        <v>145</v>
      </c>
      <c r="B161" s="19" t="n">
        <f aca="false">IF(A161="","",IF(VLOOKUP($B$12,Data!$A$2:$B$8,2,0)&lt;13,EDATE($B$16,A161*12/VLOOKUP($B$12,Data!$A$2:$B$8,2,0)),IF(VLOOKUP($B$12,Data!$A$2:$B$8,2,0)=52,B160+7,B160+14)))</f>
        <v>49586</v>
      </c>
      <c r="C161" s="0" t="n">
        <f aca="false">IF(A161="","",F160*($B$10/VLOOKUP($B$12,Data!$A$2:$B$8,2,0)))</f>
        <v>1098.47700282459</v>
      </c>
      <c r="D161" s="0" t="n">
        <f aca="false">IF(A161="","",IF(F160&lt;$F$9,F160,$F$9-C161))</f>
        <v>421.192997175406</v>
      </c>
      <c r="E161" s="20" t="n">
        <f aca="false">IF(D161&gt;=F160,"",IF(A161="","",IF($D$9&gt;0,$D$9,0)+IF(AND(DATE(YEAR(B161),MONTH($D$11),DAY($D$11))&gt;B160,DATE(YEAR(B161),MONTH($D$11),DAY($D$11))&lt;=B161),$D$10,0)+IF(AND($D$13&gt;B160,$D$13&lt;=B161),$D$12,0)))</f>
        <v>0</v>
      </c>
      <c r="F161" s="0" t="n">
        <f aca="false">IF(A161="","",IF(D161+E161&gt;F160,F160-F160,F160-D161-E161))</f>
        <v>183938.583700659</v>
      </c>
    </row>
    <row r="162" customFormat="false" ht="12.85" hidden="false" customHeight="false" outlineLevel="0" collapsed="false">
      <c r="A162" s="0" t="n">
        <f aca="false">IF(AND(A161&lt;$F$12,F161&gt;0),A161+1,"")</f>
        <v>146</v>
      </c>
      <c r="B162" s="19" t="n">
        <f aca="false">IF(A162="","",IF(VLOOKUP($B$12,Data!$A$2:$B$8,2,0)&lt;13,EDATE($B$16,A162*12/VLOOKUP($B$12,Data!$A$2:$B$8,2,0)),IF(VLOOKUP($B$12,Data!$A$2:$B$8,2,0)=52,B161+7,B161+14)))</f>
        <v>49617</v>
      </c>
      <c r="C162" s="0" t="n">
        <f aca="false">IF(A162="","",F161*($B$10/VLOOKUP($B$12,Data!$A$2:$B$8,2,0)))</f>
        <v>1095.96739454976</v>
      </c>
      <c r="D162" s="0" t="n">
        <f aca="false">IF(A162="","",IF(F161&lt;$F$9,F161,$F$9-C162))</f>
        <v>423.702605450243</v>
      </c>
      <c r="E162" s="20" t="n">
        <f aca="false">IF(D162&gt;=F161,"",IF(A162="","",IF($D$9&gt;0,$D$9,0)+IF(AND(DATE(YEAR(B162),MONTH($D$11),DAY($D$11))&gt;B161,DATE(YEAR(B162),MONTH($D$11),DAY($D$11))&lt;=B162),$D$10,0)+IF(AND($D$13&gt;B161,$D$13&lt;=B162),$D$12,0)))</f>
        <v>0</v>
      </c>
      <c r="F162" s="0" t="n">
        <f aca="false">IF(A162="","",IF(D162+E162&gt;F161,F161-F161,F161-D162-E162))</f>
        <v>183514.881095208</v>
      </c>
    </row>
    <row r="163" customFormat="false" ht="12.85" hidden="false" customHeight="false" outlineLevel="0" collapsed="false">
      <c r="A163" s="0" t="n">
        <f aca="false">IF(AND(A162&lt;$F$12,F162&gt;0),A162+1,"")</f>
        <v>147</v>
      </c>
      <c r="B163" s="19" t="n">
        <f aca="false">IF(A163="","",IF(VLOOKUP($B$12,Data!$A$2:$B$8,2,0)&lt;13,EDATE($B$16,A163*12/VLOOKUP($B$12,Data!$A$2:$B$8,2,0)),IF(VLOOKUP($B$12,Data!$A$2:$B$8,2,0)=52,B162+7,B162+14)))</f>
        <v>49647</v>
      </c>
      <c r="C163" s="0" t="n">
        <f aca="false">IF(A163="","",F162*($B$10/VLOOKUP($B$12,Data!$A$2:$B$8,2,0)))</f>
        <v>1093.44283319228</v>
      </c>
      <c r="D163" s="0" t="n">
        <f aca="false">IF(A163="","",IF(F162&lt;$F$9,F162,$F$9-C163))</f>
        <v>426.227166807717</v>
      </c>
      <c r="E163" s="20" t="n">
        <f aca="false">IF(D163&gt;=F162,"",IF(A163="","",IF($D$9&gt;0,$D$9,0)+IF(AND(DATE(YEAR(B163),MONTH($D$11),DAY($D$11))&gt;B162,DATE(YEAR(B163),MONTH($D$11),DAY($D$11))&lt;=B163),$D$10,0)+IF(AND($D$13&gt;B162,$D$13&lt;=B163),$D$12,0)))</f>
        <v>0</v>
      </c>
      <c r="F163" s="0" t="n">
        <f aca="false">IF(A163="","",IF(D163+E163&gt;F162,F162-F162,F162-D163-E163))</f>
        <v>183088.653928401</v>
      </c>
    </row>
    <row r="164" customFormat="false" ht="12.85" hidden="false" customHeight="false" outlineLevel="0" collapsed="false">
      <c r="A164" s="0" t="n">
        <f aca="false">IF(AND(A163&lt;$F$12,F163&gt;0),A163+1,"")</f>
        <v>148</v>
      </c>
      <c r="B164" s="19" t="n">
        <f aca="false">IF(A164="","",IF(VLOOKUP($B$12,Data!$A$2:$B$8,2,0)&lt;13,EDATE($B$16,A164*12/VLOOKUP($B$12,Data!$A$2:$B$8,2,0)),IF(VLOOKUP($B$12,Data!$A$2:$B$8,2,0)=52,B163+7,B163+14)))</f>
        <v>49678</v>
      </c>
      <c r="C164" s="0" t="n">
        <f aca="false">IF(A164="","",F163*($B$10/VLOOKUP($B$12,Data!$A$2:$B$8,2,0)))</f>
        <v>1090.90322965672</v>
      </c>
      <c r="D164" s="0" t="n">
        <f aca="false">IF(A164="","",IF(F163&lt;$F$9,F163,$F$9-C164))</f>
        <v>428.76677034328</v>
      </c>
      <c r="E164" s="20" t="n">
        <f aca="false">IF(D164&gt;=F163,"",IF(A164="","",IF($D$9&gt;0,$D$9,0)+IF(AND(DATE(YEAR(B164),MONTH($D$11),DAY($D$11))&gt;B163,DATE(YEAR(B164),MONTH($D$11),DAY($D$11))&lt;=B164),$D$10,0)+IF(AND($D$13&gt;B163,$D$13&lt;=B164),$D$12,0)))</f>
        <v>0</v>
      </c>
      <c r="F164" s="0" t="n">
        <f aca="false">IF(A164="","",IF(D164+E164&gt;F163,F163-F163,F163-D164-E164))</f>
        <v>182659.887158057</v>
      </c>
    </row>
    <row r="165" customFormat="false" ht="12.85" hidden="false" customHeight="false" outlineLevel="0" collapsed="false">
      <c r="A165" s="0" t="n">
        <f aca="false">IF(AND(A164&lt;$F$12,F164&gt;0),A164+1,"")</f>
        <v>149</v>
      </c>
      <c r="B165" s="19" t="n">
        <f aca="false">IF(A165="","",IF(VLOOKUP($B$12,Data!$A$2:$B$8,2,0)&lt;13,EDATE($B$16,A165*12/VLOOKUP($B$12,Data!$A$2:$B$8,2,0)),IF(VLOOKUP($B$12,Data!$A$2:$B$8,2,0)=52,B164+7,B164+14)))</f>
        <v>49709</v>
      </c>
      <c r="C165" s="0" t="n">
        <f aca="false">IF(A165="","",F164*($B$10/VLOOKUP($B$12,Data!$A$2:$B$8,2,0)))</f>
        <v>1088.34849431676</v>
      </c>
      <c r="D165" s="0" t="n">
        <f aca="false">IF(A165="","",IF(F164&lt;$F$9,F164,$F$9-C165))</f>
        <v>431.321505683242</v>
      </c>
      <c r="E165" s="20" t="n">
        <f aca="false">IF(D165&gt;=F164,"",IF(A165="","",IF($D$9&gt;0,$D$9,0)+IF(AND(DATE(YEAR(B165),MONTH($D$11),DAY($D$11))&gt;B164,DATE(YEAR(B165),MONTH($D$11),DAY($D$11))&lt;=B165),$D$10,0)+IF(AND($D$13&gt;B164,$D$13&lt;=B165),$D$12,0)))</f>
        <v>0</v>
      </c>
      <c r="F165" s="0" t="n">
        <f aca="false">IF(A165="","",IF(D165+E165&gt;F164,F164-F164,F164-D165-E165))</f>
        <v>182228.565652374</v>
      </c>
    </row>
    <row r="166" customFormat="false" ht="12.85" hidden="false" customHeight="false" outlineLevel="0" collapsed="false">
      <c r="A166" s="0" t="n">
        <f aca="false">IF(AND(A165&lt;$F$12,F165&gt;0),A165+1,"")</f>
        <v>150</v>
      </c>
      <c r="B166" s="19" t="n">
        <f aca="false">IF(A166="","",IF(VLOOKUP($B$12,Data!$A$2:$B$8,2,0)&lt;13,EDATE($B$16,A166*12/VLOOKUP($B$12,Data!$A$2:$B$8,2,0)),IF(VLOOKUP($B$12,Data!$A$2:$B$8,2,0)=52,B165+7,B165+14)))</f>
        <v>49738</v>
      </c>
      <c r="C166" s="0" t="n">
        <f aca="false">IF(A166="","",F165*($B$10/VLOOKUP($B$12,Data!$A$2:$B$8,2,0)))</f>
        <v>1085.77853701206</v>
      </c>
      <c r="D166" s="0" t="n">
        <f aca="false">IF(A166="","",IF(F165&lt;$F$9,F165,$F$9-C166))</f>
        <v>433.891462987938</v>
      </c>
      <c r="E166" s="20" t="n">
        <f aca="false">IF(D166&gt;=F165,"",IF(A166="","",IF($D$9&gt;0,$D$9,0)+IF(AND(DATE(YEAR(B166),MONTH($D$11),DAY($D$11))&gt;B165,DATE(YEAR(B166),MONTH($D$11),DAY($D$11))&lt;=B166),$D$10,0)+IF(AND($D$13&gt;B165,$D$13&lt;=B166),$D$12,0)))</f>
        <v>0</v>
      </c>
      <c r="F166" s="0" t="n">
        <f aca="false">IF(A166="","",IF(D166+E166&gt;F165,F165-F165,F165-D166-E166))</f>
        <v>181794.674189386</v>
      </c>
    </row>
    <row r="167" customFormat="false" ht="12.85" hidden="false" customHeight="false" outlineLevel="0" collapsed="false">
      <c r="A167" s="0" t="n">
        <f aca="false">IF(AND(A166&lt;$F$12,F166&gt;0),A166+1,"")</f>
        <v>151</v>
      </c>
      <c r="B167" s="19" t="n">
        <f aca="false">IF(A167="","",IF(VLOOKUP($B$12,Data!$A$2:$B$8,2,0)&lt;13,EDATE($B$16,A167*12/VLOOKUP($B$12,Data!$A$2:$B$8,2,0)),IF(VLOOKUP($B$12,Data!$A$2:$B$8,2,0)=52,B166+7,B166+14)))</f>
        <v>49769</v>
      </c>
      <c r="C167" s="0" t="n">
        <f aca="false">IF(A167="","",F166*($B$10/VLOOKUP($B$12,Data!$A$2:$B$8,2,0)))</f>
        <v>1083.19326704509</v>
      </c>
      <c r="D167" s="0" t="n">
        <f aca="false">IF(A167="","",IF(F166&lt;$F$9,F166,$F$9-C167))</f>
        <v>436.476732954907</v>
      </c>
      <c r="E167" s="20" t="n">
        <f aca="false">IF(D167&gt;=F166,"",IF(A167="","",IF($D$9&gt;0,$D$9,0)+IF(AND(DATE(YEAR(B167),MONTH($D$11),DAY($D$11))&gt;B166,DATE(YEAR(B167),MONTH($D$11),DAY($D$11))&lt;=B167),$D$10,0)+IF(AND($D$13&gt;B166,$D$13&lt;=B167),$D$12,0)))</f>
        <v>0</v>
      </c>
      <c r="F167" s="0" t="n">
        <f aca="false">IF(A167="","",IF(D167+E167&gt;F166,F166-F166,F166-D167-E167))</f>
        <v>181358.197456431</v>
      </c>
    </row>
    <row r="168" customFormat="false" ht="12.85" hidden="false" customHeight="false" outlineLevel="0" collapsed="false">
      <c r="A168" s="0" t="n">
        <f aca="false">IF(AND(A167&lt;$F$12,F167&gt;0),A167+1,"")</f>
        <v>152</v>
      </c>
      <c r="B168" s="19" t="n">
        <f aca="false">IF(A168="","",IF(VLOOKUP($B$12,Data!$A$2:$B$8,2,0)&lt;13,EDATE($B$16,A168*12/VLOOKUP($B$12,Data!$A$2:$B$8,2,0)),IF(VLOOKUP($B$12,Data!$A$2:$B$8,2,0)=52,B167+7,B167+14)))</f>
        <v>49799</v>
      </c>
      <c r="C168" s="0" t="n">
        <f aca="false">IF(A168="","",F167*($B$10/VLOOKUP($B$12,Data!$A$2:$B$8,2,0)))</f>
        <v>1080.5925931779</v>
      </c>
      <c r="D168" s="0" t="n">
        <f aca="false">IF(A168="","",IF(F167&lt;$F$9,F167,$F$9-C168))</f>
        <v>439.077406822097</v>
      </c>
      <c r="E168" s="20" t="n">
        <f aca="false">IF(D168&gt;=F167,"",IF(A168="","",IF($D$9&gt;0,$D$9,0)+IF(AND(DATE(YEAR(B168),MONTH($D$11),DAY($D$11))&gt;B167,DATE(YEAR(B168),MONTH($D$11),DAY($D$11))&lt;=B168),$D$10,0)+IF(AND($D$13&gt;B167,$D$13&lt;=B168),$D$12,0)))</f>
        <v>0</v>
      </c>
      <c r="F168" s="0" t="n">
        <f aca="false">IF(A168="","",IF(D168+E168&gt;F167,F167-F167,F167-D168-E168))</f>
        <v>180919.120049609</v>
      </c>
    </row>
    <row r="169" customFormat="false" ht="12.85" hidden="false" customHeight="false" outlineLevel="0" collapsed="false">
      <c r="A169" s="0" t="n">
        <f aca="false">IF(AND(A168&lt;$F$12,F168&gt;0),A168+1,"")</f>
        <v>153</v>
      </c>
      <c r="B169" s="19" t="n">
        <f aca="false">IF(A169="","",IF(VLOOKUP($B$12,Data!$A$2:$B$8,2,0)&lt;13,EDATE($B$16,A169*12/VLOOKUP($B$12,Data!$A$2:$B$8,2,0)),IF(VLOOKUP($B$12,Data!$A$2:$B$8,2,0)=52,B168+7,B168+14)))</f>
        <v>49830</v>
      </c>
      <c r="C169" s="0" t="n">
        <f aca="false">IF(A169="","",F168*($B$10/VLOOKUP($B$12,Data!$A$2:$B$8,2,0)))</f>
        <v>1077.97642362892</v>
      </c>
      <c r="D169" s="0" t="n">
        <f aca="false">IF(A169="","",IF(F168&lt;$F$9,F168,$F$9-C169))</f>
        <v>441.693576371079</v>
      </c>
      <c r="E169" s="20" t="n">
        <f aca="false">IF(D169&gt;=F168,"",IF(A169="","",IF($D$9&gt;0,$D$9,0)+IF(AND(DATE(YEAR(B169),MONTH($D$11),DAY($D$11))&gt;B168,DATE(YEAR(B169),MONTH($D$11),DAY($D$11))&lt;=B169),$D$10,0)+IF(AND($D$13&gt;B168,$D$13&lt;=B169),$D$12,0)))</f>
        <v>0</v>
      </c>
      <c r="F169" s="0" t="n">
        <f aca="false">IF(A169="","",IF(D169+E169&gt;F168,F168-F168,F168-D169-E169))</f>
        <v>180477.426473238</v>
      </c>
    </row>
    <row r="170" customFormat="false" ht="12.85" hidden="false" customHeight="false" outlineLevel="0" collapsed="false">
      <c r="A170" s="0" t="n">
        <f aca="false">IF(AND(A169&lt;$F$12,F169&gt;0),A169+1,"")</f>
        <v>154</v>
      </c>
      <c r="B170" s="19" t="n">
        <f aca="false">IF(A170="","",IF(VLOOKUP($B$12,Data!$A$2:$B$8,2,0)&lt;13,EDATE($B$16,A170*12/VLOOKUP($B$12,Data!$A$2:$B$8,2,0)),IF(VLOOKUP($B$12,Data!$A$2:$B$8,2,0)=52,B169+7,B169+14)))</f>
        <v>49860</v>
      </c>
      <c r="C170" s="0" t="n">
        <f aca="false">IF(A170="","",F169*($B$10/VLOOKUP($B$12,Data!$A$2:$B$8,2,0)))</f>
        <v>1075.34466606971</v>
      </c>
      <c r="D170" s="0" t="n">
        <f aca="false">IF(A170="","",IF(F169&lt;$F$9,F169,$F$9-C170))</f>
        <v>444.325333930289</v>
      </c>
      <c r="E170" s="20" t="n">
        <f aca="false">IF(D170&gt;=F169,"",IF(A170="","",IF($D$9&gt;0,$D$9,0)+IF(AND(DATE(YEAR(B170),MONTH($D$11),DAY($D$11))&gt;B169,DATE(YEAR(B170),MONTH($D$11),DAY($D$11))&lt;=B170),$D$10,0)+IF(AND($D$13&gt;B169,$D$13&lt;=B170),$D$12,0)))</f>
        <v>0</v>
      </c>
      <c r="F170" s="0" t="n">
        <f aca="false">IF(A170="","",IF(D170+E170&gt;F169,F169-F169,F169-D170-E170))</f>
        <v>180033.101139308</v>
      </c>
    </row>
    <row r="171" customFormat="false" ht="12.85" hidden="false" customHeight="false" outlineLevel="0" collapsed="false">
      <c r="A171" s="0" t="n">
        <f aca="false">IF(AND(A170&lt;$F$12,F170&gt;0),A170+1,"")</f>
        <v>155</v>
      </c>
      <c r="B171" s="19" t="n">
        <f aca="false">IF(A171="","",IF(VLOOKUP($B$12,Data!$A$2:$B$8,2,0)&lt;13,EDATE($B$16,A171*12/VLOOKUP($B$12,Data!$A$2:$B$8,2,0)),IF(VLOOKUP($B$12,Data!$A$2:$B$8,2,0)=52,B170+7,B170+14)))</f>
        <v>49891</v>
      </c>
      <c r="C171" s="0" t="n">
        <f aca="false">IF(A171="","",F170*($B$10/VLOOKUP($B$12,Data!$A$2:$B$8,2,0)))</f>
        <v>1072.69722762171</v>
      </c>
      <c r="D171" s="0" t="n">
        <f aca="false">IF(A171="","",IF(F170&lt;$F$9,F170,$F$9-C171))</f>
        <v>446.972772378291</v>
      </c>
      <c r="E171" s="20" t="n">
        <f aca="false">IF(D171&gt;=F170,"",IF(A171="","",IF($D$9&gt;0,$D$9,0)+IF(AND(DATE(YEAR(B171),MONTH($D$11),DAY($D$11))&gt;B170,DATE(YEAR(B171),MONTH($D$11),DAY($D$11))&lt;=B171),$D$10,0)+IF(AND($D$13&gt;B170,$D$13&lt;=B171),$D$12,0)))</f>
        <v>0</v>
      </c>
      <c r="F171" s="0" t="n">
        <f aca="false">IF(A171="","",IF(D171+E171&gt;F170,F170-F170,F170-D171-E171))</f>
        <v>179586.12836693</v>
      </c>
    </row>
    <row r="172" customFormat="false" ht="12.85" hidden="false" customHeight="false" outlineLevel="0" collapsed="false">
      <c r="A172" s="0" t="n">
        <f aca="false">IF(AND(A171&lt;$F$12,F171&gt;0),A171+1,"")</f>
        <v>156</v>
      </c>
      <c r="B172" s="19" t="n">
        <f aca="false">IF(A172="","",IF(VLOOKUP($B$12,Data!$A$2:$B$8,2,0)&lt;13,EDATE($B$16,A172*12/VLOOKUP($B$12,Data!$A$2:$B$8,2,0)),IF(VLOOKUP($B$12,Data!$A$2:$B$8,2,0)=52,B171+7,B171+14)))</f>
        <v>49922</v>
      </c>
      <c r="C172" s="0" t="n">
        <f aca="false">IF(A172="","",F171*($B$10/VLOOKUP($B$12,Data!$A$2:$B$8,2,0)))</f>
        <v>1070.03401485296</v>
      </c>
      <c r="D172" s="0" t="n">
        <f aca="false">IF(A172="","",IF(F171&lt;$F$9,F171,$F$9-C172))</f>
        <v>449.635985147045</v>
      </c>
      <c r="E172" s="20" t="n">
        <f aca="false">IF(D172&gt;=F171,"",IF(A172="","",IF($D$9&gt;0,$D$9,0)+IF(AND(DATE(YEAR(B172),MONTH($D$11),DAY($D$11))&gt;B171,DATE(YEAR(B172),MONTH($D$11),DAY($D$11))&lt;=B172),$D$10,0)+IF(AND($D$13&gt;B171,$D$13&lt;=B172),$D$12,0)))</f>
        <v>0</v>
      </c>
      <c r="F172" s="0" t="n">
        <f aca="false">IF(A172="","",IF(D172+E172&gt;F171,F171-F171,F171-D172-E172))</f>
        <v>179136.492381783</v>
      </c>
    </row>
    <row r="173" customFormat="false" ht="12.85" hidden="false" customHeight="false" outlineLevel="0" collapsed="false">
      <c r="A173" s="0" t="n">
        <f aca="false">IF(AND(A172&lt;$F$12,F172&gt;0),A172+1,"")</f>
        <v>157</v>
      </c>
      <c r="B173" s="19" t="n">
        <f aca="false">IF(A173="","",IF(VLOOKUP($B$12,Data!$A$2:$B$8,2,0)&lt;13,EDATE($B$16,A173*12/VLOOKUP($B$12,Data!$A$2:$B$8,2,0)),IF(VLOOKUP($B$12,Data!$A$2:$B$8,2,0)=52,B172+7,B172+14)))</f>
        <v>49952</v>
      </c>
      <c r="C173" s="0" t="n">
        <f aca="false">IF(A173="","",F172*($B$10/VLOOKUP($B$12,Data!$A$2:$B$8,2,0)))</f>
        <v>1067.35493377479</v>
      </c>
      <c r="D173" s="0" t="n">
        <f aca="false">IF(A173="","",IF(F172&lt;$F$9,F172,$F$9-C173))</f>
        <v>452.315066225213</v>
      </c>
      <c r="E173" s="20" t="n">
        <f aca="false">IF(D173&gt;=F172,"",IF(A173="","",IF($D$9&gt;0,$D$9,0)+IF(AND(DATE(YEAR(B173),MONTH($D$11),DAY($D$11))&gt;B172,DATE(YEAR(B173),MONTH($D$11),DAY($D$11))&lt;=B173),$D$10,0)+IF(AND($D$13&gt;B172,$D$13&lt;=B173),$D$12,0)))</f>
        <v>0</v>
      </c>
      <c r="F173" s="0" t="n">
        <f aca="false">IF(A173="","",IF(D173+E173&gt;F172,F172-F172,F172-D173-E173))</f>
        <v>178684.177315557</v>
      </c>
    </row>
    <row r="174" customFormat="false" ht="12.85" hidden="false" customHeight="false" outlineLevel="0" collapsed="false">
      <c r="A174" s="0" t="n">
        <f aca="false">IF(AND(A173&lt;$F$12,F173&gt;0),A173+1,"")</f>
        <v>158</v>
      </c>
      <c r="B174" s="19" t="n">
        <f aca="false">IF(A174="","",IF(VLOOKUP($B$12,Data!$A$2:$B$8,2,0)&lt;13,EDATE($B$16,A174*12/VLOOKUP($B$12,Data!$A$2:$B$8,2,0)),IF(VLOOKUP($B$12,Data!$A$2:$B$8,2,0)=52,B173+7,B173+14)))</f>
        <v>49983</v>
      </c>
      <c r="C174" s="0" t="n">
        <f aca="false">IF(A174="","",F173*($B$10/VLOOKUP($B$12,Data!$A$2:$B$8,2,0)))</f>
        <v>1064.65988983853</v>
      </c>
      <c r="D174" s="0" t="n">
        <f aca="false">IF(A174="","",IF(F173&lt;$F$9,F173,$F$9-C174))</f>
        <v>455.010110161471</v>
      </c>
      <c r="E174" s="20" t="n">
        <f aca="false">IF(D174&gt;=F173,"",IF(A174="","",IF($D$9&gt;0,$D$9,0)+IF(AND(DATE(YEAR(B174),MONTH($D$11),DAY($D$11))&gt;B173,DATE(YEAR(B174),MONTH($D$11),DAY($D$11))&lt;=B174),$D$10,0)+IF(AND($D$13&gt;B173,$D$13&lt;=B174),$D$12,0)))</f>
        <v>0</v>
      </c>
      <c r="F174" s="0" t="n">
        <f aca="false">IF(A174="","",IF(D174+E174&gt;F173,F173-F173,F173-D174-E174))</f>
        <v>178229.167205396</v>
      </c>
    </row>
    <row r="175" customFormat="false" ht="12.85" hidden="false" customHeight="false" outlineLevel="0" collapsed="false">
      <c r="A175" s="0" t="n">
        <f aca="false">IF(AND(A174&lt;$F$12,F174&gt;0),A174+1,"")</f>
        <v>159</v>
      </c>
      <c r="B175" s="19" t="n">
        <f aca="false">IF(A175="","",IF(VLOOKUP($B$12,Data!$A$2:$B$8,2,0)&lt;13,EDATE($B$16,A175*12/VLOOKUP($B$12,Data!$A$2:$B$8,2,0)),IF(VLOOKUP($B$12,Data!$A$2:$B$8,2,0)=52,B174+7,B174+14)))</f>
        <v>50013</v>
      </c>
      <c r="C175" s="0" t="n">
        <f aca="false">IF(A175="","",F174*($B$10/VLOOKUP($B$12,Data!$A$2:$B$8,2,0)))</f>
        <v>1061.94878793215</v>
      </c>
      <c r="D175" s="0" t="n">
        <f aca="false">IF(A175="","",IF(F174&lt;$F$9,F174,$F$9-C175))</f>
        <v>457.72121206785</v>
      </c>
      <c r="E175" s="20" t="n">
        <f aca="false">IF(D175&gt;=F174,"",IF(A175="","",IF($D$9&gt;0,$D$9,0)+IF(AND(DATE(YEAR(B175),MONTH($D$11),DAY($D$11))&gt;B174,DATE(YEAR(B175),MONTH($D$11),DAY($D$11))&lt;=B175),$D$10,0)+IF(AND($D$13&gt;B174,$D$13&lt;=B175),$D$12,0)))</f>
        <v>0</v>
      </c>
      <c r="F175" s="0" t="n">
        <f aca="false">IF(A175="","",IF(D175+E175&gt;F174,F174-F174,F174-D175-E175))</f>
        <v>177771.445993328</v>
      </c>
    </row>
    <row r="176" customFormat="false" ht="12.85" hidden="false" customHeight="false" outlineLevel="0" collapsed="false">
      <c r="A176" s="0" t="n">
        <f aca="false">IF(AND(A175&lt;$F$12,F175&gt;0),A175+1,"")</f>
        <v>160</v>
      </c>
      <c r="B176" s="19" t="n">
        <f aca="false">IF(A176="","",IF(VLOOKUP($B$12,Data!$A$2:$B$8,2,0)&lt;13,EDATE($B$16,A176*12/VLOOKUP($B$12,Data!$A$2:$B$8,2,0)),IF(VLOOKUP($B$12,Data!$A$2:$B$8,2,0)=52,B175+7,B175+14)))</f>
        <v>50044</v>
      </c>
      <c r="C176" s="0" t="n">
        <f aca="false">IF(A176="","",F175*($B$10/VLOOKUP($B$12,Data!$A$2:$B$8,2,0)))</f>
        <v>1059.22153237691</v>
      </c>
      <c r="D176" s="0" t="n">
        <f aca="false">IF(A176="","",IF(F175&lt;$F$9,F175,$F$9-C176))</f>
        <v>460.448467623088</v>
      </c>
      <c r="E176" s="20" t="n">
        <f aca="false">IF(D176&gt;=F175,"",IF(A176="","",IF($D$9&gt;0,$D$9,0)+IF(AND(DATE(YEAR(B176),MONTH($D$11),DAY($D$11))&gt;B175,DATE(YEAR(B176),MONTH($D$11),DAY($D$11))&lt;=B176),$D$10,0)+IF(AND($D$13&gt;B175,$D$13&lt;=B176),$D$12,0)))</f>
        <v>0</v>
      </c>
      <c r="F176" s="0" t="n">
        <f aca="false">IF(A176="","",IF(D176+E176&gt;F175,F175-F175,F175-D176-E176))</f>
        <v>177310.997525705</v>
      </c>
    </row>
    <row r="177" customFormat="false" ht="12.85" hidden="false" customHeight="false" outlineLevel="0" collapsed="false">
      <c r="A177" s="0" t="n">
        <f aca="false">IF(AND(A176&lt;$F$12,F176&gt;0),A176+1,"")</f>
        <v>161</v>
      </c>
      <c r="B177" s="19" t="n">
        <f aca="false">IF(A177="","",IF(VLOOKUP($B$12,Data!$A$2:$B$8,2,0)&lt;13,EDATE($B$16,A177*12/VLOOKUP($B$12,Data!$A$2:$B$8,2,0)),IF(VLOOKUP($B$12,Data!$A$2:$B$8,2,0)=52,B176+7,B176+14)))</f>
        <v>50075</v>
      </c>
      <c r="C177" s="0" t="n">
        <f aca="false">IF(A177="","",F176*($B$10/VLOOKUP($B$12,Data!$A$2:$B$8,2,0)))</f>
        <v>1056.47802692399</v>
      </c>
      <c r="D177" s="0" t="n">
        <f aca="false">IF(A177="","",IF(F176&lt;$F$9,F176,$F$9-C177))</f>
        <v>463.191973076009</v>
      </c>
      <c r="E177" s="20" t="n">
        <f aca="false">IF(D177&gt;=F176,"",IF(A177="","",IF($D$9&gt;0,$D$9,0)+IF(AND(DATE(YEAR(B177),MONTH($D$11),DAY($D$11))&gt;B176,DATE(YEAR(B177),MONTH($D$11),DAY($D$11))&lt;=B177),$D$10,0)+IF(AND($D$13&gt;B176,$D$13&lt;=B177),$D$12,0)))</f>
        <v>0</v>
      </c>
      <c r="F177" s="0" t="n">
        <f aca="false">IF(A177="","",IF(D177+E177&gt;F176,F176-F176,F176-D177-E177))</f>
        <v>176847.805552629</v>
      </c>
    </row>
    <row r="178" customFormat="false" ht="12.85" hidden="false" customHeight="false" outlineLevel="0" collapsed="false">
      <c r="A178" s="0" t="n">
        <f aca="false">IF(AND(A177&lt;$F$12,F177&gt;0),A177+1,"")</f>
        <v>162</v>
      </c>
      <c r="B178" s="19" t="n">
        <f aca="false">IF(A178="","",IF(VLOOKUP($B$12,Data!$A$2:$B$8,2,0)&lt;13,EDATE($B$16,A178*12/VLOOKUP($B$12,Data!$A$2:$B$8,2,0)),IF(VLOOKUP($B$12,Data!$A$2:$B$8,2,0)=52,B177+7,B177+14)))</f>
        <v>50103</v>
      </c>
      <c r="C178" s="0" t="n">
        <f aca="false">IF(A178="","",F177*($B$10/VLOOKUP($B$12,Data!$A$2:$B$8,2,0)))</f>
        <v>1053.71817475108</v>
      </c>
      <c r="D178" s="0" t="n">
        <f aca="false">IF(A178="","",IF(F177&lt;$F$9,F177,$F$9-C178))</f>
        <v>465.95182524892</v>
      </c>
      <c r="E178" s="20" t="n">
        <f aca="false">IF(D178&gt;=F177,"",IF(A178="","",IF($D$9&gt;0,$D$9,0)+IF(AND(DATE(YEAR(B178),MONTH($D$11),DAY($D$11))&gt;B177,DATE(YEAR(B178),MONTH($D$11),DAY($D$11))&lt;=B178),$D$10,0)+IF(AND($D$13&gt;B177,$D$13&lt;=B178),$D$12,0)))</f>
        <v>0</v>
      </c>
      <c r="F178" s="0" t="n">
        <f aca="false">IF(A178="","",IF(D178+E178&gt;F177,F177-F177,F177-D178-E178))</f>
        <v>176381.85372738</v>
      </c>
    </row>
    <row r="179" customFormat="false" ht="12.85" hidden="false" customHeight="false" outlineLevel="0" collapsed="false">
      <c r="A179" s="0" t="n">
        <f aca="false">IF(AND(A178&lt;$F$12,F178&gt;0),A178+1,"")</f>
        <v>163</v>
      </c>
      <c r="B179" s="19" t="n">
        <f aca="false">IF(A179="","",IF(VLOOKUP($B$12,Data!$A$2:$B$8,2,0)&lt;13,EDATE($B$16,A179*12/VLOOKUP($B$12,Data!$A$2:$B$8,2,0)),IF(VLOOKUP($B$12,Data!$A$2:$B$8,2,0)=52,B178+7,B178+14)))</f>
        <v>50134</v>
      </c>
      <c r="C179" s="0" t="n">
        <f aca="false">IF(A179="","",F178*($B$10/VLOOKUP($B$12,Data!$A$2:$B$8,2,0)))</f>
        <v>1050.94187845897</v>
      </c>
      <c r="D179" s="0" t="n">
        <f aca="false">IF(A179="","",IF(F178&lt;$F$9,F178,$F$9-C179))</f>
        <v>468.728121541028</v>
      </c>
      <c r="E179" s="20" t="n">
        <f aca="false">IF(D179&gt;=F178,"",IF(A179="","",IF($D$9&gt;0,$D$9,0)+IF(AND(DATE(YEAR(B179),MONTH($D$11),DAY($D$11))&gt;B178,DATE(YEAR(B179),MONTH($D$11),DAY($D$11))&lt;=B179),$D$10,0)+IF(AND($D$13&gt;B178,$D$13&lt;=B179),$D$12,0)))</f>
        <v>0</v>
      </c>
      <c r="F179" s="0" t="n">
        <f aca="false">IF(A179="","",IF(D179+E179&gt;F178,F178-F178,F178-D179-E179))</f>
        <v>175913.125605839</v>
      </c>
    </row>
    <row r="180" customFormat="false" ht="12.85" hidden="false" customHeight="false" outlineLevel="0" collapsed="false">
      <c r="A180" s="0" t="n">
        <f aca="false">IF(AND(A179&lt;$F$12,F179&gt;0),A179+1,"")</f>
        <v>164</v>
      </c>
      <c r="B180" s="19" t="n">
        <f aca="false">IF(A180="","",IF(VLOOKUP($B$12,Data!$A$2:$B$8,2,0)&lt;13,EDATE($B$16,A180*12/VLOOKUP($B$12,Data!$A$2:$B$8,2,0)),IF(VLOOKUP($B$12,Data!$A$2:$B$8,2,0)=52,B179+7,B179+14)))</f>
        <v>50164</v>
      </c>
      <c r="C180" s="0" t="n">
        <f aca="false">IF(A180="","",F179*($B$10/VLOOKUP($B$12,Data!$A$2:$B$8,2,0)))</f>
        <v>1048.14904006812</v>
      </c>
      <c r="D180" s="0" t="n">
        <f aca="false">IF(A180="","",IF(F179&lt;$F$9,F179,$F$9-C180))</f>
        <v>471.520959931876</v>
      </c>
      <c r="E180" s="20" t="n">
        <f aca="false">IF(D180&gt;=F179,"",IF(A180="","",IF($D$9&gt;0,$D$9,0)+IF(AND(DATE(YEAR(B180),MONTH($D$11),DAY($D$11))&gt;B179,DATE(YEAR(B180),MONTH($D$11),DAY($D$11))&lt;=B180),$D$10,0)+IF(AND($D$13&gt;B179,$D$13&lt;=B180),$D$12,0)))</f>
        <v>0</v>
      </c>
      <c r="F180" s="0" t="n">
        <f aca="false">IF(A180="","",IF(D180+E180&gt;F179,F179-F179,F179-D180-E180))</f>
        <v>175441.604645907</v>
      </c>
    </row>
    <row r="181" customFormat="false" ht="12.85" hidden="false" customHeight="false" outlineLevel="0" collapsed="false">
      <c r="A181" s="0" t="n">
        <f aca="false">IF(AND(A180&lt;$F$12,F180&gt;0),A180+1,"")</f>
        <v>165</v>
      </c>
      <c r="B181" s="19" t="n">
        <f aca="false">IF(A181="","",IF(VLOOKUP($B$12,Data!$A$2:$B$8,2,0)&lt;13,EDATE($B$16,A181*12/VLOOKUP($B$12,Data!$A$2:$B$8,2,0)),IF(VLOOKUP($B$12,Data!$A$2:$B$8,2,0)=52,B180+7,B180+14)))</f>
        <v>50195</v>
      </c>
      <c r="C181" s="0" t="n">
        <f aca="false">IF(A181="","",F180*($B$10/VLOOKUP($B$12,Data!$A$2:$B$8,2,0)))</f>
        <v>1045.3395610152</v>
      </c>
      <c r="D181" s="0" t="n">
        <f aca="false">IF(A181="","",IF(F180&lt;$F$9,F180,$F$9-C181))</f>
        <v>474.330438984804</v>
      </c>
      <c r="E181" s="20" t="n">
        <f aca="false">IF(D181&gt;=F180,"",IF(A181="","",IF($D$9&gt;0,$D$9,0)+IF(AND(DATE(YEAR(B181),MONTH($D$11),DAY($D$11))&gt;B180,DATE(YEAR(B181),MONTH($D$11),DAY($D$11))&lt;=B181),$D$10,0)+IF(AND($D$13&gt;B180,$D$13&lt;=B181),$D$12,0)))</f>
        <v>0</v>
      </c>
      <c r="F181" s="0" t="n">
        <f aca="false">IF(A181="","",IF(D181+E181&gt;F180,F180-F180,F180-D181-E181))</f>
        <v>174967.274206922</v>
      </c>
    </row>
    <row r="182" customFormat="false" ht="12.85" hidden="false" customHeight="false" outlineLevel="0" collapsed="false">
      <c r="A182" s="0" t="n">
        <f aca="false">IF(AND(A181&lt;$F$12,F181&gt;0),A181+1,"")</f>
        <v>166</v>
      </c>
      <c r="B182" s="19" t="n">
        <f aca="false">IF(A182="","",IF(VLOOKUP($B$12,Data!$A$2:$B$8,2,0)&lt;13,EDATE($B$16,A182*12/VLOOKUP($B$12,Data!$A$2:$B$8,2,0)),IF(VLOOKUP($B$12,Data!$A$2:$B$8,2,0)=52,B181+7,B181+14)))</f>
        <v>50225</v>
      </c>
      <c r="C182" s="0" t="n">
        <f aca="false">IF(A182="","",F181*($B$10/VLOOKUP($B$12,Data!$A$2:$B$8,2,0)))</f>
        <v>1042.51334214958</v>
      </c>
      <c r="D182" s="0" t="n">
        <f aca="false">IF(A182="","",IF(F181&lt;$F$9,F181,$F$9-C182))</f>
        <v>477.156657850421</v>
      </c>
      <c r="E182" s="20" t="n">
        <f aca="false">IF(D182&gt;=F181,"",IF(A182="","",IF($D$9&gt;0,$D$9,0)+IF(AND(DATE(YEAR(B182),MONTH($D$11),DAY($D$11))&gt;B181,DATE(YEAR(B182),MONTH($D$11),DAY($D$11))&lt;=B182),$D$10,0)+IF(AND($D$13&gt;B181,$D$13&lt;=B182),$D$12,0)))</f>
        <v>0</v>
      </c>
      <c r="F182" s="0" t="n">
        <f aca="false">IF(A182="","",IF(D182+E182&gt;F181,F181-F181,F181-D182-E182))</f>
        <v>174490.117549072</v>
      </c>
    </row>
    <row r="183" customFormat="false" ht="12.85" hidden="false" customHeight="false" outlineLevel="0" collapsed="false">
      <c r="A183" s="0" t="n">
        <f aca="false">IF(AND(A182&lt;$F$12,F182&gt;0),A182+1,"")</f>
        <v>167</v>
      </c>
      <c r="B183" s="19" t="n">
        <f aca="false">IF(A183="","",IF(VLOOKUP($B$12,Data!$A$2:$B$8,2,0)&lt;13,EDATE($B$16,A183*12/VLOOKUP($B$12,Data!$A$2:$B$8,2,0)),IF(VLOOKUP($B$12,Data!$A$2:$B$8,2,0)=52,B182+7,B182+14)))</f>
        <v>50256</v>
      </c>
      <c r="C183" s="0" t="n">
        <f aca="false">IF(A183="","",F182*($B$10/VLOOKUP($B$12,Data!$A$2:$B$8,2,0)))</f>
        <v>1039.67028372989</v>
      </c>
      <c r="D183" s="0" t="n">
        <f aca="false">IF(A183="","",IF(F182&lt;$F$9,F182,$F$9-C183))</f>
        <v>479.999716270114</v>
      </c>
      <c r="E183" s="20" t="n">
        <f aca="false">IF(D183&gt;=F182,"",IF(A183="","",IF($D$9&gt;0,$D$9,0)+IF(AND(DATE(YEAR(B183),MONTH($D$11),DAY($D$11))&gt;B182,DATE(YEAR(B183),MONTH($D$11),DAY($D$11))&lt;=B183),$D$10,0)+IF(AND($D$13&gt;B182,$D$13&lt;=B183),$D$12,0)))</f>
        <v>0</v>
      </c>
      <c r="F183" s="0" t="n">
        <f aca="false">IF(A183="","",IF(D183+E183&gt;F182,F182-F182,F182-D183-E183))</f>
        <v>174010.117832802</v>
      </c>
    </row>
    <row r="184" customFormat="false" ht="12.85" hidden="false" customHeight="false" outlineLevel="0" collapsed="false">
      <c r="A184" s="0" t="n">
        <f aca="false">IF(AND(A183&lt;$F$12,F183&gt;0),A183+1,"")</f>
        <v>168</v>
      </c>
      <c r="B184" s="19" t="n">
        <f aca="false">IF(A184="","",IF(VLOOKUP($B$12,Data!$A$2:$B$8,2,0)&lt;13,EDATE($B$16,A184*12/VLOOKUP($B$12,Data!$A$2:$B$8,2,0)),IF(VLOOKUP($B$12,Data!$A$2:$B$8,2,0)=52,B183+7,B183+14)))</f>
        <v>50287</v>
      </c>
      <c r="C184" s="0" t="n">
        <f aca="false">IF(A184="","",F183*($B$10/VLOOKUP($B$12,Data!$A$2:$B$8,2,0)))</f>
        <v>1036.81028542044</v>
      </c>
      <c r="D184" s="0" t="n">
        <f aca="false">IF(A184="","",IF(F183&lt;$F$9,F183,$F$9-C184))</f>
        <v>482.859714579556</v>
      </c>
      <c r="E184" s="20" t="n">
        <f aca="false">IF(D184&gt;=F183,"",IF(A184="","",IF($D$9&gt;0,$D$9,0)+IF(AND(DATE(YEAR(B184),MONTH($D$11),DAY($D$11))&gt;B183,DATE(YEAR(B184),MONTH($D$11),DAY($D$11))&lt;=B184),$D$10,0)+IF(AND($D$13&gt;B183,$D$13&lt;=B184),$D$12,0)))</f>
        <v>0</v>
      </c>
      <c r="F184" s="0" t="n">
        <f aca="false">IF(A184="","",IF(D184+E184&gt;F183,F183-F183,F183-D184-E184))</f>
        <v>173527.258118222</v>
      </c>
    </row>
    <row r="185" customFormat="false" ht="12.85" hidden="false" customHeight="false" outlineLevel="0" collapsed="false">
      <c r="A185" s="0" t="n">
        <f aca="false">IF(AND(A184&lt;$F$12,F184&gt;0),A184+1,"")</f>
        <v>169</v>
      </c>
      <c r="B185" s="19" t="n">
        <f aca="false">IF(A185="","",IF(VLOOKUP($B$12,Data!$A$2:$B$8,2,0)&lt;13,EDATE($B$16,A185*12/VLOOKUP($B$12,Data!$A$2:$B$8,2,0)),IF(VLOOKUP($B$12,Data!$A$2:$B$8,2,0)=52,B184+7,B184+14)))</f>
        <v>50317</v>
      </c>
      <c r="C185" s="0" t="n">
        <f aca="false">IF(A185="","",F184*($B$10/VLOOKUP($B$12,Data!$A$2:$B$8,2,0)))</f>
        <v>1033.93324628774</v>
      </c>
      <c r="D185" s="0" t="n">
        <f aca="false">IF(A185="","",IF(F184&lt;$F$9,F184,$F$9-C185))</f>
        <v>485.73675371226</v>
      </c>
      <c r="E185" s="20" t="n">
        <f aca="false">IF(D185&gt;=F184,"",IF(A185="","",IF($D$9&gt;0,$D$9,0)+IF(AND(DATE(YEAR(B185),MONTH($D$11),DAY($D$11))&gt;B184,DATE(YEAR(B185),MONTH($D$11),DAY($D$11))&lt;=B185),$D$10,0)+IF(AND($D$13&gt;B184,$D$13&lt;=B185),$D$12,0)))</f>
        <v>0</v>
      </c>
      <c r="F185" s="0" t="n">
        <f aca="false">IF(A185="","",IF(D185+E185&gt;F184,F184-F184,F184-D185-E185))</f>
        <v>173041.52136451</v>
      </c>
    </row>
    <row r="186" customFormat="false" ht="12.85" hidden="false" customHeight="false" outlineLevel="0" collapsed="false">
      <c r="A186" s="0" t="n">
        <f aca="false">IF(AND(A185&lt;$F$12,F185&gt;0),A185+1,"")</f>
        <v>170</v>
      </c>
      <c r="B186" s="19" t="n">
        <f aca="false">IF(A186="","",IF(VLOOKUP($B$12,Data!$A$2:$B$8,2,0)&lt;13,EDATE($B$16,A186*12/VLOOKUP($B$12,Data!$A$2:$B$8,2,0)),IF(VLOOKUP($B$12,Data!$A$2:$B$8,2,0)=52,B185+7,B185+14)))</f>
        <v>50348</v>
      </c>
      <c r="C186" s="0" t="n">
        <f aca="false">IF(A186="","",F185*($B$10/VLOOKUP($B$12,Data!$A$2:$B$8,2,0)))</f>
        <v>1031.03906479687</v>
      </c>
      <c r="D186" s="0" t="n">
        <f aca="false">IF(A186="","",IF(F185&lt;$F$9,F185,$F$9-C186))</f>
        <v>488.630935203129</v>
      </c>
      <c r="E186" s="20" t="n">
        <f aca="false">IF(D186&gt;=F185,"",IF(A186="","",IF($D$9&gt;0,$D$9,0)+IF(AND(DATE(YEAR(B186),MONTH($D$11),DAY($D$11))&gt;B185,DATE(YEAR(B186),MONTH($D$11),DAY($D$11))&lt;=B186),$D$10,0)+IF(AND($D$13&gt;B185,$D$13&lt;=B186),$D$12,0)))</f>
        <v>0</v>
      </c>
      <c r="F186" s="0" t="n">
        <f aca="false">IF(A186="","",IF(D186+E186&gt;F185,F185-F185,F185-D186-E186))</f>
        <v>172552.890429307</v>
      </c>
    </row>
    <row r="187" customFormat="false" ht="12.85" hidden="false" customHeight="false" outlineLevel="0" collapsed="false">
      <c r="A187" s="0" t="n">
        <f aca="false">IF(AND(A186&lt;$F$12,F186&gt;0),A186+1,"")</f>
        <v>171</v>
      </c>
      <c r="B187" s="19" t="n">
        <f aca="false">IF(A187="","",IF(VLOOKUP($B$12,Data!$A$2:$B$8,2,0)&lt;13,EDATE($B$16,A187*12/VLOOKUP($B$12,Data!$A$2:$B$8,2,0)),IF(VLOOKUP($B$12,Data!$A$2:$B$8,2,0)=52,B186+7,B186+14)))</f>
        <v>50378</v>
      </c>
      <c r="C187" s="0" t="n">
        <f aca="false">IF(A187="","",F186*($B$10/VLOOKUP($B$12,Data!$A$2:$B$8,2,0)))</f>
        <v>1028.12763880795</v>
      </c>
      <c r="D187" s="0" t="n">
        <f aca="false">IF(A187="","",IF(F186&lt;$F$9,F186,$F$9-C187))</f>
        <v>491.542361192047</v>
      </c>
      <c r="E187" s="20" t="n">
        <f aca="false">IF(D187&gt;=F186,"",IF(A187="","",IF($D$9&gt;0,$D$9,0)+IF(AND(DATE(YEAR(B187),MONTH($D$11),DAY($D$11))&gt;B186,DATE(YEAR(B187),MONTH($D$11),DAY($D$11))&lt;=B187),$D$10,0)+IF(AND($D$13&gt;B186,$D$13&lt;=B187),$D$12,0)))</f>
        <v>0</v>
      </c>
      <c r="F187" s="0" t="n">
        <f aca="false">IF(A187="","",IF(D187+E187&gt;F186,F186-F186,F186-D187-E187))</f>
        <v>172061.348068115</v>
      </c>
    </row>
    <row r="188" customFormat="false" ht="12.85" hidden="false" customHeight="false" outlineLevel="0" collapsed="false">
      <c r="A188" s="0" t="n">
        <f aca="false">IF(AND(A187&lt;$F$12,F187&gt;0),A187+1,"")</f>
        <v>172</v>
      </c>
      <c r="B188" s="19" t="n">
        <f aca="false">IF(A188="","",IF(VLOOKUP($B$12,Data!$A$2:$B$8,2,0)&lt;13,EDATE($B$16,A188*12/VLOOKUP($B$12,Data!$A$2:$B$8,2,0)),IF(VLOOKUP($B$12,Data!$A$2:$B$8,2,0)=52,B187+7,B187+14)))</f>
        <v>50409</v>
      </c>
      <c r="C188" s="0" t="n">
        <f aca="false">IF(A188="","",F187*($B$10/VLOOKUP($B$12,Data!$A$2:$B$8,2,0)))</f>
        <v>1025.19886557252</v>
      </c>
      <c r="D188" s="0" t="n">
        <f aca="false">IF(A188="","",IF(F187&lt;$F$9,F187,$F$9-C188))</f>
        <v>494.471134427483</v>
      </c>
      <c r="E188" s="20" t="n">
        <f aca="false">IF(D188&gt;=F187,"",IF(A188="","",IF($D$9&gt;0,$D$9,0)+IF(AND(DATE(YEAR(B188),MONTH($D$11),DAY($D$11))&gt;B187,DATE(YEAR(B188),MONTH($D$11),DAY($D$11))&lt;=B188),$D$10,0)+IF(AND($D$13&gt;B187,$D$13&lt;=B188),$D$12,0)))</f>
        <v>0</v>
      </c>
      <c r="F188" s="0" t="n">
        <f aca="false">IF(A188="","",IF(D188+E188&gt;F187,F187-F187,F187-D188-E188))</f>
        <v>171566.876933687</v>
      </c>
    </row>
    <row r="189" customFormat="false" ht="12.85" hidden="false" customHeight="false" outlineLevel="0" collapsed="false">
      <c r="A189" s="0" t="n">
        <f aca="false">IF(AND(A188&lt;$F$12,F188&gt;0),A188+1,"")</f>
        <v>173</v>
      </c>
      <c r="B189" s="19" t="n">
        <f aca="false">IF(A189="","",IF(VLOOKUP($B$12,Data!$A$2:$B$8,2,0)&lt;13,EDATE($B$16,A189*12/VLOOKUP($B$12,Data!$A$2:$B$8,2,0)),IF(VLOOKUP($B$12,Data!$A$2:$B$8,2,0)=52,B188+7,B188+14)))</f>
        <v>50440</v>
      </c>
      <c r="C189" s="0" t="n">
        <f aca="false">IF(A189="","",F188*($B$10/VLOOKUP($B$12,Data!$A$2:$B$8,2,0)))</f>
        <v>1022.25264172989</v>
      </c>
      <c r="D189" s="0" t="n">
        <f aca="false">IF(A189="","",IF(F188&lt;$F$9,F188,$F$9-C189))</f>
        <v>497.417358270114</v>
      </c>
      <c r="E189" s="20" t="n">
        <f aca="false">IF(D189&gt;=F188,"",IF(A189="","",IF($D$9&gt;0,$D$9,0)+IF(AND(DATE(YEAR(B189),MONTH($D$11),DAY($D$11))&gt;B188,DATE(YEAR(B189),MONTH($D$11),DAY($D$11))&lt;=B189),$D$10,0)+IF(AND($D$13&gt;B188,$D$13&lt;=B189),$D$12,0)))</f>
        <v>0</v>
      </c>
      <c r="F189" s="0" t="n">
        <f aca="false">IF(A189="","",IF(D189+E189&gt;F188,F188-F188,F188-D189-E189))</f>
        <v>171069.459575417</v>
      </c>
    </row>
    <row r="190" customFormat="false" ht="12.85" hidden="false" customHeight="false" outlineLevel="0" collapsed="false">
      <c r="A190" s="0" t="n">
        <f aca="false">IF(AND(A189&lt;$F$12,F189&gt;0),A189+1,"")</f>
        <v>174</v>
      </c>
      <c r="B190" s="19" t="n">
        <f aca="false">IF(A190="","",IF(VLOOKUP($B$12,Data!$A$2:$B$8,2,0)&lt;13,EDATE($B$16,A190*12/VLOOKUP($B$12,Data!$A$2:$B$8,2,0)),IF(VLOOKUP($B$12,Data!$A$2:$B$8,2,0)=52,B189+7,B189+14)))</f>
        <v>50468</v>
      </c>
      <c r="C190" s="0" t="n">
        <f aca="false">IF(A190="","",F189*($B$10/VLOOKUP($B$12,Data!$A$2:$B$8,2,0)))</f>
        <v>1019.28886330353</v>
      </c>
      <c r="D190" s="0" t="n">
        <f aca="false">IF(A190="","",IF(F189&lt;$F$9,F189,$F$9-C190))</f>
        <v>500.381136696473</v>
      </c>
      <c r="E190" s="20" t="n">
        <f aca="false">IF(D190&gt;=F189,"",IF(A190="","",IF($D$9&gt;0,$D$9,0)+IF(AND(DATE(YEAR(B190),MONTH($D$11),DAY($D$11))&gt;B189,DATE(YEAR(B190),MONTH($D$11),DAY($D$11))&lt;=B190),$D$10,0)+IF(AND($D$13&gt;B189,$D$13&lt;=B190),$D$12,0)))</f>
        <v>0</v>
      </c>
      <c r="F190" s="0" t="n">
        <f aca="false">IF(A190="","",IF(D190+E190&gt;F189,F189-F189,F189-D190-E190))</f>
        <v>170569.078438721</v>
      </c>
    </row>
    <row r="191" customFormat="false" ht="12.85" hidden="false" customHeight="false" outlineLevel="0" collapsed="false">
      <c r="A191" s="0" t="n">
        <f aca="false">IF(AND(A190&lt;$F$12,F190&gt;0),A190+1,"")</f>
        <v>175</v>
      </c>
      <c r="B191" s="19" t="n">
        <f aca="false">IF(A191="","",IF(VLOOKUP($B$12,Data!$A$2:$B$8,2,0)&lt;13,EDATE($B$16,A191*12/VLOOKUP($B$12,Data!$A$2:$B$8,2,0)),IF(VLOOKUP($B$12,Data!$A$2:$B$8,2,0)=52,B190+7,B190+14)))</f>
        <v>50499</v>
      </c>
      <c r="C191" s="0" t="n">
        <f aca="false">IF(A191="","",F190*($B$10/VLOOKUP($B$12,Data!$A$2:$B$8,2,0)))</f>
        <v>1016.30742569738</v>
      </c>
      <c r="D191" s="0" t="n">
        <f aca="false">IF(A191="","",IF(F190&lt;$F$9,F190,$F$9-C191))</f>
        <v>503.362574302623</v>
      </c>
      <c r="E191" s="20" t="n">
        <f aca="false">IF(D191&gt;=F190,"",IF(A191="","",IF($D$9&gt;0,$D$9,0)+IF(AND(DATE(YEAR(B191),MONTH($D$11),DAY($D$11))&gt;B190,DATE(YEAR(B191),MONTH($D$11),DAY($D$11))&lt;=B191),$D$10,0)+IF(AND($D$13&gt;B190,$D$13&lt;=B191),$D$12,0)))</f>
        <v>0</v>
      </c>
      <c r="F191" s="0" t="n">
        <f aca="false">IF(A191="","",IF(D191+E191&gt;F190,F190-F190,F190-D191-E191))</f>
        <v>170065.715864418</v>
      </c>
    </row>
    <row r="192" customFormat="false" ht="12.85" hidden="false" customHeight="false" outlineLevel="0" collapsed="false">
      <c r="A192" s="0" t="n">
        <f aca="false">IF(AND(A191&lt;$F$12,F191&gt;0),A191+1,"")</f>
        <v>176</v>
      </c>
      <c r="B192" s="19" t="n">
        <f aca="false">IF(A192="","",IF(VLOOKUP($B$12,Data!$A$2:$B$8,2,0)&lt;13,EDATE($B$16,A192*12/VLOOKUP($B$12,Data!$A$2:$B$8,2,0)),IF(VLOOKUP($B$12,Data!$A$2:$B$8,2,0)=52,B191+7,B191+14)))</f>
        <v>50529</v>
      </c>
      <c r="C192" s="0" t="n">
        <f aca="false">IF(A192="","",F191*($B$10/VLOOKUP($B$12,Data!$A$2:$B$8,2,0)))</f>
        <v>1013.30822369216</v>
      </c>
      <c r="D192" s="0" t="n">
        <f aca="false">IF(A192="","",IF(F191&lt;$F$9,F191,$F$9-C192))</f>
        <v>506.361776307842</v>
      </c>
      <c r="E192" s="20" t="n">
        <f aca="false">IF(D192&gt;=F191,"",IF(A192="","",IF($D$9&gt;0,$D$9,0)+IF(AND(DATE(YEAR(B192),MONTH($D$11),DAY($D$11))&gt;B191,DATE(YEAR(B192),MONTH($D$11),DAY($D$11))&lt;=B192),$D$10,0)+IF(AND($D$13&gt;B191,$D$13&lt;=B192),$D$12,0)))</f>
        <v>0</v>
      </c>
      <c r="F192" s="0" t="n">
        <f aca="false">IF(A192="","",IF(D192+E192&gt;F191,F191-F191,F191-D192-E192))</f>
        <v>169559.35408811</v>
      </c>
    </row>
    <row r="193" customFormat="false" ht="12.85" hidden="false" customHeight="false" outlineLevel="0" collapsed="false">
      <c r="A193" s="0" t="n">
        <f aca="false">IF(AND(A192&lt;$F$12,F192&gt;0),A192+1,"")</f>
        <v>177</v>
      </c>
      <c r="B193" s="19" t="n">
        <f aca="false">IF(A193="","",IF(VLOOKUP($B$12,Data!$A$2:$B$8,2,0)&lt;13,EDATE($B$16,A193*12/VLOOKUP($B$12,Data!$A$2:$B$8,2,0)),IF(VLOOKUP($B$12,Data!$A$2:$B$8,2,0)=52,B192+7,B192+14)))</f>
        <v>50560</v>
      </c>
      <c r="C193" s="0" t="n">
        <f aca="false">IF(A193="","",F192*($B$10/VLOOKUP($B$12,Data!$A$2:$B$8,2,0)))</f>
        <v>1010.29115144166</v>
      </c>
      <c r="D193" s="0" t="n">
        <f aca="false">IF(A193="","",IF(F192&lt;$F$9,F192,$F$9-C193))</f>
        <v>509.378848558343</v>
      </c>
      <c r="E193" s="20" t="n">
        <f aca="false">IF(D193&gt;=F192,"",IF(A193="","",IF($D$9&gt;0,$D$9,0)+IF(AND(DATE(YEAR(B193),MONTH($D$11),DAY($D$11))&gt;B192,DATE(YEAR(B193),MONTH($D$11),DAY($D$11))&lt;=B193),$D$10,0)+IF(AND($D$13&gt;B192,$D$13&lt;=B193),$D$12,0)))</f>
        <v>0</v>
      </c>
      <c r="F193" s="0" t="n">
        <f aca="false">IF(A193="","",IF(D193+E193&gt;F192,F192-F192,F192-D193-E193))</f>
        <v>169049.975239552</v>
      </c>
    </row>
    <row r="194" customFormat="false" ht="12.85" hidden="false" customHeight="false" outlineLevel="0" collapsed="false">
      <c r="A194" s="0" t="n">
        <f aca="false">IF(AND(A193&lt;$F$12,F193&gt;0),A193+1,"")</f>
        <v>178</v>
      </c>
      <c r="B194" s="19" t="n">
        <f aca="false">IF(A194="","",IF(VLOOKUP($B$12,Data!$A$2:$B$8,2,0)&lt;13,EDATE($B$16,A194*12/VLOOKUP($B$12,Data!$A$2:$B$8,2,0)),IF(VLOOKUP($B$12,Data!$A$2:$B$8,2,0)=52,B193+7,B193+14)))</f>
        <v>50590</v>
      </c>
      <c r="C194" s="0" t="n">
        <f aca="false">IF(A194="","",F193*($B$10/VLOOKUP($B$12,Data!$A$2:$B$8,2,0)))</f>
        <v>1007.256102469</v>
      </c>
      <c r="D194" s="0" t="n">
        <f aca="false">IF(A194="","",IF(F193&lt;$F$9,F193,$F$9-C194))</f>
        <v>512.413897531004</v>
      </c>
      <c r="E194" s="20" t="n">
        <f aca="false">IF(D194&gt;=F193,"",IF(A194="","",IF($D$9&gt;0,$D$9,0)+IF(AND(DATE(YEAR(B194),MONTH($D$11),DAY($D$11))&gt;B193,DATE(YEAR(B194),MONTH($D$11),DAY($D$11))&lt;=B194),$D$10,0)+IF(AND($D$13&gt;B193,$D$13&lt;=B194),$D$12,0)))</f>
        <v>0</v>
      </c>
      <c r="F194" s="0" t="n">
        <f aca="false">IF(A194="","",IF(D194+E194&gt;F193,F193-F193,F193-D194-E194))</f>
        <v>168537.561342021</v>
      </c>
    </row>
    <row r="195" customFormat="false" ht="12.85" hidden="false" customHeight="false" outlineLevel="0" collapsed="false">
      <c r="A195" s="0" t="n">
        <f aca="false">IF(AND(A194&lt;$F$12,F194&gt;0),A194+1,"")</f>
        <v>179</v>
      </c>
      <c r="B195" s="19" t="n">
        <f aca="false">IF(A195="","",IF(VLOOKUP($B$12,Data!$A$2:$B$8,2,0)&lt;13,EDATE($B$16,A195*12/VLOOKUP($B$12,Data!$A$2:$B$8,2,0)),IF(VLOOKUP($B$12,Data!$A$2:$B$8,2,0)=52,B194+7,B194+14)))</f>
        <v>50621</v>
      </c>
      <c r="C195" s="0" t="n">
        <f aca="false">IF(A195="","",F194*($B$10/VLOOKUP($B$12,Data!$A$2:$B$8,2,0)))</f>
        <v>1004.20296966287</v>
      </c>
      <c r="D195" s="0" t="n">
        <f aca="false">IF(A195="","",IF(F194&lt;$F$9,F194,$F$9-C195))</f>
        <v>515.467030337126</v>
      </c>
      <c r="E195" s="20" t="n">
        <f aca="false">IF(D195&gt;=F194,"",IF(A195="","",IF($D$9&gt;0,$D$9,0)+IF(AND(DATE(YEAR(B195),MONTH($D$11),DAY($D$11))&gt;B194,DATE(YEAR(B195),MONTH($D$11),DAY($D$11))&lt;=B195),$D$10,0)+IF(AND($D$13&gt;B194,$D$13&lt;=B195),$D$12,0)))</f>
        <v>0</v>
      </c>
      <c r="F195" s="0" t="n">
        <f aca="false">IF(A195="","",IF(D195+E195&gt;F194,F194-F194,F194-D195-E195))</f>
        <v>168022.094311684</v>
      </c>
    </row>
    <row r="196" customFormat="false" ht="12.85" hidden="false" customHeight="false" outlineLevel="0" collapsed="false">
      <c r="A196" s="0" t="n">
        <f aca="false">IF(AND(A195&lt;$F$12,F195&gt;0),A195+1,"")</f>
        <v>180</v>
      </c>
      <c r="B196" s="19" t="n">
        <f aca="false">IF(A196="","",IF(VLOOKUP($B$12,Data!$A$2:$B$8,2,0)&lt;13,EDATE($B$16,A196*12/VLOOKUP($B$12,Data!$A$2:$B$8,2,0)),IF(VLOOKUP($B$12,Data!$A$2:$B$8,2,0)=52,B195+7,B195+14)))</f>
        <v>50652</v>
      </c>
      <c r="C196" s="0" t="n">
        <f aca="false">IF(A196="","",F195*($B$10/VLOOKUP($B$12,Data!$A$2:$B$8,2,0)))</f>
        <v>1001.13164527378</v>
      </c>
      <c r="D196" s="0" t="n">
        <f aca="false">IF(A196="","",IF(F195&lt;$F$9,F195,$F$9-C196))</f>
        <v>518.538354726218</v>
      </c>
      <c r="E196" s="20" t="n">
        <f aca="false">IF(D196&gt;=F195,"",IF(A196="","",IF($D$9&gt;0,$D$9,0)+IF(AND(DATE(YEAR(B196),MONTH($D$11),DAY($D$11))&gt;B195,DATE(YEAR(B196),MONTH($D$11),DAY($D$11))&lt;=B196),$D$10,0)+IF(AND($D$13&gt;B195,$D$13&lt;=B196),$D$12,0)))</f>
        <v>0</v>
      </c>
      <c r="F196" s="0" t="n">
        <f aca="false">IF(A196="","",IF(D196+E196&gt;F195,F195-F195,F195-D196-E196))</f>
        <v>167503.555956958</v>
      </c>
    </row>
    <row r="197" customFormat="false" ht="12.85" hidden="false" customHeight="false" outlineLevel="0" collapsed="false">
      <c r="A197" s="0" t="n">
        <f aca="false">IF(AND(A196&lt;$F$12,F196&gt;0),A196+1,"")</f>
        <v>181</v>
      </c>
      <c r="B197" s="19" t="n">
        <f aca="false">IF(A197="","",IF(VLOOKUP($B$12,Data!$A$2:$B$8,2,0)&lt;13,EDATE($B$16,A197*12/VLOOKUP($B$12,Data!$A$2:$B$8,2,0)),IF(VLOOKUP($B$12,Data!$A$2:$B$8,2,0)=52,B196+7,B196+14)))</f>
        <v>50682</v>
      </c>
      <c r="C197" s="0" t="n">
        <f aca="false">IF(A197="","",F196*($B$10/VLOOKUP($B$12,Data!$A$2:$B$8,2,0)))</f>
        <v>998.042020910205</v>
      </c>
      <c r="D197" s="0" t="n">
        <f aca="false">IF(A197="","",IF(F196&lt;$F$9,F196,$F$9-C197))</f>
        <v>521.627979089795</v>
      </c>
      <c r="E197" s="20" t="n">
        <f aca="false">IF(D197&gt;=F196,"",IF(A197="","",IF($D$9&gt;0,$D$9,0)+IF(AND(DATE(YEAR(B197),MONTH($D$11),DAY($D$11))&gt;B196,DATE(YEAR(B197),MONTH($D$11),DAY($D$11))&lt;=B197),$D$10,0)+IF(AND($D$13&gt;B196,$D$13&lt;=B197),$D$12,0)))</f>
        <v>0</v>
      </c>
      <c r="F197" s="0" t="n">
        <f aca="false">IF(A197="","",IF(D197+E197&gt;F196,F196-F196,F196-D197-E197))</f>
        <v>166981.927977868</v>
      </c>
    </row>
    <row r="198" customFormat="false" ht="12.85" hidden="false" customHeight="false" outlineLevel="0" collapsed="false">
      <c r="A198" s="0" t="n">
        <f aca="false">IF(AND(A197&lt;$F$12,F197&gt;0),A197+1,"")</f>
        <v>182</v>
      </c>
      <c r="B198" s="19" t="n">
        <f aca="false">IF(A198="","",IF(VLOOKUP($B$12,Data!$A$2:$B$8,2,0)&lt;13,EDATE($B$16,A198*12/VLOOKUP($B$12,Data!$A$2:$B$8,2,0)),IF(VLOOKUP($B$12,Data!$A$2:$B$8,2,0)=52,B197+7,B197+14)))</f>
        <v>50713</v>
      </c>
      <c r="C198" s="0" t="n">
        <f aca="false">IF(A198="","",F197*($B$10/VLOOKUP($B$12,Data!$A$2:$B$8,2,0)))</f>
        <v>994.933987534795</v>
      </c>
      <c r="D198" s="0" t="n">
        <f aca="false">IF(A198="","",IF(F197&lt;$F$9,F197,$F$9-C198))</f>
        <v>524.736012465205</v>
      </c>
      <c r="E198" s="20" t="n">
        <f aca="false">IF(D198&gt;=F197,"",IF(A198="","",IF($D$9&gt;0,$D$9,0)+IF(AND(DATE(YEAR(B198),MONTH($D$11),DAY($D$11))&gt;B197,DATE(YEAR(B198),MONTH($D$11),DAY($D$11))&lt;=B198),$D$10,0)+IF(AND($D$13&gt;B197,$D$13&lt;=B198),$D$12,0)))</f>
        <v>0</v>
      </c>
      <c r="F198" s="0" t="n">
        <f aca="false">IF(A198="","",IF(D198+E198&gt;F197,F197-F197,F197-D198-E198))</f>
        <v>166457.191965403</v>
      </c>
    </row>
    <row r="199" customFormat="false" ht="12.85" hidden="false" customHeight="false" outlineLevel="0" collapsed="false">
      <c r="A199" s="0" t="n">
        <f aca="false">IF(AND(A198&lt;$F$12,F198&gt;0),A198+1,"")</f>
        <v>183</v>
      </c>
      <c r="B199" s="19" t="n">
        <f aca="false">IF(A199="","",IF(VLOOKUP($B$12,Data!$A$2:$B$8,2,0)&lt;13,EDATE($B$16,A199*12/VLOOKUP($B$12,Data!$A$2:$B$8,2,0)),IF(VLOOKUP($B$12,Data!$A$2:$B$8,2,0)=52,B198+7,B198+14)))</f>
        <v>50743</v>
      </c>
      <c r="C199" s="0" t="n">
        <f aca="false">IF(A199="","",F198*($B$10/VLOOKUP($B$12,Data!$A$2:$B$8,2,0)))</f>
        <v>991.807435460523</v>
      </c>
      <c r="D199" s="0" t="n">
        <f aca="false">IF(A199="","",IF(F198&lt;$F$9,F198,$F$9-C199))</f>
        <v>527.862564539477</v>
      </c>
      <c r="E199" s="20" t="n">
        <f aca="false">IF(D199&gt;=F198,"",IF(A199="","",IF($D$9&gt;0,$D$9,0)+IF(AND(DATE(YEAR(B199),MONTH($D$11),DAY($D$11))&gt;B198,DATE(YEAR(B199),MONTH($D$11),DAY($D$11))&lt;=B199),$D$10,0)+IF(AND($D$13&gt;B198,$D$13&lt;=B199),$D$12,0)))</f>
        <v>0</v>
      </c>
      <c r="F199" s="0" t="n">
        <f aca="false">IF(A199="","",IF(D199+E199&gt;F198,F198-F198,F198-D199-E199))</f>
        <v>165929.329400863</v>
      </c>
    </row>
    <row r="200" customFormat="false" ht="12.85" hidden="false" customHeight="false" outlineLevel="0" collapsed="false">
      <c r="A200" s="0" t="n">
        <f aca="false">IF(AND(A199&lt;$F$12,F199&gt;0),A199+1,"")</f>
        <v>184</v>
      </c>
      <c r="B200" s="19" t="n">
        <f aca="false">IF(A200="","",IF(VLOOKUP($B$12,Data!$A$2:$B$8,2,0)&lt;13,EDATE($B$16,A200*12/VLOOKUP($B$12,Data!$A$2:$B$8,2,0)),IF(VLOOKUP($B$12,Data!$A$2:$B$8,2,0)=52,B199+7,B199+14)))</f>
        <v>50774</v>
      </c>
      <c r="C200" s="0" t="n">
        <f aca="false">IF(A200="","",F199*($B$10/VLOOKUP($B$12,Data!$A$2:$B$8,2,0)))</f>
        <v>988.662254346809</v>
      </c>
      <c r="D200" s="0" t="n">
        <f aca="false">IF(A200="","",IF(F199&lt;$F$9,F199,$F$9-C200))</f>
        <v>531.007745653191</v>
      </c>
      <c r="E200" s="20" t="n">
        <f aca="false">IF(D200&gt;=F199,"",IF(A200="","",IF($D$9&gt;0,$D$9,0)+IF(AND(DATE(YEAR(B200),MONTH($D$11),DAY($D$11))&gt;B199,DATE(YEAR(B200),MONTH($D$11),DAY($D$11))&lt;=B200),$D$10,0)+IF(AND($D$13&gt;B199,$D$13&lt;=B200),$D$12,0)))</f>
        <v>0</v>
      </c>
      <c r="F200" s="0" t="n">
        <f aca="false">IF(A200="","",IF(D200+E200&gt;F199,F199-F199,F199-D200-E200))</f>
        <v>165398.32165521</v>
      </c>
    </row>
    <row r="201" customFormat="false" ht="12.85" hidden="false" customHeight="false" outlineLevel="0" collapsed="false">
      <c r="A201" s="0" t="n">
        <f aca="false">IF(AND(A200&lt;$F$12,F200&gt;0),A200+1,"")</f>
        <v>185</v>
      </c>
      <c r="B201" s="19" t="n">
        <f aca="false">IF(A201="","",IF(VLOOKUP($B$12,Data!$A$2:$B$8,2,0)&lt;13,EDATE($B$16,A201*12/VLOOKUP($B$12,Data!$A$2:$B$8,2,0)),IF(VLOOKUP($B$12,Data!$A$2:$B$8,2,0)=52,B200+7,B200+14)))</f>
        <v>50805</v>
      </c>
      <c r="C201" s="0" t="n">
        <f aca="false">IF(A201="","",F200*($B$10/VLOOKUP($B$12,Data!$A$2:$B$8,2,0)))</f>
        <v>985.498333195625</v>
      </c>
      <c r="D201" s="0" t="n">
        <f aca="false">IF(A201="","",IF(F200&lt;$F$9,F200,$F$9-C201))</f>
        <v>534.171666804375</v>
      </c>
      <c r="E201" s="20" t="n">
        <f aca="false">IF(D201&gt;=F200,"",IF(A201="","",IF($D$9&gt;0,$D$9,0)+IF(AND(DATE(YEAR(B201),MONTH($D$11),DAY($D$11))&gt;B200,DATE(YEAR(B201),MONTH($D$11),DAY($D$11))&lt;=B201),$D$10,0)+IF(AND($D$13&gt;B200,$D$13&lt;=B201),$D$12,0)))</f>
        <v>0</v>
      </c>
      <c r="F201" s="0" t="n">
        <f aca="false">IF(A201="","",IF(D201+E201&gt;F200,F200-F200,F200-D201-E201))</f>
        <v>164864.149988405</v>
      </c>
    </row>
    <row r="202" customFormat="false" ht="12.85" hidden="false" customHeight="false" outlineLevel="0" collapsed="false">
      <c r="A202" s="0" t="n">
        <f aca="false">IF(AND(A201&lt;$F$12,F201&gt;0),A201+1,"")</f>
        <v>186</v>
      </c>
      <c r="B202" s="19" t="n">
        <f aca="false">IF(A202="","",IF(VLOOKUP($B$12,Data!$A$2:$B$8,2,0)&lt;13,EDATE($B$16,A202*12/VLOOKUP($B$12,Data!$A$2:$B$8,2,0)),IF(VLOOKUP($B$12,Data!$A$2:$B$8,2,0)=52,B201+7,B201+14)))</f>
        <v>50833</v>
      </c>
      <c r="C202" s="0" t="n">
        <f aca="false">IF(A202="","",F201*($B$10/VLOOKUP($B$12,Data!$A$2:$B$8,2,0)))</f>
        <v>982.315560347583</v>
      </c>
      <c r="D202" s="0" t="n">
        <f aca="false">IF(A202="","",IF(F201&lt;$F$9,F201,$F$9-C202))</f>
        <v>537.354439652417</v>
      </c>
      <c r="E202" s="20" t="n">
        <f aca="false">IF(D202&gt;=F201,"",IF(A202="","",IF($D$9&gt;0,$D$9,0)+IF(AND(DATE(YEAR(B202),MONTH($D$11),DAY($D$11))&gt;B201,DATE(YEAR(B202),MONTH($D$11),DAY($D$11))&lt;=B202),$D$10,0)+IF(AND($D$13&gt;B201,$D$13&lt;=B202),$D$12,0)))</f>
        <v>0</v>
      </c>
      <c r="F202" s="0" t="n">
        <f aca="false">IF(A202="","",IF(D202+E202&gt;F201,F201-F201,F201-D202-E202))</f>
        <v>164326.795548753</v>
      </c>
    </row>
    <row r="203" customFormat="false" ht="12.85" hidden="false" customHeight="false" outlineLevel="0" collapsed="false">
      <c r="A203" s="0" t="n">
        <f aca="false">IF(AND(A202&lt;$F$12,F202&gt;0),A202+1,"")</f>
        <v>187</v>
      </c>
      <c r="B203" s="19" t="n">
        <f aca="false">IF(A203="","",IF(VLOOKUP($B$12,Data!$A$2:$B$8,2,0)&lt;13,EDATE($B$16,A203*12/VLOOKUP($B$12,Data!$A$2:$B$8,2,0)),IF(VLOOKUP($B$12,Data!$A$2:$B$8,2,0)=52,B202+7,B202+14)))</f>
        <v>50864</v>
      </c>
      <c r="C203" s="0" t="n">
        <f aca="false">IF(A203="","",F202*($B$10/VLOOKUP($B$12,Data!$A$2:$B$8,2,0)))</f>
        <v>979.113823477987</v>
      </c>
      <c r="D203" s="0" t="n">
        <f aca="false">IF(A203="","",IF(F202&lt;$F$9,F202,$F$9-C203))</f>
        <v>540.556176522013</v>
      </c>
      <c r="E203" s="20" t="n">
        <f aca="false">IF(D203&gt;=F202,"",IF(A203="","",IF($D$9&gt;0,$D$9,0)+IF(AND(DATE(YEAR(B203),MONTH($D$11),DAY($D$11))&gt;B202,DATE(YEAR(B203),MONTH($D$11),DAY($D$11))&lt;=B203),$D$10,0)+IF(AND($D$13&gt;B202,$D$13&lt;=B203),$D$12,0)))</f>
        <v>0</v>
      </c>
      <c r="F203" s="0" t="n">
        <f aca="false">IF(A203="","",IF(D203+E203&gt;F202,F202-F202,F202-D203-E203))</f>
        <v>163786.239372231</v>
      </c>
    </row>
    <row r="204" customFormat="false" ht="12.85" hidden="false" customHeight="false" outlineLevel="0" collapsed="false">
      <c r="A204" s="0" t="n">
        <f aca="false">IF(AND(A203&lt;$F$12,F203&gt;0),A203+1,"")</f>
        <v>188</v>
      </c>
      <c r="B204" s="19" t="n">
        <f aca="false">IF(A204="","",IF(VLOOKUP($B$12,Data!$A$2:$B$8,2,0)&lt;13,EDATE($B$16,A204*12/VLOOKUP($B$12,Data!$A$2:$B$8,2,0)),IF(VLOOKUP($B$12,Data!$A$2:$B$8,2,0)=52,B203+7,B203+14)))</f>
        <v>50894</v>
      </c>
      <c r="C204" s="0" t="n">
        <f aca="false">IF(A204="","",F203*($B$10/VLOOKUP($B$12,Data!$A$2:$B$8,2,0)))</f>
        <v>975.893009592877</v>
      </c>
      <c r="D204" s="0" t="n">
        <f aca="false">IF(A204="","",IF(F203&lt;$F$9,F203,$F$9-C204))</f>
        <v>543.776990407123</v>
      </c>
      <c r="E204" s="20" t="n">
        <f aca="false">IF(D204&gt;=F203,"",IF(A204="","",IF($D$9&gt;0,$D$9,0)+IF(AND(DATE(YEAR(B204),MONTH($D$11),DAY($D$11))&gt;B203,DATE(YEAR(B204),MONTH($D$11),DAY($D$11))&lt;=B204),$D$10,0)+IF(AND($D$13&gt;B203,$D$13&lt;=B204),$D$12,0)))</f>
        <v>0</v>
      </c>
      <c r="F204" s="0" t="n">
        <f aca="false">IF(A204="","",IF(D204+E204&gt;F203,F203-F203,F203-D204-E204))</f>
        <v>163242.462381824</v>
      </c>
    </row>
    <row r="205" customFormat="false" ht="12.85" hidden="false" customHeight="false" outlineLevel="0" collapsed="false">
      <c r="A205" s="0" t="n">
        <f aca="false">IF(AND(A204&lt;$F$12,F204&gt;0),A204+1,"")</f>
        <v>189</v>
      </c>
      <c r="B205" s="19" t="n">
        <f aca="false">IF(A205="","",IF(VLOOKUP($B$12,Data!$A$2:$B$8,2,0)&lt;13,EDATE($B$16,A205*12/VLOOKUP($B$12,Data!$A$2:$B$8,2,0)),IF(VLOOKUP($B$12,Data!$A$2:$B$8,2,0)=52,B204+7,B204+14)))</f>
        <v>50925</v>
      </c>
      <c r="C205" s="0" t="n">
        <f aca="false">IF(A205="","",F204*($B$10/VLOOKUP($B$12,Data!$A$2:$B$8,2,0)))</f>
        <v>972.653005025034</v>
      </c>
      <c r="D205" s="0" t="n">
        <f aca="false">IF(A205="","",IF(F204&lt;$F$9,F204,$F$9-C205))</f>
        <v>547.016994974966</v>
      </c>
      <c r="E205" s="20" t="n">
        <f aca="false">IF(D205&gt;=F204,"",IF(A205="","",IF($D$9&gt;0,$D$9,0)+IF(AND(DATE(YEAR(B205),MONTH($D$11),DAY($D$11))&gt;B204,DATE(YEAR(B205),MONTH($D$11),DAY($D$11))&lt;=B205),$D$10,0)+IF(AND($D$13&gt;B204,$D$13&lt;=B205),$D$12,0)))</f>
        <v>0</v>
      </c>
      <c r="F205" s="0" t="n">
        <f aca="false">IF(A205="","",IF(D205+E205&gt;F204,F204-F204,F204-D205-E205))</f>
        <v>162695.445386849</v>
      </c>
    </row>
    <row r="206" customFormat="false" ht="12.85" hidden="false" customHeight="false" outlineLevel="0" collapsed="false">
      <c r="A206" s="0" t="n">
        <f aca="false">IF(AND(A205&lt;$F$12,F205&gt;0),A205+1,"")</f>
        <v>190</v>
      </c>
      <c r="B206" s="19" t="n">
        <f aca="false">IF(A206="","",IF(VLOOKUP($B$12,Data!$A$2:$B$8,2,0)&lt;13,EDATE($B$16,A206*12/VLOOKUP($B$12,Data!$A$2:$B$8,2,0)),IF(VLOOKUP($B$12,Data!$A$2:$B$8,2,0)=52,B205+7,B205+14)))</f>
        <v>50955</v>
      </c>
      <c r="C206" s="0" t="n">
        <f aca="false">IF(A206="","",F205*($B$10/VLOOKUP($B$12,Data!$A$2:$B$8,2,0)))</f>
        <v>969.393695429975</v>
      </c>
      <c r="D206" s="0" t="n">
        <f aca="false">IF(A206="","",IF(F205&lt;$F$9,F205,$F$9-C206))</f>
        <v>550.276304570025</v>
      </c>
      <c r="E206" s="20" t="n">
        <f aca="false">IF(D206&gt;=F205,"",IF(A206="","",IF($D$9&gt;0,$D$9,0)+IF(AND(DATE(YEAR(B206),MONTH($D$11),DAY($D$11))&gt;B205,DATE(YEAR(B206),MONTH($D$11),DAY($D$11))&lt;=B206),$D$10,0)+IF(AND($D$13&gt;B205,$D$13&lt;=B206),$D$12,0)))</f>
        <v>0</v>
      </c>
      <c r="F206" s="0" t="n">
        <f aca="false">IF(A206="","",IF(D206+E206&gt;F205,F205-F205,F205-D206-E206))</f>
        <v>162145.169082279</v>
      </c>
    </row>
    <row r="207" customFormat="false" ht="12.85" hidden="false" customHeight="false" outlineLevel="0" collapsed="false">
      <c r="A207" s="0" t="n">
        <f aca="false">IF(AND(A206&lt;$F$12,F206&gt;0),A206+1,"")</f>
        <v>191</v>
      </c>
      <c r="B207" s="19" t="n">
        <f aca="false">IF(A207="","",IF(VLOOKUP($B$12,Data!$A$2:$B$8,2,0)&lt;13,EDATE($B$16,A207*12/VLOOKUP($B$12,Data!$A$2:$B$8,2,0)),IF(VLOOKUP($B$12,Data!$A$2:$B$8,2,0)=52,B206+7,B206+14)))</f>
        <v>50986</v>
      </c>
      <c r="C207" s="0" t="n">
        <f aca="false">IF(A207="","",F206*($B$10/VLOOKUP($B$12,Data!$A$2:$B$8,2,0)))</f>
        <v>966.114965781912</v>
      </c>
      <c r="D207" s="0" t="n">
        <f aca="false">IF(A207="","",IF(F206&lt;$F$9,F206,$F$9-C207))</f>
        <v>553.555034218088</v>
      </c>
      <c r="E207" s="20" t="n">
        <f aca="false">IF(D207&gt;=F206,"",IF(A207="","",IF($D$9&gt;0,$D$9,0)+IF(AND(DATE(YEAR(B207),MONTH($D$11),DAY($D$11))&gt;B206,DATE(YEAR(B207),MONTH($D$11),DAY($D$11))&lt;=B207),$D$10,0)+IF(AND($D$13&gt;B206,$D$13&lt;=B207),$D$12,0)))</f>
        <v>0</v>
      </c>
      <c r="F207" s="0" t="n">
        <f aca="false">IF(A207="","",IF(D207+E207&gt;F206,F206-F206,F206-D207-E207))</f>
        <v>161591.614048061</v>
      </c>
    </row>
    <row r="208" customFormat="false" ht="12.85" hidden="false" customHeight="false" outlineLevel="0" collapsed="false">
      <c r="A208" s="0" t="n">
        <f aca="false">IF(AND(A207&lt;$F$12,F207&gt;0),A207+1,"")</f>
        <v>192</v>
      </c>
      <c r="B208" s="19" t="n">
        <f aca="false">IF(A208="","",IF(VLOOKUP($B$12,Data!$A$2:$B$8,2,0)&lt;13,EDATE($B$16,A208*12/VLOOKUP($B$12,Data!$A$2:$B$8,2,0)),IF(VLOOKUP($B$12,Data!$A$2:$B$8,2,0)=52,B207+7,B207+14)))</f>
        <v>51017</v>
      </c>
      <c r="C208" s="0" t="n">
        <f aca="false">IF(A208="","",F207*($B$10/VLOOKUP($B$12,Data!$A$2:$B$8,2,0)))</f>
        <v>962.816700369696</v>
      </c>
      <c r="D208" s="0" t="n">
        <f aca="false">IF(A208="","",IF(F207&lt;$F$9,F207,$F$9-C208))</f>
        <v>556.853299630304</v>
      </c>
      <c r="E208" s="20" t="n">
        <f aca="false">IF(D208&gt;=F207,"",IF(A208="","",IF($D$9&gt;0,$D$9,0)+IF(AND(DATE(YEAR(B208),MONTH($D$11),DAY($D$11))&gt;B207,DATE(YEAR(B208),MONTH($D$11),DAY($D$11))&lt;=B208),$D$10,0)+IF(AND($D$13&gt;B207,$D$13&lt;=B208),$D$12,0)))</f>
        <v>0</v>
      </c>
      <c r="F208" s="0" t="n">
        <f aca="false">IF(A208="","",IF(D208+E208&gt;F207,F207-F207,F207-D208-E208))</f>
        <v>161034.760748431</v>
      </c>
    </row>
    <row r="209" customFormat="false" ht="12.85" hidden="false" customHeight="false" outlineLevel="0" collapsed="false">
      <c r="A209" s="0" t="n">
        <f aca="false">IF(AND(A208&lt;$F$12,F208&gt;0),A208+1,"")</f>
        <v>193</v>
      </c>
      <c r="B209" s="19" t="n">
        <f aca="false">IF(A209="","",IF(VLOOKUP($B$12,Data!$A$2:$B$8,2,0)&lt;13,EDATE($B$16,A209*12/VLOOKUP($B$12,Data!$A$2:$B$8,2,0)),IF(VLOOKUP($B$12,Data!$A$2:$B$8,2,0)=52,B208+7,B208+14)))</f>
        <v>51047</v>
      </c>
      <c r="C209" s="0" t="n">
        <f aca="false">IF(A209="","",F208*($B$10/VLOOKUP($B$12,Data!$A$2:$B$8,2,0)))</f>
        <v>959.498782792732</v>
      </c>
      <c r="D209" s="0" t="n">
        <f aca="false">IF(A209="","",IF(F208&lt;$F$9,F208,$F$9-C209))</f>
        <v>560.171217207268</v>
      </c>
      <c r="E209" s="20" t="n">
        <f aca="false">IF(D209&gt;=F208,"",IF(A209="","",IF($D$9&gt;0,$D$9,0)+IF(AND(DATE(YEAR(B209),MONTH($D$11),DAY($D$11))&gt;B208,DATE(YEAR(B209),MONTH($D$11),DAY($D$11))&lt;=B209),$D$10,0)+IF(AND($D$13&gt;B208,$D$13&lt;=B209),$D$12,0)))</f>
        <v>0</v>
      </c>
      <c r="F209" s="0" t="n">
        <f aca="false">IF(A209="","",IF(D209+E209&gt;F208,F208-F208,F208-D209-E209))</f>
        <v>160474.589531223</v>
      </c>
    </row>
    <row r="210" customFormat="false" ht="12.85" hidden="false" customHeight="false" outlineLevel="0" collapsed="false">
      <c r="A210" s="0" t="n">
        <f aca="false">IF(AND(A209&lt;$F$12,F209&gt;0),A209+1,"")</f>
        <v>194</v>
      </c>
      <c r="B210" s="19" t="n">
        <f aca="false">IF(A210="","",IF(VLOOKUP($B$12,Data!$A$2:$B$8,2,0)&lt;13,EDATE($B$16,A210*12/VLOOKUP($B$12,Data!$A$2:$B$8,2,0)),IF(VLOOKUP($B$12,Data!$A$2:$B$8,2,0)=52,B209+7,B209+14)))</f>
        <v>51078</v>
      </c>
      <c r="C210" s="0" t="n">
        <f aca="false">IF(A210="","",F209*($B$10/VLOOKUP($B$12,Data!$A$2:$B$8,2,0)))</f>
        <v>956.161095956872</v>
      </c>
      <c r="D210" s="0" t="n">
        <f aca="false">IF(A210="","",IF(F209&lt;$F$9,F209,$F$9-C210))</f>
        <v>563.508904043128</v>
      </c>
      <c r="E210" s="20" t="n">
        <f aca="false">IF(D210&gt;=F209,"",IF(A210="","",IF($D$9&gt;0,$D$9,0)+IF(AND(DATE(YEAR(B210),MONTH($D$11),DAY($D$11))&gt;B209,DATE(YEAR(B210),MONTH($D$11),DAY($D$11))&lt;=B210),$D$10,0)+IF(AND($D$13&gt;B209,$D$13&lt;=B210),$D$12,0)))</f>
        <v>0</v>
      </c>
      <c r="F210" s="0" t="n">
        <f aca="false">IF(A210="","",IF(D210+E210&gt;F209,F209-F209,F209-D210-E210))</f>
        <v>159911.08062718</v>
      </c>
    </row>
    <row r="211" customFormat="false" ht="12.85" hidden="false" customHeight="false" outlineLevel="0" collapsed="false">
      <c r="A211" s="0" t="n">
        <f aca="false">IF(AND(A210&lt;$F$12,F210&gt;0),A210+1,"")</f>
        <v>195</v>
      </c>
      <c r="B211" s="19" t="n">
        <f aca="false">IF(A211="","",IF(VLOOKUP($B$12,Data!$A$2:$B$8,2,0)&lt;13,EDATE($B$16,A211*12/VLOOKUP($B$12,Data!$A$2:$B$8,2,0)),IF(VLOOKUP($B$12,Data!$A$2:$B$8,2,0)=52,B210+7,B210+14)))</f>
        <v>51108</v>
      </c>
      <c r="C211" s="0" t="n">
        <f aca="false">IF(A211="","",F210*($B$10/VLOOKUP($B$12,Data!$A$2:$B$8,2,0)))</f>
        <v>952.803522070282</v>
      </c>
      <c r="D211" s="0" t="n">
        <f aca="false">IF(A211="","",IF(F210&lt;$F$9,F210,$F$9-C211))</f>
        <v>566.866477929718</v>
      </c>
      <c r="E211" s="20" t="n">
        <f aca="false">IF(D211&gt;=F210,"",IF(A211="","",IF($D$9&gt;0,$D$9,0)+IF(AND(DATE(YEAR(B211),MONTH($D$11),DAY($D$11))&gt;B210,DATE(YEAR(B211),MONTH($D$11),DAY($D$11))&lt;=B211),$D$10,0)+IF(AND($D$13&gt;B210,$D$13&lt;=B211),$D$12,0)))</f>
        <v>0</v>
      </c>
      <c r="F211" s="0" t="n">
        <f aca="false">IF(A211="","",IF(D211+E211&gt;F210,F210-F210,F210-D211-E211))</f>
        <v>159344.21414925</v>
      </c>
    </row>
    <row r="212" customFormat="false" ht="12.85" hidden="false" customHeight="false" outlineLevel="0" collapsed="false">
      <c r="A212" s="0" t="n">
        <f aca="false">IF(AND(A211&lt;$F$12,F211&gt;0),A211+1,"")</f>
        <v>196</v>
      </c>
      <c r="B212" s="19" t="n">
        <f aca="false">IF(A212="","",IF(VLOOKUP($B$12,Data!$A$2:$B$8,2,0)&lt;13,EDATE($B$16,A212*12/VLOOKUP($B$12,Data!$A$2:$B$8,2,0)),IF(VLOOKUP($B$12,Data!$A$2:$B$8,2,0)=52,B211+7,B211+14)))</f>
        <v>51139</v>
      </c>
      <c r="C212" s="0" t="n">
        <f aca="false">IF(A212="","",F211*($B$10/VLOOKUP($B$12,Data!$A$2:$B$8,2,0)))</f>
        <v>949.425942639284</v>
      </c>
      <c r="D212" s="0" t="n">
        <f aca="false">IF(A212="","",IF(F211&lt;$F$9,F211,$F$9-C212))</f>
        <v>570.244057360716</v>
      </c>
      <c r="E212" s="20" t="n">
        <f aca="false">IF(D212&gt;=F211,"",IF(A212="","",IF($D$9&gt;0,$D$9,0)+IF(AND(DATE(YEAR(B212),MONTH($D$11),DAY($D$11))&gt;B211,DATE(YEAR(B212),MONTH($D$11),DAY($D$11))&lt;=B212),$D$10,0)+IF(AND($D$13&gt;B211,$D$13&lt;=B212),$D$12,0)))</f>
        <v>0</v>
      </c>
      <c r="F212" s="0" t="n">
        <f aca="false">IF(A212="","",IF(D212+E212&gt;F211,F211-F211,F211-D212-E212))</f>
        <v>158773.97009189</v>
      </c>
    </row>
    <row r="213" customFormat="false" ht="12.85" hidden="false" customHeight="false" outlineLevel="0" collapsed="false">
      <c r="A213" s="0" t="n">
        <f aca="false">IF(AND(A212&lt;$F$12,F212&gt;0),A212+1,"")</f>
        <v>197</v>
      </c>
      <c r="B213" s="19" t="n">
        <f aca="false">IF(A213="","",IF(VLOOKUP($B$12,Data!$A$2:$B$8,2,0)&lt;13,EDATE($B$16,A213*12/VLOOKUP($B$12,Data!$A$2:$B$8,2,0)),IF(VLOOKUP($B$12,Data!$A$2:$B$8,2,0)=52,B212+7,B212+14)))</f>
        <v>51170</v>
      </c>
      <c r="C213" s="0" t="n">
        <f aca="false">IF(A213="","",F212*($B$10/VLOOKUP($B$12,Data!$A$2:$B$8,2,0)))</f>
        <v>946.028238464176</v>
      </c>
      <c r="D213" s="0" t="n">
        <f aca="false">IF(A213="","",IF(F212&lt;$F$9,F212,$F$9-C213))</f>
        <v>573.641761535824</v>
      </c>
      <c r="E213" s="20" t="n">
        <f aca="false">IF(D213&gt;=F212,"",IF(A213="","",IF($D$9&gt;0,$D$9,0)+IF(AND(DATE(YEAR(B213),MONTH($D$11),DAY($D$11))&gt;B212,DATE(YEAR(B213),MONTH($D$11),DAY($D$11))&lt;=B213),$D$10,0)+IF(AND($D$13&gt;B212,$D$13&lt;=B213),$D$12,0)))</f>
        <v>0</v>
      </c>
      <c r="F213" s="0" t="n">
        <f aca="false">IF(A213="","",IF(D213+E213&gt;F212,F212-F212,F212-D213-E213))</f>
        <v>158200.328330354</v>
      </c>
    </row>
    <row r="214" customFormat="false" ht="12.85" hidden="false" customHeight="false" outlineLevel="0" collapsed="false">
      <c r="A214" s="0" t="n">
        <f aca="false">IF(AND(A213&lt;$F$12,F213&gt;0),A213+1,"")</f>
        <v>198</v>
      </c>
      <c r="B214" s="19" t="n">
        <f aca="false">IF(A214="","",IF(VLOOKUP($B$12,Data!$A$2:$B$8,2,0)&lt;13,EDATE($B$16,A214*12/VLOOKUP($B$12,Data!$A$2:$B$8,2,0)),IF(VLOOKUP($B$12,Data!$A$2:$B$8,2,0)=52,B213+7,B213+14)))</f>
        <v>51199</v>
      </c>
      <c r="C214" s="0" t="n">
        <f aca="false">IF(A214="","",F213*($B$10/VLOOKUP($B$12,Data!$A$2:$B$8,2,0)))</f>
        <v>942.610289635025</v>
      </c>
      <c r="D214" s="0" t="n">
        <f aca="false">IF(A214="","",IF(F213&lt;$F$9,F213,$F$9-C214))</f>
        <v>577.059710364975</v>
      </c>
      <c r="E214" s="20" t="n">
        <f aca="false">IF(D214&gt;=F213,"",IF(A214="","",IF($D$9&gt;0,$D$9,0)+IF(AND(DATE(YEAR(B214),MONTH($D$11),DAY($D$11))&gt;B213,DATE(YEAR(B214),MONTH($D$11),DAY($D$11))&lt;=B214),$D$10,0)+IF(AND($D$13&gt;B213,$D$13&lt;=B214),$D$12,0)))</f>
        <v>0</v>
      </c>
      <c r="F214" s="0" t="n">
        <f aca="false">IF(A214="","",IF(D214+E214&gt;F213,F213-F213,F213-D214-E214))</f>
        <v>157623.268619989</v>
      </c>
    </row>
    <row r="215" customFormat="false" ht="12.85" hidden="false" customHeight="false" outlineLevel="0" collapsed="false">
      <c r="A215" s="0" t="n">
        <f aca="false">IF(AND(A214&lt;$F$12,F214&gt;0),A214+1,"")</f>
        <v>199</v>
      </c>
      <c r="B215" s="19" t="n">
        <f aca="false">IF(A215="","",IF(VLOOKUP($B$12,Data!$A$2:$B$8,2,0)&lt;13,EDATE($B$16,A215*12/VLOOKUP($B$12,Data!$A$2:$B$8,2,0)),IF(VLOOKUP($B$12,Data!$A$2:$B$8,2,0)=52,B214+7,B214+14)))</f>
        <v>51230</v>
      </c>
      <c r="C215" s="0" t="n">
        <f aca="false">IF(A215="","",F214*($B$10/VLOOKUP($B$12,Data!$A$2:$B$8,2,0)))</f>
        <v>939.171975527434</v>
      </c>
      <c r="D215" s="0" t="n">
        <f aca="false">IF(A215="","",IF(F214&lt;$F$9,F214,$F$9-C215))</f>
        <v>580.498024472566</v>
      </c>
      <c r="E215" s="20" t="n">
        <f aca="false">IF(D215&gt;=F214,"",IF(A215="","",IF($D$9&gt;0,$D$9,0)+IF(AND(DATE(YEAR(B215),MONTH($D$11),DAY($D$11))&gt;B214,DATE(YEAR(B215),MONTH($D$11),DAY($D$11))&lt;=B215),$D$10,0)+IF(AND($D$13&gt;B214,$D$13&lt;=B215),$D$12,0)))</f>
        <v>0</v>
      </c>
      <c r="F215" s="0" t="n">
        <f aca="false">IF(A215="","",IF(D215+E215&gt;F214,F214-F214,F214-D215-E215))</f>
        <v>157042.770595516</v>
      </c>
    </row>
    <row r="216" customFormat="false" ht="12.85" hidden="false" customHeight="false" outlineLevel="0" collapsed="false">
      <c r="A216" s="0" t="n">
        <f aca="false">IF(AND(A215&lt;$F$12,F215&gt;0),A215+1,"")</f>
        <v>200</v>
      </c>
      <c r="B216" s="19" t="n">
        <f aca="false">IF(A216="","",IF(VLOOKUP($B$12,Data!$A$2:$B$8,2,0)&lt;13,EDATE($B$16,A216*12/VLOOKUP($B$12,Data!$A$2:$B$8,2,0)),IF(VLOOKUP($B$12,Data!$A$2:$B$8,2,0)=52,B215+7,B215+14)))</f>
        <v>51260</v>
      </c>
      <c r="C216" s="0" t="n">
        <f aca="false">IF(A216="","",F215*($B$10/VLOOKUP($B$12,Data!$A$2:$B$8,2,0)))</f>
        <v>935.713174798285</v>
      </c>
      <c r="D216" s="0" t="n">
        <f aca="false">IF(A216="","",IF(F215&lt;$F$9,F215,$F$9-C216))</f>
        <v>583.956825201715</v>
      </c>
      <c r="E216" s="20" t="n">
        <f aca="false">IF(D216&gt;=F215,"",IF(A216="","",IF($D$9&gt;0,$D$9,0)+IF(AND(DATE(YEAR(B216),MONTH($D$11),DAY($D$11))&gt;B215,DATE(YEAR(B216),MONTH($D$11),DAY($D$11))&lt;=B216),$D$10,0)+IF(AND($D$13&gt;B215,$D$13&lt;=B216),$D$12,0)))</f>
        <v>0</v>
      </c>
      <c r="F216" s="0" t="n">
        <f aca="false">IF(A216="","",IF(D216+E216&gt;F215,F215-F215,F215-D216-E216))</f>
        <v>156458.813770315</v>
      </c>
    </row>
    <row r="217" customFormat="false" ht="12.85" hidden="false" customHeight="false" outlineLevel="0" collapsed="false">
      <c r="A217" s="0" t="n">
        <f aca="false">IF(AND(A216&lt;$F$12,F216&gt;0),A216+1,"")</f>
        <v>201</v>
      </c>
      <c r="B217" s="19" t="n">
        <f aca="false">IF(A217="","",IF(VLOOKUP($B$12,Data!$A$2:$B$8,2,0)&lt;13,EDATE($B$16,A217*12/VLOOKUP($B$12,Data!$A$2:$B$8,2,0)),IF(VLOOKUP($B$12,Data!$A$2:$B$8,2,0)=52,B216+7,B216+14)))</f>
        <v>51291</v>
      </c>
      <c r="C217" s="0" t="n">
        <f aca="false">IF(A217="","",F216*($B$10/VLOOKUP($B$12,Data!$A$2:$B$8,2,0)))</f>
        <v>932.233765381458</v>
      </c>
      <c r="D217" s="0" t="n">
        <f aca="false">IF(A217="","",IF(F216&lt;$F$9,F216,$F$9-C217))</f>
        <v>587.436234618542</v>
      </c>
      <c r="E217" s="20" t="n">
        <f aca="false">IF(D217&gt;=F216,"",IF(A217="","",IF($D$9&gt;0,$D$9,0)+IF(AND(DATE(YEAR(B217),MONTH($D$11),DAY($D$11))&gt;B216,DATE(YEAR(B217),MONTH($D$11),DAY($D$11))&lt;=B217),$D$10,0)+IF(AND($D$13&gt;B216,$D$13&lt;=B217),$D$12,0)))</f>
        <v>0</v>
      </c>
      <c r="F217" s="0" t="n">
        <f aca="false">IF(A217="","",IF(D217+E217&gt;F216,F216-F216,F216-D217-E217))</f>
        <v>155871.377535696</v>
      </c>
    </row>
    <row r="218" customFormat="false" ht="12.85" hidden="false" customHeight="false" outlineLevel="0" collapsed="false">
      <c r="A218" s="0" t="n">
        <f aca="false">IF(AND(A217&lt;$F$12,F217&gt;0),A217+1,"")</f>
        <v>202</v>
      </c>
      <c r="B218" s="19" t="n">
        <f aca="false">IF(A218="","",IF(VLOOKUP($B$12,Data!$A$2:$B$8,2,0)&lt;13,EDATE($B$16,A218*12/VLOOKUP($B$12,Data!$A$2:$B$8,2,0)),IF(VLOOKUP($B$12,Data!$A$2:$B$8,2,0)=52,B217+7,B217+14)))</f>
        <v>51321</v>
      </c>
      <c r="C218" s="0" t="n">
        <f aca="false">IF(A218="","",F217*($B$10/VLOOKUP($B$12,Data!$A$2:$B$8,2,0)))</f>
        <v>928.733624483523</v>
      </c>
      <c r="D218" s="0" t="n">
        <f aca="false">IF(A218="","",IF(F217&lt;$F$9,F217,$F$9-C218))</f>
        <v>590.936375516478</v>
      </c>
      <c r="E218" s="20" t="n">
        <f aca="false">IF(D218&gt;=F217,"",IF(A218="","",IF($D$9&gt;0,$D$9,0)+IF(AND(DATE(YEAR(B218),MONTH($D$11),DAY($D$11))&gt;B217,DATE(YEAR(B218),MONTH($D$11),DAY($D$11))&lt;=B218),$D$10,0)+IF(AND($D$13&gt;B217,$D$13&lt;=B218),$D$12,0)))</f>
        <v>0</v>
      </c>
      <c r="F218" s="0" t="n">
        <f aca="false">IF(A218="","",IF(D218+E218&gt;F217,F217-F217,F217-D218-E218))</f>
        <v>155280.44116018</v>
      </c>
    </row>
    <row r="219" customFormat="false" ht="12.85" hidden="false" customHeight="false" outlineLevel="0" collapsed="false">
      <c r="A219" s="0" t="n">
        <f aca="false">IF(AND(A218&lt;$F$12,F218&gt;0),A218+1,"")</f>
        <v>203</v>
      </c>
      <c r="B219" s="19" t="n">
        <f aca="false">IF(A219="","",IF(VLOOKUP($B$12,Data!$A$2:$B$8,2,0)&lt;13,EDATE($B$16,A219*12/VLOOKUP($B$12,Data!$A$2:$B$8,2,0)),IF(VLOOKUP($B$12,Data!$A$2:$B$8,2,0)=52,B218+7,B218+14)))</f>
        <v>51352</v>
      </c>
      <c r="C219" s="0" t="n">
        <f aca="false">IF(A219="","",F218*($B$10/VLOOKUP($B$12,Data!$A$2:$B$8,2,0)))</f>
        <v>925.212628579404</v>
      </c>
      <c r="D219" s="0" t="n">
        <f aca="false">IF(A219="","",IF(F218&lt;$F$9,F218,$F$9-C219))</f>
        <v>594.457371420597</v>
      </c>
      <c r="E219" s="20" t="n">
        <f aca="false">IF(D219&gt;=F218,"",IF(A219="","",IF($D$9&gt;0,$D$9,0)+IF(AND(DATE(YEAR(B219),MONTH($D$11),DAY($D$11))&gt;B218,DATE(YEAR(B219),MONTH($D$11),DAY($D$11))&lt;=B219),$D$10,0)+IF(AND($D$13&gt;B218,$D$13&lt;=B219),$D$12,0)))</f>
        <v>0</v>
      </c>
      <c r="F219" s="0" t="n">
        <f aca="false">IF(A219="","",IF(D219+E219&gt;F218,F218-F218,F218-D219-E219))</f>
        <v>154685.983788759</v>
      </c>
    </row>
    <row r="220" customFormat="false" ht="12.85" hidden="false" customHeight="false" outlineLevel="0" collapsed="false">
      <c r="A220" s="0" t="n">
        <f aca="false">IF(AND(A219&lt;$F$12,F219&gt;0),A219+1,"")</f>
        <v>204</v>
      </c>
      <c r="B220" s="19" t="n">
        <f aca="false">IF(A220="","",IF(VLOOKUP($B$12,Data!$A$2:$B$8,2,0)&lt;13,EDATE($B$16,A220*12/VLOOKUP($B$12,Data!$A$2:$B$8,2,0)),IF(VLOOKUP($B$12,Data!$A$2:$B$8,2,0)=52,B219+7,B219+14)))</f>
        <v>51383</v>
      </c>
      <c r="C220" s="0" t="n">
        <f aca="false">IF(A220="","",F219*($B$10/VLOOKUP($B$12,Data!$A$2:$B$8,2,0)))</f>
        <v>921.670653408023</v>
      </c>
      <c r="D220" s="0" t="n">
        <f aca="false">IF(A220="","",IF(F219&lt;$F$9,F219,$F$9-C220))</f>
        <v>597.999346591978</v>
      </c>
      <c r="E220" s="20" t="n">
        <f aca="false">IF(D220&gt;=F219,"",IF(A220="","",IF($D$9&gt;0,$D$9,0)+IF(AND(DATE(YEAR(B220),MONTH($D$11),DAY($D$11))&gt;B219,DATE(YEAR(B220),MONTH($D$11),DAY($D$11))&lt;=B220),$D$10,0)+IF(AND($D$13&gt;B219,$D$13&lt;=B220),$D$12,0)))</f>
        <v>0</v>
      </c>
      <c r="F220" s="0" t="n">
        <f aca="false">IF(A220="","",IF(D220+E220&gt;F219,F219-F219,F219-D220-E220))</f>
        <v>154087.984442167</v>
      </c>
    </row>
    <row r="221" customFormat="false" ht="12.85" hidden="false" customHeight="false" outlineLevel="0" collapsed="false">
      <c r="A221" s="0" t="n">
        <f aca="false">IF(AND(A220&lt;$F$12,F220&gt;0),A220+1,"")</f>
        <v>205</v>
      </c>
      <c r="B221" s="19" t="n">
        <f aca="false">IF(A221="","",IF(VLOOKUP($B$12,Data!$A$2:$B$8,2,0)&lt;13,EDATE($B$16,A221*12/VLOOKUP($B$12,Data!$A$2:$B$8,2,0)),IF(VLOOKUP($B$12,Data!$A$2:$B$8,2,0)=52,B220+7,B220+14)))</f>
        <v>51413</v>
      </c>
      <c r="C221" s="0" t="n">
        <f aca="false">IF(A221="","",F220*($B$10/VLOOKUP($B$12,Data!$A$2:$B$8,2,0)))</f>
        <v>918.107573967912</v>
      </c>
      <c r="D221" s="0" t="n">
        <f aca="false">IF(A221="","",IF(F220&lt;$F$9,F220,$F$9-C221))</f>
        <v>601.562426032088</v>
      </c>
      <c r="E221" s="20" t="n">
        <f aca="false">IF(D221&gt;=F220,"",IF(A221="","",IF($D$9&gt;0,$D$9,0)+IF(AND(DATE(YEAR(B221),MONTH($D$11),DAY($D$11))&gt;B220,DATE(YEAR(B221),MONTH($D$11),DAY($D$11))&lt;=B221),$D$10,0)+IF(AND($D$13&gt;B220,$D$13&lt;=B221),$D$12,0)))</f>
        <v>0</v>
      </c>
      <c r="F221" s="0" t="n">
        <f aca="false">IF(A221="","",IF(D221+E221&gt;F220,F220-F220,F220-D221-E221))</f>
        <v>153486.422016135</v>
      </c>
    </row>
    <row r="222" customFormat="false" ht="12.85" hidden="false" customHeight="false" outlineLevel="0" collapsed="false">
      <c r="A222" s="0" t="n">
        <f aca="false">IF(AND(A221&lt;$F$12,F221&gt;0),A221+1,"")</f>
        <v>206</v>
      </c>
      <c r="B222" s="19" t="n">
        <f aca="false">IF(A222="","",IF(VLOOKUP($B$12,Data!$A$2:$B$8,2,0)&lt;13,EDATE($B$16,A222*12/VLOOKUP($B$12,Data!$A$2:$B$8,2,0)),IF(VLOOKUP($B$12,Data!$A$2:$B$8,2,0)=52,B221+7,B221+14)))</f>
        <v>51444</v>
      </c>
      <c r="C222" s="0" t="n">
        <f aca="false">IF(A222="","",F221*($B$10/VLOOKUP($B$12,Data!$A$2:$B$8,2,0)))</f>
        <v>914.523264512804</v>
      </c>
      <c r="D222" s="0" t="n">
        <f aca="false">IF(A222="","",IF(F221&lt;$F$9,F221,$F$9-C222))</f>
        <v>605.146735487196</v>
      </c>
      <c r="E222" s="20" t="n">
        <f aca="false">IF(D222&gt;=F221,"",IF(A222="","",IF($D$9&gt;0,$D$9,0)+IF(AND(DATE(YEAR(B222),MONTH($D$11),DAY($D$11))&gt;B221,DATE(YEAR(B222),MONTH($D$11),DAY($D$11))&lt;=B222),$D$10,0)+IF(AND($D$13&gt;B221,$D$13&lt;=B222),$D$12,0)))</f>
        <v>0</v>
      </c>
      <c r="F222" s="0" t="n">
        <f aca="false">IF(A222="","",IF(D222+E222&gt;F221,F221-F221,F221-D222-E222))</f>
        <v>152881.275280648</v>
      </c>
    </row>
    <row r="223" customFormat="false" ht="12.85" hidden="false" customHeight="false" outlineLevel="0" collapsed="false">
      <c r="A223" s="0" t="n">
        <f aca="false">IF(AND(A222&lt;$F$12,F222&gt;0),A222+1,"")</f>
        <v>207</v>
      </c>
      <c r="B223" s="19" t="n">
        <f aca="false">IF(A223="","",IF(VLOOKUP($B$12,Data!$A$2:$B$8,2,0)&lt;13,EDATE($B$16,A223*12/VLOOKUP($B$12,Data!$A$2:$B$8,2,0)),IF(VLOOKUP($B$12,Data!$A$2:$B$8,2,0)=52,B222+7,B222+14)))</f>
        <v>51474</v>
      </c>
      <c r="C223" s="0" t="n">
        <f aca="false">IF(A223="","",F222*($B$10/VLOOKUP($B$12,Data!$A$2:$B$8,2,0)))</f>
        <v>910.917598547193</v>
      </c>
      <c r="D223" s="0" t="n">
        <f aca="false">IF(A223="","",IF(F222&lt;$F$9,F222,$F$9-C223))</f>
        <v>608.752401452807</v>
      </c>
      <c r="E223" s="20" t="n">
        <f aca="false">IF(D223&gt;=F222,"",IF(A223="","",IF($D$9&gt;0,$D$9,0)+IF(AND(DATE(YEAR(B223),MONTH($D$11),DAY($D$11))&gt;B222,DATE(YEAR(B223),MONTH($D$11),DAY($D$11))&lt;=B223),$D$10,0)+IF(AND($D$13&gt;B222,$D$13&lt;=B223),$D$12,0)))</f>
        <v>0</v>
      </c>
      <c r="F223" s="0" t="n">
        <f aca="false">IF(A223="","",IF(D223+E223&gt;F222,F222-F222,F222-D223-E223))</f>
        <v>152272.522879195</v>
      </c>
    </row>
    <row r="224" customFormat="false" ht="12.85" hidden="false" customHeight="false" outlineLevel="0" collapsed="false">
      <c r="A224" s="0" t="n">
        <f aca="false">IF(AND(A223&lt;$F$12,F223&gt;0),A223+1,"")</f>
        <v>208</v>
      </c>
      <c r="B224" s="19" t="n">
        <f aca="false">IF(A224="","",IF(VLOOKUP($B$12,Data!$A$2:$B$8,2,0)&lt;13,EDATE($B$16,A224*12/VLOOKUP($B$12,Data!$A$2:$B$8,2,0)),IF(VLOOKUP($B$12,Data!$A$2:$B$8,2,0)=52,B223+7,B223+14)))</f>
        <v>51505</v>
      </c>
      <c r="C224" s="0" t="n">
        <f aca="false">IF(A224="","",F223*($B$10/VLOOKUP($B$12,Data!$A$2:$B$8,2,0)))</f>
        <v>907.29044882187</v>
      </c>
      <c r="D224" s="0" t="n">
        <f aca="false">IF(A224="","",IF(F223&lt;$F$9,F223,$F$9-C224))</f>
        <v>612.37955117813</v>
      </c>
      <c r="E224" s="20" t="n">
        <f aca="false">IF(D224&gt;=F223,"",IF(A224="","",IF($D$9&gt;0,$D$9,0)+IF(AND(DATE(YEAR(B224),MONTH($D$11),DAY($D$11))&gt;B223,DATE(YEAR(B224),MONTH($D$11),DAY($D$11))&lt;=B224),$D$10,0)+IF(AND($D$13&gt;B223,$D$13&lt;=B224),$D$12,0)))</f>
        <v>0</v>
      </c>
      <c r="F224" s="0" t="n">
        <f aca="false">IF(A224="","",IF(D224+E224&gt;F223,F223-F223,F223-D224-E224))</f>
        <v>151660.143328017</v>
      </c>
    </row>
    <row r="225" customFormat="false" ht="12.85" hidden="false" customHeight="false" outlineLevel="0" collapsed="false">
      <c r="A225" s="0" t="n">
        <f aca="false">IF(AND(A224&lt;$F$12,F224&gt;0),A224+1,"")</f>
        <v>209</v>
      </c>
      <c r="B225" s="19" t="n">
        <f aca="false">IF(A225="","",IF(VLOOKUP($B$12,Data!$A$2:$B$8,2,0)&lt;13,EDATE($B$16,A225*12/VLOOKUP($B$12,Data!$A$2:$B$8,2,0)),IF(VLOOKUP($B$12,Data!$A$2:$B$8,2,0)=52,B224+7,B224+14)))</f>
        <v>51536</v>
      </c>
      <c r="C225" s="0" t="n">
        <f aca="false">IF(A225="","",F224*($B$10/VLOOKUP($B$12,Data!$A$2:$B$8,2,0)))</f>
        <v>903.641687329434</v>
      </c>
      <c r="D225" s="0" t="n">
        <f aca="false">IF(A225="","",IF(F224&lt;$F$9,F224,$F$9-C225))</f>
        <v>616.028312670566</v>
      </c>
      <c r="E225" s="20" t="n">
        <f aca="false">IF(D225&gt;=F224,"",IF(A225="","",IF($D$9&gt;0,$D$9,0)+IF(AND(DATE(YEAR(B225),MONTH($D$11),DAY($D$11))&gt;B224,DATE(YEAR(B225),MONTH($D$11),DAY($D$11))&lt;=B225),$D$10,0)+IF(AND($D$13&gt;B224,$D$13&lt;=B225),$D$12,0)))</f>
        <v>0</v>
      </c>
      <c r="F225" s="0" t="n">
        <f aca="false">IF(A225="","",IF(D225+E225&gt;F224,F224-F224,F224-D225-E225))</f>
        <v>151044.115015346</v>
      </c>
    </row>
    <row r="226" customFormat="false" ht="12.85" hidden="false" customHeight="false" outlineLevel="0" collapsed="false">
      <c r="A226" s="0" t="n">
        <f aca="false">IF(AND(A225&lt;$F$12,F225&gt;0),A225+1,"")</f>
        <v>210</v>
      </c>
      <c r="B226" s="19" t="n">
        <f aca="false">IF(A226="","",IF(VLOOKUP($B$12,Data!$A$2:$B$8,2,0)&lt;13,EDATE($B$16,A226*12/VLOOKUP($B$12,Data!$A$2:$B$8,2,0)),IF(VLOOKUP($B$12,Data!$A$2:$B$8,2,0)=52,B225+7,B225+14)))</f>
        <v>51564</v>
      </c>
      <c r="C226" s="0" t="n">
        <f aca="false">IF(A226="","",F225*($B$10/VLOOKUP($B$12,Data!$A$2:$B$8,2,0)))</f>
        <v>899.971185299772</v>
      </c>
      <c r="D226" s="0" t="n">
        <f aca="false">IF(A226="","",IF(F225&lt;$F$9,F225,$F$9-C226))</f>
        <v>619.698814700228</v>
      </c>
      <c r="E226" s="20" t="n">
        <f aca="false">IF(D226&gt;=F225,"",IF(A226="","",IF($D$9&gt;0,$D$9,0)+IF(AND(DATE(YEAR(B226),MONTH($D$11),DAY($D$11))&gt;B225,DATE(YEAR(B226),MONTH($D$11),DAY($D$11))&lt;=B226),$D$10,0)+IF(AND($D$13&gt;B225,$D$13&lt;=B226),$D$12,0)))</f>
        <v>0</v>
      </c>
      <c r="F226" s="0" t="n">
        <f aca="false">IF(A226="","",IF(D226+E226&gt;F225,F225-F225,F225-D226-E226))</f>
        <v>150424.416200646</v>
      </c>
    </row>
    <row r="227" customFormat="false" ht="12.85" hidden="false" customHeight="false" outlineLevel="0" collapsed="false">
      <c r="A227" s="0" t="n">
        <f aca="false">IF(AND(A226&lt;$F$12,F226&gt;0),A226+1,"")</f>
        <v>211</v>
      </c>
      <c r="B227" s="19" t="n">
        <f aca="false">IF(A227="","",IF(VLOOKUP($B$12,Data!$A$2:$B$8,2,0)&lt;13,EDATE($B$16,A227*12/VLOOKUP($B$12,Data!$A$2:$B$8,2,0)),IF(VLOOKUP($B$12,Data!$A$2:$B$8,2,0)=52,B226+7,B226+14)))</f>
        <v>51595</v>
      </c>
      <c r="C227" s="0" t="n">
        <f aca="false">IF(A227="","",F226*($B$10/VLOOKUP($B$12,Data!$A$2:$B$8,2,0)))</f>
        <v>896.278813195516</v>
      </c>
      <c r="D227" s="0" t="n">
        <f aca="false">IF(A227="","",IF(F226&lt;$F$9,F226,$F$9-C227))</f>
        <v>623.391186804484</v>
      </c>
      <c r="E227" s="20" t="n">
        <f aca="false">IF(D227&gt;=F226,"",IF(A227="","",IF($D$9&gt;0,$D$9,0)+IF(AND(DATE(YEAR(B227),MONTH($D$11),DAY($D$11))&gt;B226,DATE(YEAR(B227),MONTH($D$11),DAY($D$11))&lt;=B227),$D$10,0)+IF(AND($D$13&gt;B226,$D$13&lt;=B227),$D$12,0)))</f>
        <v>0</v>
      </c>
      <c r="F227" s="0" t="n">
        <f aca="false">IF(A227="","",IF(D227+E227&gt;F226,F226-F226,F226-D227-E227))</f>
        <v>149801.025013842</v>
      </c>
    </row>
    <row r="228" customFormat="false" ht="12.85" hidden="false" customHeight="false" outlineLevel="0" collapsed="false">
      <c r="A228" s="0" t="n">
        <f aca="false">IF(AND(A227&lt;$F$12,F227&gt;0),A227+1,"")</f>
        <v>212</v>
      </c>
      <c r="B228" s="19" t="n">
        <f aca="false">IF(A228="","",IF(VLOOKUP($B$12,Data!$A$2:$B$8,2,0)&lt;13,EDATE($B$16,A228*12/VLOOKUP($B$12,Data!$A$2:$B$8,2,0)),IF(VLOOKUP($B$12,Data!$A$2:$B$8,2,0)=52,B227+7,B227+14)))</f>
        <v>51625</v>
      </c>
      <c r="C228" s="0" t="n">
        <f aca="false">IF(A228="","",F227*($B$10/VLOOKUP($B$12,Data!$A$2:$B$8,2,0)))</f>
        <v>892.564440707473</v>
      </c>
      <c r="D228" s="0" t="n">
        <f aca="false">IF(A228="","",IF(F227&lt;$F$9,F227,$F$9-C228))</f>
        <v>627.105559292528</v>
      </c>
      <c r="E228" s="20" t="n">
        <f aca="false">IF(D228&gt;=F227,"",IF(A228="","",IF($D$9&gt;0,$D$9,0)+IF(AND(DATE(YEAR(B228),MONTH($D$11),DAY($D$11))&gt;B227,DATE(YEAR(B228),MONTH($D$11),DAY($D$11))&lt;=B228),$D$10,0)+IF(AND($D$13&gt;B227,$D$13&lt;=B228),$D$12,0)))</f>
        <v>0</v>
      </c>
      <c r="F228" s="0" t="n">
        <f aca="false">IF(A228="","",IF(D228+E228&gt;F227,F227-F227,F227-D228-E228))</f>
        <v>149173.919454549</v>
      </c>
    </row>
    <row r="229" customFormat="false" ht="12.85" hidden="false" customHeight="false" outlineLevel="0" collapsed="false">
      <c r="A229" s="0" t="n">
        <f aca="false">IF(AND(A228&lt;$F$12,F228&gt;0),A228+1,"")</f>
        <v>213</v>
      </c>
      <c r="B229" s="19" t="n">
        <f aca="false">IF(A229="","",IF(VLOOKUP($B$12,Data!$A$2:$B$8,2,0)&lt;13,EDATE($B$16,A229*12/VLOOKUP($B$12,Data!$A$2:$B$8,2,0)),IF(VLOOKUP($B$12,Data!$A$2:$B$8,2,0)=52,B228+7,B228+14)))</f>
        <v>51656</v>
      </c>
      <c r="C229" s="0" t="n">
        <f aca="false">IF(A229="","",F228*($B$10/VLOOKUP($B$12,Data!$A$2:$B$8,2,0)))</f>
        <v>888.827936750021</v>
      </c>
      <c r="D229" s="0" t="n">
        <f aca="false">IF(A229="","",IF(F228&lt;$F$9,F228,$F$9-C229))</f>
        <v>630.842063249979</v>
      </c>
      <c r="E229" s="20" t="n">
        <f aca="false">IF(D229&gt;=F228,"",IF(A229="","",IF($D$9&gt;0,$D$9,0)+IF(AND(DATE(YEAR(B229),MONTH($D$11),DAY($D$11))&gt;B228,DATE(YEAR(B229),MONTH($D$11),DAY($D$11))&lt;=B229),$D$10,0)+IF(AND($D$13&gt;B228,$D$13&lt;=B229),$D$12,0)))</f>
        <v>0</v>
      </c>
      <c r="F229" s="0" t="n">
        <f aca="false">IF(A229="","",IF(D229+E229&gt;F228,F228-F228,F228-D229-E229))</f>
        <v>148543.077391299</v>
      </c>
    </row>
    <row r="230" customFormat="false" ht="12.85" hidden="false" customHeight="false" outlineLevel="0" collapsed="false">
      <c r="A230" s="0" t="n">
        <f aca="false">IF(AND(A229&lt;$F$12,F229&gt;0),A229+1,"")</f>
        <v>214</v>
      </c>
      <c r="B230" s="19" t="n">
        <f aca="false">IF(A230="","",IF(VLOOKUP($B$12,Data!$A$2:$B$8,2,0)&lt;13,EDATE($B$16,A230*12/VLOOKUP($B$12,Data!$A$2:$B$8,2,0)),IF(VLOOKUP($B$12,Data!$A$2:$B$8,2,0)=52,B229+7,B229+14)))</f>
        <v>51686</v>
      </c>
      <c r="C230" s="0" t="n">
        <f aca="false">IF(A230="","",F229*($B$10/VLOOKUP($B$12,Data!$A$2:$B$8,2,0)))</f>
        <v>885.06916945649</v>
      </c>
      <c r="D230" s="0" t="n">
        <f aca="false">IF(A230="","",IF(F229&lt;$F$9,F229,$F$9-C230))</f>
        <v>634.60083054351</v>
      </c>
      <c r="E230" s="20" t="n">
        <f aca="false">IF(D230&gt;=F229,"",IF(A230="","",IF($D$9&gt;0,$D$9,0)+IF(AND(DATE(YEAR(B230),MONTH($D$11),DAY($D$11))&gt;B229,DATE(YEAR(B230),MONTH($D$11),DAY($D$11))&lt;=B230),$D$10,0)+IF(AND($D$13&gt;B229,$D$13&lt;=B230),$D$12,0)))</f>
        <v>0</v>
      </c>
      <c r="F230" s="0" t="n">
        <f aca="false">IF(A230="","",IF(D230+E230&gt;F229,F229-F229,F229-D230-E230))</f>
        <v>147908.476560756</v>
      </c>
    </row>
    <row r="231" customFormat="false" ht="12.85" hidden="false" customHeight="false" outlineLevel="0" collapsed="false">
      <c r="A231" s="0" t="n">
        <f aca="false">IF(AND(A230&lt;$F$12,F230&gt;0),A230+1,"")</f>
        <v>215</v>
      </c>
      <c r="B231" s="19" t="n">
        <f aca="false">IF(A231="","",IF(VLOOKUP($B$12,Data!$A$2:$B$8,2,0)&lt;13,EDATE($B$16,A231*12/VLOOKUP($B$12,Data!$A$2:$B$8,2,0)),IF(VLOOKUP($B$12,Data!$A$2:$B$8,2,0)=52,B230+7,B230+14)))</f>
        <v>51717</v>
      </c>
      <c r="C231" s="0" t="n">
        <f aca="false">IF(A231="","",F230*($B$10/VLOOKUP($B$12,Data!$A$2:$B$8,2,0)))</f>
        <v>881.288006174501</v>
      </c>
      <c r="D231" s="0" t="n">
        <f aca="false">IF(A231="","",IF(F230&lt;$F$9,F230,$F$9-C231))</f>
        <v>638.381993825499</v>
      </c>
      <c r="E231" s="20" t="n">
        <f aca="false">IF(D231&gt;=F230,"",IF(A231="","",IF($D$9&gt;0,$D$9,0)+IF(AND(DATE(YEAR(B231),MONTH($D$11),DAY($D$11))&gt;B230,DATE(YEAR(B231),MONTH($D$11),DAY($D$11))&lt;=B231),$D$10,0)+IF(AND($D$13&gt;B230,$D$13&lt;=B231),$D$12,0)))</f>
        <v>0</v>
      </c>
      <c r="F231" s="0" t="n">
        <f aca="false">IF(A231="","",IF(D231+E231&gt;F230,F230-F230,F230-D231-E231))</f>
        <v>147270.09456693</v>
      </c>
    </row>
    <row r="232" customFormat="false" ht="12.85" hidden="false" customHeight="false" outlineLevel="0" collapsed="false">
      <c r="A232" s="0" t="n">
        <f aca="false">IF(AND(A231&lt;$F$12,F231&gt;0),A231+1,"")</f>
        <v>216</v>
      </c>
      <c r="B232" s="19" t="n">
        <f aca="false">IF(A232="","",IF(VLOOKUP($B$12,Data!$A$2:$B$8,2,0)&lt;13,EDATE($B$16,A232*12/VLOOKUP($B$12,Data!$A$2:$B$8,2,0)),IF(VLOOKUP($B$12,Data!$A$2:$B$8,2,0)=52,B231+7,B231+14)))</f>
        <v>51748</v>
      </c>
      <c r="C232" s="0" t="n">
        <f aca="false">IF(A232="","",F231*($B$10/VLOOKUP($B$12,Data!$A$2:$B$8,2,0)))</f>
        <v>877.484313461291</v>
      </c>
      <c r="D232" s="0" t="n">
        <f aca="false">IF(A232="","",IF(F231&lt;$F$9,F231,$F$9-C232))</f>
        <v>642.185686538709</v>
      </c>
      <c r="E232" s="20" t="n">
        <f aca="false">IF(D232&gt;=F231,"",IF(A232="","",IF($D$9&gt;0,$D$9,0)+IF(AND(DATE(YEAR(B232),MONTH($D$11),DAY($D$11))&gt;B231,DATE(YEAR(B232),MONTH($D$11),DAY($D$11))&lt;=B232),$D$10,0)+IF(AND($D$13&gt;B231,$D$13&lt;=B232),$D$12,0)))</f>
        <v>0</v>
      </c>
      <c r="F232" s="0" t="n">
        <f aca="false">IF(A232="","",IF(D232+E232&gt;F231,F231-F231,F231-D232-E232))</f>
        <v>146627.908880391</v>
      </c>
    </row>
    <row r="233" customFormat="false" ht="12.85" hidden="false" customHeight="false" outlineLevel="0" collapsed="false">
      <c r="A233" s="0" t="n">
        <f aca="false">IF(AND(A232&lt;$F$12,F232&gt;0),A232+1,"")</f>
        <v>217</v>
      </c>
      <c r="B233" s="19" t="n">
        <f aca="false">IF(A233="","",IF(VLOOKUP($B$12,Data!$A$2:$B$8,2,0)&lt;13,EDATE($B$16,A233*12/VLOOKUP($B$12,Data!$A$2:$B$8,2,0)),IF(VLOOKUP($B$12,Data!$A$2:$B$8,2,0)=52,B232+7,B232+14)))</f>
        <v>51778</v>
      </c>
      <c r="C233" s="0" t="n">
        <f aca="false">IF(A233="","",F232*($B$10/VLOOKUP($B$12,Data!$A$2:$B$8,2,0)))</f>
        <v>873.657957078998</v>
      </c>
      <c r="D233" s="0" t="n">
        <f aca="false">IF(A233="","",IF(F232&lt;$F$9,F232,$F$9-C233))</f>
        <v>646.012042921002</v>
      </c>
      <c r="E233" s="20" t="n">
        <f aca="false">IF(D233&gt;=F232,"",IF(A233="","",IF($D$9&gt;0,$D$9,0)+IF(AND(DATE(YEAR(B233),MONTH($D$11),DAY($D$11))&gt;B232,DATE(YEAR(B233),MONTH($D$11),DAY($D$11))&lt;=B233),$D$10,0)+IF(AND($D$13&gt;B232,$D$13&lt;=B233),$D$12,0)))</f>
        <v>0</v>
      </c>
      <c r="F233" s="0" t="n">
        <f aca="false">IF(A233="","",IF(D233+E233&gt;F232,F232-F232,F232-D233-E233))</f>
        <v>145981.89683747</v>
      </c>
    </row>
    <row r="234" customFormat="false" ht="12.85" hidden="false" customHeight="false" outlineLevel="0" collapsed="false">
      <c r="A234" s="0" t="n">
        <f aca="false">IF(AND(A233&lt;$F$12,F233&gt;0),A233+1,"")</f>
        <v>218</v>
      </c>
      <c r="B234" s="19" t="n">
        <f aca="false">IF(A234="","",IF(VLOOKUP($B$12,Data!$A$2:$B$8,2,0)&lt;13,EDATE($B$16,A234*12/VLOOKUP($B$12,Data!$A$2:$B$8,2,0)),IF(VLOOKUP($B$12,Data!$A$2:$B$8,2,0)=52,B233+7,B233+14)))</f>
        <v>51809</v>
      </c>
      <c r="C234" s="0" t="n">
        <f aca="false">IF(A234="","",F233*($B$10/VLOOKUP($B$12,Data!$A$2:$B$8,2,0)))</f>
        <v>869.808801989927</v>
      </c>
      <c r="D234" s="0" t="n">
        <f aca="false">IF(A234="","",IF(F233&lt;$F$9,F233,$F$9-C234))</f>
        <v>649.861198010073</v>
      </c>
      <c r="E234" s="20" t="n">
        <f aca="false">IF(D234&gt;=F233,"",IF(A234="","",IF($D$9&gt;0,$D$9,0)+IF(AND(DATE(YEAR(B234),MONTH($D$11),DAY($D$11))&gt;B233,DATE(YEAR(B234),MONTH($D$11),DAY($D$11))&lt;=B234),$D$10,0)+IF(AND($D$13&gt;B233,$D$13&lt;=B234),$D$12,0)))</f>
        <v>0</v>
      </c>
      <c r="F234" s="0" t="n">
        <f aca="false">IF(A234="","",IF(D234+E234&gt;F233,F233-F233,F233-D234-E234))</f>
        <v>145332.03563946</v>
      </c>
    </row>
    <row r="235" customFormat="false" ht="12.85" hidden="false" customHeight="false" outlineLevel="0" collapsed="false">
      <c r="A235" s="0" t="n">
        <f aca="false">IF(AND(A234&lt;$F$12,F234&gt;0),A234+1,"")</f>
        <v>219</v>
      </c>
      <c r="B235" s="19" t="n">
        <f aca="false">IF(A235="","",IF(VLOOKUP($B$12,Data!$A$2:$B$8,2,0)&lt;13,EDATE($B$16,A235*12/VLOOKUP($B$12,Data!$A$2:$B$8,2,0)),IF(VLOOKUP($B$12,Data!$A$2:$B$8,2,0)=52,B234+7,B234+14)))</f>
        <v>51839</v>
      </c>
      <c r="C235" s="0" t="n">
        <f aca="false">IF(A235="","",F234*($B$10/VLOOKUP($B$12,Data!$A$2:$B$8,2,0)))</f>
        <v>865.936712351784</v>
      </c>
      <c r="D235" s="0" t="n">
        <f aca="false">IF(A235="","",IF(F234&lt;$F$9,F234,$F$9-C235))</f>
        <v>653.733287648216</v>
      </c>
      <c r="E235" s="20" t="n">
        <f aca="false">IF(D235&gt;=F234,"",IF(A235="","",IF($D$9&gt;0,$D$9,0)+IF(AND(DATE(YEAR(B235),MONTH($D$11),DAY($D$11))&gt;B234,DATE(YEAR(B235),MONTH($D$11),DAY($D$11))&lt;=B235),$D$10,0)+IF(AND($D$13&gt;B234,$D$13&lt;=B235),$D$12,0)))</f>
        <v>0</v>
      </c>
      <c r="F235" s="0" t="n">
        <f aca="false">IF(A235="","",IF(D235+E235&gt;F234,F234-F234,F234-D235-E235))</f>
        <v>144678.302351812</v>
      </c>
    </row>
    <row r="236" customFormat="false" ht="12.85" hidden="false" customHeight="false" outlineLevel="0" collapsed="false">
      <c r="A236" s="0" t="n">
        <f aca="false">IF(AND(A235&lt;$F$12,F235&gt;0),A235+1,"")</f>
        <v>220</v>
      </c>
      <c r="B236" s="19" t="n">
        <f aca="false">IF(A236="","",IF(VLOOKUP($B$12,Data!$A$2:$B$8,2,0)&lt;13,EDATE($B$16,A236*12/VLOOKUP($B$12,Data!$A$2:$B$8,2,0)),IF(VLOOKUP($B$12,Data!$A$2:$B$8,2,0)=52,B235+7,B235+14)))</f>
        <v>51870</v>
      </c>
      <c r="C236" s="0" t="n">
        <f aca="false">IF(A236="","",F235*($B$10/VLOOKUP($B$12,Data!$A$2:$B$8,2,0)))</f>
        <v>862.04155151288</v>
      </c>
      <c r="D236" s="0" t="n">
        <f aca="false">IF(A236="","",IF(F235&lt;$F$9,F235,$F$9-C236))</f>
        <v>657.62844848712</v>
      </c>
      <c r="E236" s="20" t="n">
        <f aca="false">IF(D236&gt;=F235,"",IF(A236="","",IF($D$9&gt;0,$D$9,0)+IF(AND(DATE(YEAR(B236),MONTH($D$11),DAY($D$11))&gt;B235,DATE(YEAR(B236),MONTH($D$11),DAY($D$11))&lt;=B236),$D$10,0)+IF(AND($D$13&gt;B235,$D$13&lt;=B236),$D$12,0)))</f>
        <v>0</v>
      </c>
      <c r="F236" s="0" t="n">
        <f aca="false">IF(A236="","",IF(D236+E236&gt;F235,F235-F235,F235-D236-E236))</f>
        <v>144020.673903325</v>
      </c>
    </row>
    <row r="237" customFormat="false" ht="12.85" hidden="false" customHeight="false" outlineLevel="0" collapsed="false">
      <c r="A237" s="0" t="n">
        <f aca="false">IF(AND(A236&lt;$F$12,F236&gt;0),A236+1,"")</f>
        <v>221</v>
      </c>
      <c r="B237" s="19" t="n">
        <f aca="false">IF(A237="","",IF(VLOOKUP($B$12,Data!$A$2:$B$8,2,0)&lt;13,EDATE($B$16,A237*12/VLOOKUP($B$12,Data!$A$2:$B$8,2,0)),IF(VLOOKUP($B$12,Data!$A$2:$B$8,2,0)=52,B236+7,B236+14)))</f>
        <v>51901</v>
      </c>
      <c r="C237" s="0" t="n">
        <f aca="false">IF(A237="","",F236*($B$10/VLOOKUP($B$12,Data!$A$2:$B$8,2,0)))</f>
        <v>858.123182007311</v>
      </c>
      <c r="D237" s="0" t="n">
        <f aca="false">IF(A237="","",IF(F236&lt;$F$9,F236,$F$9-C237))</f>
        <v>661.546817992689</v>
      </c>
      <c r="E237" s="20" t="n">
        <f aca="false">IF(D237&gt;=F236,"",IF(A237="","",IF($D$9&gt;0,$D$9,0)+IF(AND(DATE(YEAR(B237),MONTH($D$11),DAY($D$11))&gt;B236,DATE(YEAR(B237),MONTH($D$11),DAY($D$11))&lt;=B237),$D$10,0)+IF(AND($D$13&gt;B236,$D$13&lt;=B237),$D$12,0)))</f>
        <v>0</v>
      </c>
      <c r="F237" s="0" t="n">
        <f aca="false">IF(A237="","",IF(D237+E237&gt;F236,F236-F236,F236-D237-E237))</f>
        <v>143359.127085332</v>
      </c>
    </row>
    <row r="238" customFormat="false" ht="12.85" hidden="false" customHeight="false" outlineLevel="0" collapsed="false">
      <c r="A238" s="0" t="n">
        <f aca="false">IF(AND(A237&lt;$F$12,F237&gt;0),A237+1,"")</f>
        <v>222</v>
      </c>
      <c r="B238" s="19" t="n">
        <f aca="false">IF(A238="","",IF(VLOOKUP($B$12,Data!$A$2:$B$8,2,0)&lt;13,EDATE($B$16,A238*12/VLOOKUP($B$12,Data!$A$2:$B$8,2,0)),IF(VLOOKUP($B$12,Data!$A$2:$B$8,2,0)=52,B237+7,B237+14)))</f>
        <v>51929</v>
      </c>
      <c r="C238" s="0" t="n">
        <f aca="false">IF(A238="","",F237*($B$10/VLOOKUP($B$12,Data!$A$2:$B$8,2,0)))</f>
        <v>854.181465550104</v>
      </c>
      <c r="D238" s="0" t="n">
        <f aca="false">IF(A238="","",IF(F237&lt;$F$9,F237,$F$9-C238))</f>
        <v>665.488534449896</v>
      </c>
      <c r="E238" s="20" t="n">
        <f aca="false">IF(D238&gt;=F237,"",IF(A238="","",IF($D$9&gt;0,$D$9,0)+IF(AND(DATE(YEAR(B238),MONTH($D$11),DAY($D$11))&gt;B237,DATE(YEAR(B238),MONTH($D$11),DAY($D$11))&lt;=B238),$D$10,0)+IF(AND($D$13&gt;B237,$D$13&lt;=B238),$D$12,0)))</f>
        <v>0</v>
      </c>
      <c r="F238" s="0" t="n">
        <f aca="false">IF(A238="","",IF(D238+E238&gt;F237,F237-F237,F237-D238-E238))</f>
        <v>142693.638550882</v>
      </c>
    </row>
    <row r="239" customFormat="false" ht="12.85" hidden="false" customHeight="false" outlineLevel="0" collapsed="false">
      <c r="A239" s="0" t="n">
        <f aca="false">IF(AND(A238&lt;$F$12,F238&gt;0),A238+1,"")</f>
        <v>223</v>
      </c>
      <c r="B239" s="19" t="n">
        <f aca="false">IF(A239="","",IF(VLOOKUP($B$12,Data!$A$2:$B$8,2,0)&lt;13,EDATE($B$16,A239*12/VLOOKUP($B$12,Data!$A$2:$B$8,2,0)),IF(VLOOKUP($B$12,Data!$A$2:$B$8,2,0)=52,B238+7,B238+14)))</f>
        <v>51960</v>
      </c>
      <c r="C239" s="0" t="n">
        <f aca="false">IF(A239="","",F238*($B$10/VLOOKUP($B$12,Data!$A$2:$B$8,2,0)))</f>
        <v>850.21626303234</v>
      </c>
      <c r="D239" s="0" t="n">
        <f aca="false">IF(A239="","",IF(F238&lt;$F$9,F238,$F$9-C239))</f>
        <v>669.45373696766</v>
      </c>
      <c r="E239" s="20" t="n">
        <f aca="false">IF(D239&gt;=F238,"",IF(A239="","",IF($D$9&gt;0,$D$9,0)+IF(AND(DATE(YEAR(B239),MONTH($D$11),DAY($D$11))&gt;B238,DATE(YEAR(B239),MONTH($D$11),DAY($D$11))&lt;=B239),$D$10,0)+IF(AND($D$13&gt;B238,$D$13&lt;=B239),$D$12,0)))</f>
        <v>0</v>
      </c>
      <c r="F239" s="0" t="n">
        <f aca="false">IF(A239="","",IF(D239+E239&gt;F238,F238-F238,F238-D239-E239))</f>
        <v>142024.184813915</v>
      </c>
    </row>
    <row r="240" customFormat="false" ht="12.85" hidden="false" customHeight="false" outlineLevel="0" collapsed="false">
      <c r="A240" s="0" t="n">
        <f aca="false">IF(AND(A239&lt;$F$12,F239&gt;0),A239+1,"")</f>
        <v>224</v>
      </c>
      <c r="B240" s="19" t="n">
        <f aca="false">IF(A240="","",IF(VLOOKUP($B$12,Data!$A$2:$B$8,2,0)&lt;13,EDATE($B$16,A240*12/VLOOKUP($B$12,Data!$A$2:$B$8,2,0)),IF(VLOOKUP($B$12,Data!$A$2:$B$8,2,0)=52,B239+7,B239+14)))</f>
        <v>51990</v>
      </c>
      <c r="C240" s="0" t="n">
        <f aca="false">IF(A240="","",F239*($B$10/VLOOKUP($B$12,Data!$A$2:$B$8,2,0)))</f>
        <v>846.227434516242</v>
      </c>
      <c r="D240" s="0" t="n">
        <f aca="false">IF(A240="","",IF(F239&lt;$F$9,F239,$F$9-C240))</f>
        <v>673.442565483759</v>
      </c>
      <c r="E240" s="20" t="n">
        <f aca="false">IF(D240&gt;=F239,"",IF(A240="","",IF($D$9&gt;0,$D$9,0)+IF(AND(DATE(YEAR(B240),MONTH($D$11),DAY($D$11))&gt;B239,DATE(YEAR(B240),MONTH($D$11),DAY($D$11))&lt;=B240),$D$10,0)+IF(AND($D$13&gt;B239,$D$13&lt;=B240),$D$12,0)))</f>
        <v>0</v>
      </c>
      <c r="F240" s="0" t="n">
        <f aca="false">IF(A240="","",IF(D240+E240&gt;F239,F239-F239,F239-D240-E240))</f>
        <v>141350.742248431</v>
      </c>
    </row>
    <row r="241" customFormat="false" ht="12.85" hidden="false" customHeight="false" outlineLevel="0" collapsed="false">
      <c r="A241" s="0" t="n">
        <f aca="false">IF(AND(A240&lt;$F$12,F240&gt;0),A240+1,"")</f>
        <v>225</v>
      </c>
      <c r="B241" s="19" t="n">
        <f aca="false">IF(A241="","",IF(VLOOKUP($B$12,Data!$A$2:$B$8,2,0)&lt;13,EDATE($B$16,A241*12/VLOOKUP($B$12,Data!$A$2:$B$8,2,0)),IF(VLOOKUP($B$12,Data!$A$2:$B$8,2,0)=52,B240+7,B240+14)))</f>
        <v>52021</v>
      </c>
      <c r="C241" s="0" t="n">
        <f aca="false">IF(A241="","",F240*($B$10/VLOOKUP($B$12,Data!$A$2:$B$8,2,0)))</f>
        <v>842.214839230234</v>
      </c>
      <c r="D241" s="0" t="n">
        <f aca="false">IF(A241="","",IF(F240&lt;$F$9,F240,$F$9-C241))</f>
        <v>677.455160769766</v>
      </c>
      <c r="E241" s="20" t="n">
        <f aca="false">IF(D241&gt;=F240,"",IF(A241="","",IF($D$9&gt;0,$D$9,0)+IF(AND(DATE(YEAR(B241),MONTH($D$11),DAY($D$11))&gt;B240,DATE(YEAR(B241),MONTH($D$11),DAY($D$11))&lt;=B241),$D$10,0)+IF(AND($D$13&gt;B240,$D$13&lt;=B241),$D$12,0)))</f>
        <v>0</v>
      </c>
      <c r="F241" s="0" t="n">
        <f aca="false">IF(A241="","",IF(D241+E241&gt;F240,F240-F240,F240-D241-E241))</f>
        <v>140673.287087661</v>
      </c>
    </row>
    <row r="242" customFormat="false" ht="12.85" hidden="false" customHeight="false" outlineLevel="0" collapsed="false">
      <c r="A242" s="0" t="n">
        <f aca="false">IF(AND(A241&lt;$F$12,F241&gt;0),A241+1,"")</f>
        <v>226</v>
      </c>
      <c r="B242" s="19" t="n">
        <f aca="false">IF(A242="","",IF(VLOOKUP($B$12,Data!$A$2:$B$8,2,0)&lt;13,EDATE($B$16,A242*12/VLOOKUP($B$12,Data!$A$2:$B$8,2,0)),IF(VLOOKUP($B$12,Data!$A$2:$B$8,2,0)=52,B241+7,B241+14)))</f>
        <v>52051</v>
      </c>
      <c r="C242" s="0" t="n">
        <f aca="false">IF(A242="","",F241*($B$10/VLOOKUP($B$12,Data!$A$2:$B$8,2,0)))</f>
        <v>838.178335563981</v>
      </c>
      <c r="D242" s="0" t="n">
        <f aca="false">IF(A242="","",IF(F241&lt;$F$9,F241,$F$9-C242))</f>
        <v>681.491664436019</v>
      </c>
      <c r="E242" s="20" t="n">
        <f aca="false">IF(D242&gt;=F241,"",IF(A242="","",IF($D$9&gt;0,$D$9,0)+IF(AND(DATE(YEAR(B242),MONTH($D$11),DAY($D$11))&gt;B241,DATE(YEAR(B242),MONTH($D$11),DAY($D$11))&lt;=B242),$D$10,0)+IF(AND($D$13&gt;B241,$D$13&lt;=B242),$D$12,0)))</f>
        <v>0</v>
      </c>
      <c r="F242" s="0" t="n">
        <f aca="false">IF(A242="","",IF(D242+E242&gt;F241,F241-F241,F241-D242-E242))</f>
        <v>139991.795423225</v>
      </c>
    </row>
    <row r="243" customFormat="false" ht="12.85" hidden="false" customHeight="false" outlineLevel="0" collapsed="false">
      <c r="A243" s="0" t="n">
        <f aca="false">IF(AND(A242&lt;$F$12,F242&gt;0),A242+1,"")</f>
        <v>227</v>
      </c>
      <c r="B243" s="19" t="n">
        <f aca="false">IF(A243="","",IF(VLOOKUP($B$12,Data!$A$2:$B$8,2,0)&lt;13,EDATE($B$16,A243*12/VLOOKUP($B$12,Data!$A$2:$B$8,2,0)),IF(VLOOKUP($B$12,Data!$A$2:$B$8,2,0)=52,B242+7,B242+14)))</f>
        <v>52082</v>
      </c>
      <c r="C243" s="0" t="n">
        <f aca="false">IF(A243="","",F242*($B$10/VLOOKUP($B$12,Data!$A$2:$B$8,2,0)))</f>
        <v>834.117781063383</v>
      </c>
      <c r="D243" s="0" t="n">
        <f aca="false">IF(A243="","",IF(F242&lt;$F$9,F242,$F$9-C243))</f>
        <v>685.552218936617</v>
      </c>
      <c r="E243" s="20" t="n">
        <f aca="false">IF(D243&gt;=F242,"",IF(A243="","",IF($D$9&gt;0,$D$9,0)+IF(AND(DATE(YEAR(B243),MONTH($D$11),DAY($D$11))&gt;B242,DATE(YEAR(B243),MONTH($D$11),DAY($D$11))&lt;=B243),$D$10,0)+IF(AND($D$13&gt;B242,$D$13&lt;=B243),$D$12,0)))</f>
        <v>0</v>
      </c>
      <c r="F243" s="0" t="n">
        <f aca="false">IF(A243="","",IF(D243+E243&gt;F242,F242-F242,F242-D243-E243))</f>
        <v>139306.243204288</v>
      </c>
    </row>
    <row r="244" customFormat="false" ht="12.85" hidden="false" customHeight="false" outlineLevel="0" collapsed="false">
      <c r="A244" s="0" t="n">
        <f aca="false">IF(AND(A243&lt;$F$12,F243&gt;0),A243+1,"")</f>
        <v>228</v>
      </c>
      <c r="B244" s="19" t="n">
        <f aca="false">IF(A244="","",IF(VLOOKUP($B$12,Data!$A$2:$B$8,2,0)&lt;13,EDATE($B$16,A244*12/VLOOKUP($B$12,Data!$A$2:$B$8,2,0)),IF(VLOOKUP($B$12,Data!$A$2:$B$8,2,0)=52,B243+7,B243+14)))</f>
        <v>52113</v>
      </c>
      <c r="C244" s="0" t="n">
        <f aca="false">IF(A244="","",F243*($B$10/VLOOKUP($B$12,Data!$A$2:$B$8,2,0)))</f>
        <v>830.033032425552</v>
      </c>
      <c r="D244" s="0" t="n">
        <f aca="false">IF(A244="","",IF(F243&lt;$F$9,F243,$F$9-C244))</f>
        <v>689.636967574448</v>
      </c>
      <c r="E244" s="20" t="n">
        <f aca="false">IF(D244&gt;=F243,"",IF(A244="","",IF($D$9&gt;0,$D$9,0)+IF(AND(DATE(YEAR(B244),MONTH($D$11),DAY($D$11))&gt;B243,DATE(YEAR(B244),MONTH($D$11),DAY($D$11))&lt;=B244),$D$10,0)+IF(AND($D$13&gt;B243,$D$13&lt;=B244),$D$12,0)))</f>
        <v>0</v>
      </c>
      <c r="F244" s="0" t="n">
        <f aca="false">IF(A244="","",IF(D244+E244&gt;F243,F243-F243,F243-D244-E244))</f>
        <v>138616.606236714</v>
      </c>
    </row>
    <row r="245" customFormat="false" ht="12.85" hidden="false" customHeight="false" outlineLevel="0" collapsed="false">
      <c r="A245" s="0" t="n">
        <f aca="false">IF(AND(A244&lt;$F$12,F244&gt;0),A244+1,"")</f>
        <v>229</v>
      </c>
      <c r="B245" s="19" t="n">
        <f aca="false">IF(A245="","",IF(VLOOKUP($B$12,Data!$A$2:$B$8,2,0)&lt;13,EDATE($B$16,A245*12/VLOOKUP($B$12,Data!$A$2:$B$8,2,0)),IF(VLOOKUP($B$12,Data!$A$2:$B$8,2,0)=52,B244+7,B244+14)))</f>
        <v>52143</v>
      </c>
      <c r="C245" s="0" t="n">
        <f aca="false">IF(A245="","",F244*($B$10/VLOOKUP($B$12,Data!$A$2:$B$8,2,0)))</f>
        <v>825.923945493754</v>
      </c>
      <c r="D245" s="0" t="n">
        <f aca="false">IF(A245="","",IF(F244&lt;$F$9,F244,$F$9-C245))</f>
        <v>693.746054506246</v>
      </c>
      <c r="E245" s="20" t="n">
        <f aca="false">IF(D245&gt;=F244,"",IF(A245="","",IF($D$9&gt;0,$D$9,0)+IF(AND(DATE(YEAR(B245),MONTH($D$11),DAY($D$11))&gt;B244,DATE(YEAR(B245),MONTH($D$11),DAY($D$11))&lt;=B245),$D$10,0)+IF(AND($D$13&gt;B244,$D$13&lt;=B245),$D$12,0)))</f>
        <v>0</v>
      </c>
      <c r="F245" s="0" t="n">
        <f aca="false">IF(A245="","",IF(D245+E245&gt;F244,F244-F244,F244-D245-E245))</f>
        <v>137922.860182208</v>
      </c>
    </row>
    <row r="246" customFormat="false" ht="12.85" hidden="false" customHeight="false" outlineLevel="0" collapsed="false">
      <c r="A246" s="0" t="n">
        <f aca="false">IF(AND(A245&lt;$F$12,F245&gt;0),A245+1,"")</f>
        <v>230</v>
      </c>
      <c r="B246" s="19" t="n">
        <f aca="false">IF(A246="","",IF(VLOOKUP($B$12,Data!$A$2:$B$8,2,0)&lt;13,EDATE($B$16,A246*12/VLOOKUP($B$12,Data!$A$2:$B$8,2,0)),IF(VLOOKUP($B$12,Data!$A$2:$B$8,2,0)=52,B245+7,B245+14)))</f>
        <v>52174</v>
      </c>
      <c r="C246" s="0" t="n">
        <f aca="false">IF(A246="","",F245*($B$10/VLOOKUP($B$12,Data!$A$2:$B$8,2,0)))</f>
        <v>821.790375252321</v>
      </c>
      <c r="D246" s="0" t="n">
        <f aca="false">IF(A246="","",IF(F245&lt;$F$9,F245,$F$9-C246))</f>
        <v>697.879624747679</v>
      </c>
      <c r="E246" s="20" t="n">
        <f aca="false">IF(D246&gt;=F245,"",IF(A246="","",IF($D$9&gt;0,$D$9,0)+IF(AND(DATE(YEAR(B246),MONTH($D$11),DAY($D$11))&gt;B245,DATE(YEAR(B246),MONTH($D$11),DAY($D$11))&lt;=B246),$D$10,0)+IF(AND($D$13&gt;B245,$D$13&lt;=B246),$D$12,0)))</f>
        <v>0</v>
      </c>
      <c r="F246" s="0" t="n">
        <f aca="false">IF(A246="","",IF(D246+E246&gt;F245,F245-F245,F245-D246-E246))</f>
        <v>137224.98055746</v>
      </c>
    </row>
    <row r="247" customFormat="false" ht="12.85" hidden="false" customHeight="false" outlineLevel="0" collapsed="false">
      <c r="A247" s="0" t="n">
        <f aca="false">IF(AND(A246&lt;$F$12,F246&gt;0),A246+1,"")</f>
        <v>231</v>
      </c>
      <c r="B247" s="19" t="n">
        <f aca="false">IF(A247="","",IF(VLOOKUP($B$12,Data!$A$2:$B$8,2,0)&lt;13,EDATE($B$16,A247*12/VLOOKUP($B$12,Data!$A$2:$B$8,2,0)),IF(VLOOKUP($B$12,Data!$A$2:$B$8,2,0)=52,B246+7,B246+14)))</f>
        <v>52204</v>
      </c>
      <c r="C247" s="0" t="n">
        <f aca="false">IF(A247="","",F246*($B$10/VLOOKUP($B$12,Data!$A$2:$B$8,2,0)))</f>
        <v>817.632175821533</v>
      </c>
      <c r="D247" s="0" t="n">
        <f aca="false">IF(A247="","",IF(F246&lt;$F$9,F246,$F$9-C247))</f>
        <v>702.037824178467</v>
      </c>
      <c r="E247" s="20" t="n">
        <f aca="false">IF(D247&gt;=F246,"",IF(A247="","",IF($D$9&gt;0,$D$9,0)+IF(AND(DATE(YEAR(B247),MONTH($D$11),DAY($D$11))&gt;B246,DATE(YEAR(B247),MONTH($D$11),DAY($D$11))&lt;=B247),$D$10,0)+IF(AND($D$13&gt;B246,$D$13&lt;=B247),$D$12,0)))</f>
        <v>0</v>
      </c>
      <c r="F247" s="0" t="n">
        <f aca="false">IF(A247="","",IF(D247+E247&gt;F246,F246-F246,F246-D247-E247))</f>
        <v>136522.942733282</v>
      </c>
    </row>
    <row r="248" customFormat="false" ht="12.85" hidden="false" customHeight="false" outlineLevel="0" collapsed="false">
      <c r="A248" s="0" t="n">
        <f aca="false">IF(AND(A247&lt;$F$12,F247&gt;0),A247+1,"")</f>
        <v>232</v>
      </c>
      <c r="B248" s="19" t="n">
        <f aca="false">IF(A248="","",IF(VLOOKUP($B$12,Data!$A$2:$B$8,2,0)&lt;13,EDATE($B$16,A248*12/VLOOKUP($B$12,Data!$A$2:$B$8,2,0)),IF(VLOOKUP($B$12,Data!$A$2:$B$8,2,0)=52,B247+7,B247+14)))</f>
        <v>52235</v>
      </c>
      <c r="C248" s="0" t="n">
        <f aca="false">IF(A248="","",F247*($B$10/VLOOKUP($B$12,Data!$A$2:$B$8,2,0)))</f>
        <v>813.44920045247</v>
      </c>
      <c r="D248" s="0" t="n">
        <f aca="false">IF(A248="","",IF(F247&lt;$F$9,F247,$F$9-C248))</f>
        <v>706.22079954753</v>
      </c>
      <c r="E248" s="20" t="n">
        <f aca="false">IF(D248&gt;=F247,"",IF(A248="","",IF($D$9&gt;0,$D$9,0)+IF(AND(DATE(YEAR(B248),MONTH($D$11),DAY($D$11))&gt;B247,DATE(YEAR(B248),MONTH($D$11),DAY($D$11))&lt;=B248),$D$10,0)+IF(AND($D$13&gt;B247,$D$13&lt;=B248),$D$12,0)))</f>
        <v>0</v>
      </c>
      <c r="F248" s="0" t="n">
        <f aca="false">IF(A248="","",IF(D248+E248&gt;F247,F247-F247,F247-D248-E248))</f>
        <v>135816.721933734</v>
      </c>
    </row>
    <row r="249" customFormat="false" ht="12.85" hidden="false" customHeight="false" outlineLevel="0" collapsed="false">
      <c r="A249" s="0" t="n">
        <f aca="false">IF(AND(A248&lt;$F$12,F248&gt;0),A248+1,"")</f>
        <v>233</v>
      </c>
      <c r="B249" s="19" t="n">
        <f aca="false">IF(A249="","",IF(VLOOKUP($B$12,Data!$A$2:$B$8,2,0)&lt;13,EDATE($B$16,A249*12/VLOOKUP($B$12,Data!$A$2:$B$8,2,0)),IF(VLOOKUP($B$12,Data!$A$2:$B$8,2,0)=52,B248+7,B248+14)))</f>
        <v>52266</v>
      </c>
      <c r="C249" s="0" t="n">
        <f aca="false">IF(A249="","",F248*($B$10/VLOOKUP($B$12,Data!$A$2:$B$8,2,0)))</f>
        <v>809.241301521833</v>
      </c>
      <c r="D249" s="0" t="n">
        <f aca="false">IF(A249="","",IF(F248&lt;$F$9,F248,$F$9-C249))</f>
        <v>710.428698478168</v>
      </c>
      <c r="E249" s="20" t="n">
        <f aca="false">IF(D249&gt;=F248,"",IF(A249="","",IF($D$9&gt;0,$D$9,0)+IF(AND(DATE(YEAR(B249),MONTH($D$11),DAY($D$11))&gt;B248,DATE(YEAR(B249),MONTH($D$11),DAY($D$11))&lt;=B249),$D$10,0)+IF(AND($D$13&gt;B248,$D$13&lt;=B249),$D$12,0)))</f>
        <v>0</v>
      </c>
      <c r="F249" s="0" t="n">
        <f aca="false">IF(A249="","",IF(D249+E249&gt;F248,F248-F248,F248-D249-E249))</f>
        <v>135106.293235256</v>
      </c>
    </row>
    <row r="250" customFormat="false" ht="12.85" hidden="false" customHeight="false" outlineLevel="0" collapsed="false">
      <c r="A250" s="0" t="n">
        <f aca="false">IF(AND(A249&lt;$F$12,F249&gt;0),A249+1,"")</f>
        <v>234</v>
      </c>
      <c r="B250" s="19" t="n">
        <f aca="false">IF(A250="","",IF(VLOOKUP($B$12,Data!$A$2:$B$8,2,0)&lt;13,EDATE($B$16,A250*12/VLOOKUP($B$12,Data!$A$2:$B$8,2,0)),IF(VLOOKUP($B$12,Data!$A$2:$B$8,2,0)=52,B249+7,B249+14)))</f>
        <v>52294</v>
      </c>
      <c r="C250" s="0" t="n">
        <f aca="false">IF(A250="","",F249*($B$10/VLOOKUP($B$12,Data!$A$2:$B$8,2,0)))</f>
        <v>805.008330526733</v>
      </c>
      <c r="D250" s="0" t="n">
        <f aca="false">IF(A250="","",IF(F249&lt;$F$9,F249,$F$9-C250))</f>
        <v>714.661669473267</v>
      </c>
      <c r="E250" s="20" t="n">
        <f aca="false">IF(D250&gt;=F249,"",IF(A250="","",IF($D$9&gt;0,$D$9,0)+IF(AND(DATE(YEAR(B250),MONTH($D$11),DAY($D$11))&gt;B249,DATE(YEAR(B250),MONTH($D$11),DAY($D$11))&lt;=B250),$D$10,0)+IF(AND($D$13&gt;B249,$D$13&lt;=B250),$D$12,0)))</f>
        <v>0</v>
      </c>
      <c r="F250" s="0" t="n">
        <f aca="false">IF(A250="","",IF(D250+E250&gt;F249,F249-F249,F249-D250-E250))</f>
        <v>134391.631565783</v>
      </c>
    </row>
    <row r="251" customFormat="false" ht="12.85" hidden="false" customHeight="false" outlineLevel="0" collapsed="false">
      <c r="A251" s="0" t="n">
        <f aca="false">IF(AND(A250&lt;$F$12,F250&gt;0),A250+1,"")</f>
        <v>235</v>
      </c>
      <c r="B251" s="19" t="n">
        <f aca="false">IF(A251="","",IF(VLOOKUP($B$12,Data!$A$2:$B$8,2,0)&lt;13,EDATE($B$16,A251*12/VLOOKUP($B$12,Data!$A$2:$B$8,2,0)),IF(VLOOKUP($B$12,Data!$A$2:$B$8,2,0)=52,B250+7,B250+14)))</f>
        <v>52325</v>
      </c>
      <c r="C251" s="0" t="n">
        <f aca="false">IF(A251="","",F250*($B$10/VLOOKUP($B$12,Data!$A$2:$B$8,2,0)))</f>
        <v>800.750138079455</v>
      </c>
      <c r="D251" s="0" t="n">
        <f aca="false">IF(A251="","",IF(F250&lt;$F$9,F250,$F$9-C251))</f>
        <v>718.919861920545</v>
      </c>
      <c r="E251" s="20" t="n">
        <f aca="false">IF(D251&gt;=F250,"",IF(A251="","",IF($D$9&gt;0,$D$9,0)+IF(AND(DATE(YEAR(B251),MONTH($D$11),DAY($D$11))&gt;B250,DATE(YEAR(B251),MONTH($D$11),DAY($D$11))&lt;=B251),$D$10,0)+IF(AND($D$13&gt;B250,$D$13&lt;=B251),$D$12,0)))</f>
        <v>0</v>
      </c>
      <c r="F251" s="0" t="n">
        <f aca="false">IF(A251="","",IF(D251+E251&gt;F250,F250-F250,F250-D251-E251))</f>
        <v>133672.711703862</v>
      </c>
    </row>
    <row r="252" customFormat="false" ht="12.85" hidden="false" customHeight="false" outlineLevel="0" collapsed="false">
      <c r="A252" s="0" t="n">
        <f aca="false">IF(AND(A251&lt;$F$12,F251&gt;0),A251+1,"")</f>
        <v>236</v>
      </c>
      <c r="B252" s="19" t="n">
        <f aca="false">IF(A252="","",IF(VLOOKUP($B$12,Data!$A$2:$B$8,2,0)&lt;13,EDATE($B$16,A252*12/VLOOKUP($B$12,Data!$A$2:$B$8,2,0)),IF(VLOOKUP($B$12,Data!$A$2:$B$8,2,0)=52,B251+7,B251+14)))</f>
        <v>52355</v>
      </c>
      <c r="C252" s="0" t="n">
        <f aca="false">IF(A252="","",F251*($B$10/VLOOKUP($B$12,Data!$A$2:$B$8,2,0)))</f>
        <v>796.466573902178</v>
      </c>
      <c r="D252" s="0" t="n">
        <f aca="false">IF(A252="","",IF(F251&lt;$F$9,F251,$F$9-C252))</f>
        <v>723.203426097822</v>
      </c>
      <c r="E252" s="20" t="n">
        <f aca="false">IF(D252&gt;=F251,"",IF(A252="","",IF($D$9&gt;0,$D$9,0)+IF(AND(DATE(YEAR(B252),MONTH($D$11),DAY($D$11))&gt;B251,DATE(YEAR(B252),MONTH($D$11),DAY($D$11))&lt;=B252),$D$10,0)+IF(AND($D$13&gt;B251,$D$13&lt;=B252),$D$12,0)))</f>
        <v>0</v>
      </c>
      <c r="F252" s="0" t="n">
        <f aca="false">IF(A252="","",IF(D252+E252&gt;F251,F251-F251,F251-D252-E252))</f>
        <v>132949.508277764</v>
      </c>
    </row>
    <row r="253" customFormat="false" ht="12.85" hidden="false" customHeight="false" outlineLevel="0" collapsed="false">
      <c r="A253" s="0" t="n">
        <f aca="false">IF(AND(A252&lt;$F$12,F252&gt;0),A252+1,"")</f>
        <v>237</v>
      </c>
      <c r="B253" s="19" t="n">
        <f aca="false">IF(A253="","",IF(VLOOKUP($B$12,Data!$A$2:$B$8,2,0)&lt;13,EDATE($B$16,A253*12/VLOOKUP($B$12,Data!$A$2:$B$8,2,0)),IF(VLOOKUP($B$12,Data!$A$2:$B$8,2,0)=52,B252+7,B252+14)))</f>
        <v>52386</v>
      </c>
      <c r="C253" s="0" t="n">
        <f aca="false">IF(A253="","",F252*($B$10/VLOOKUP($B$12,Data!$A$2:$B$8,2,0)))</f>
        <v>792.157486821679</v>
      </c>
      <c r="D253" s="0" t="n">
        <f aca="false">IF(A253="","",IF(F252&lt;$F$9,F252,$F$9-C253))</f>
        <v>727.512513178321</v>
      </c>
      <c r="E253" s="20" t="n">
        <f aca="false">IF(D253&gt;=F252,"",IF(A253="","",IF($D$9&gt;0,$D$9,0)+IF(AND(DATE(YEAR(B253),MONTH($D$11),DAY($D$11))&gt;B252,DATE(YEAR(B253),MONTH($D$11),DAY($D$11))&lt;=B253),$D$10,0)+IF(AND($D$13&gt;B252,$D$13&lt;=B253),$D$12,0)))</f>
        <v>0</v>
      </c>
      <c r="F253" s="0" t="n">
        <f aca="false">IF(A253="","",IF(D253+E253&gt;F252,F252-F252,F252-D253-E253))</f>
        <v>132221.995764586</v>
      </c>
    </row>
    <row r="254" customFormat="false" ht="12.85" hidden="false" customHeight="false" outlineLevel="0" collapsed="false">
      <c r="A254" s="0" t="n">
        <f aca="false">IF(AND(A253&lt;$F$12,F253&gt;0),A253+1,"")</f>
        <v>238</v>
      </c>
      <c r="B254" s="19" t="n">
        <f aca="false">IF(A254="","",IF(VLOOKUP($B$12,Data!$A$2:$B$8,2,0)&lt;13,EDATE($B$16,A254*12/VLOOKUP($B$12,Data!$A$2:$B$8,2,0)),IF(VLOOKUP($B$12,Data!$A$2:$B$8,2,0)=52,B253+7,B253+14)))</f>
        <v>52416</v>
      </c>
      <c r="C254" s="0" t="n">
        <f aca="false">IF(A254="","",F253*($B$10/VLOOKUP($B$12,Data!$A$2:$B$8,2,0)))</f>
        <v>787.822724763991</v>
      </c>
      <c r="D254" s="0" t="n">
        <f aca="false">IF(A254="","",IF(F253&lt;$F$9,F253,$F$9-C254))</f>
        <v>731.847275236009</v>
      </c>
      <c r="E254" s="20" t="n">
        <f aca="false">IF(D254&gt;=F253,"",IF(A254="","",IF($D$9&gt;0,$D$9,0)+IF(AND(DATE(YEAR(B254),MONTH($D$11),DAY($D$11))&gt;B253,DATE(YEAR(B254),MONTH($D$11),DAY($D$11))&lt;=B254),$D$10,0)+IF(AND($D$13&gt;B253,$D$13&lt;=B254),$D$12,0)))</f>
        <v>0</v>
      </c>
      <c r="F254" s="0" t="n">
        <f aca="false">IF(A254="","",IF(D254+E254&gt;F253,F253-F253,F253-D254-E254))</f>
        <v>131490.14848935</v>
      </c>
    </row>
    <row r="255" customFormat="false" ht="12.85" hidden="false" customHeight="false" outlineLevel="0" collapsed="false">
      <c r="A255" s="0" t="n">
        <f aca="false">IF(AND(A254&lt;$F$12,F254&gt;0),A254+1,"")</f>
        <v>239</v>
      </c>
      <c r="B255" s="19" t="n">
        <f aca="false">IF(A255="","",IF(VLOOKUP($B$12,Data!$A$2:$B$8,2,0)&lt;13,EDATE($B$16,A255*12/VLOOKUP($B$12,Data!$A$2:$B$8,2,0)),IF(VLOOKUP($B$12,Data!$A$2:$B$8,2,0)=52,B254+7,B254+14)))</f>
        <v>52447</v>
      </c>
      <c r="C255" s="0" t="n">
        <f aca="false">IF(A255="","",F254*($B$10/VLOOKUP($B$12,Data!$A$2:$B$8,2,0)))</f>
        <v>783.462134749044</v>
      </c>
      <c r="D255" s="0" t="n">
        <f aca="false">IF(A255="","",IF(F254&lt;$F$9,F254,$F$9-C255))</f>
        <v>736.207865250957</v>
      </c>
      <c r="E255" s="20" t="n">
        <f aca="false">IF(D255&gt;=F254,"",IF(A255="","",IF($D$9&gt;0,$D$9,0)+IF(AND(DATE(YEAR(B255),MONTH($D$11),DAY($D$11))&gt;B254,DATE(YEAR(B255),MONTH($D$11),DAY($D$11))&lt;=B255),$D$10,0)+IF(AND($D$13&gt;B254,$D$13&lt;=B255),$D$12,0)))</f>
        <v>0</v>
      </c>
      <c r="F255" s="0" t="n">
        <f aca="false">IF(A255="","",IF(D255+E255&gt;F254,F254-F254,F254-D255-E255))</f>
        <v>130753.940624099</v>
      </c>
    </row>
    <row r="256" customFormat="false" ht="12.85" hidden="false" customHeight="false" outlineLevel="0" collapsed="false">
      <c r="A256" s="0" t="n">
        <f aca="false">IF(AND(A255&lt;$F$12,F255&gt;0),A255+1,"")</f>
        <v>240</v>
      </c>
      <c r="B256" s="19" t="n">
        <f aca="false">IF(A256="","",IF(VLOOKUP($B$12,Data!$A$2:$B$8,2,0)&lt;13,EDATE($B$16,A256*12/VLOOKUP($B$12,Data!$A$2:$B$8,2,0)),IF(VLOOKUP($B$12,Data!$A$2:$B$8,2,0)=52,B255+7,B255+14)))</f>
        <v>52478</v>
      </c>
      <c r="C256" s="0" t="n">
        <f aca="false">IF(A256="","",F255*($B$10/VLOOKUP($B$12,Data!$A$2:$B$8,2,0)))</f>
        <v>779.075562885257</v>
      </c>
      <c r="D256" s="0" t="n">
        <f aca="false">IF(A256="","",IF(F255&lt;$F$9,F255,$F$9-C256))</f>
        <v>740.594437114743</v>
      </c>
      <c r="E256" s="20" t="n">
        <f aca="false">IF(D256&gt;=F255,"",IF(A256="","",IF($D$9&gt;0,$D$9,0)+IF(AND(DATE(YEAR(B256),MONTH($D$11),DAY($D$11))&gt;B255,DATE(YEAR(B256),MONTH($D$11),DAY($D$11))&lt;=B256),$D$10,0)+IF(AND($D$13&gt;B255,$D$13&lt;=B256),$D$12,0)))</f>
        <v>0</v>
      </c>
      <c r="F256" s="0" t="n">
        <f aca="false">IF(A256="","",IF(D256+E256&gt;F255,F255-F255,F255-D256-E256))</f>
        <v>130013.346186984</v>
      </c>
    </row>
    <row r="257" customFormat="false" ht="12.85" hidden="false" customHeight="false" outlineLevel="0" collapsed="false">
      <c r="A257" s="0" t="n">
        <f aca="false">IF(AND(A256&lt;$F$12,F256&gt;0),A256+1,"")</f>
        <v>241</v>
      </c>
      <c r="B257" s="19" t="n">
        <f aca="false">IF(A257="","",IF(VLOOKUP($B$12,Data!$A$2:$B$8,2,0)&lt;13,EDATE($B$16,A257*12/VLOOKUP($B$12,Data!$A$2:$B$8,2,0)),IF(VLOOKUP($B$12,Data!$A$2:$B$8,2,0)=52,B256+7,B256+14)))</f>
        <v>52508</v>
      </c>
      <c r="C257" s="0" t="n">
        <f aca="false">IF(A257="","",F256*($B$10/VLOOKUP($B$12,Data!$A$2:$B$8,2,0)))</f>
        <v>774.662854364115</v>
      </c>
      <c r="D257" s="0" t="n">
        <f aca="false">IF(A257="","",IF(F256&lt;$F$9,F256,$F$9-C257))</f>
        <v>745.007145635886</v>
      </c>
      <c r="E257" s="20" t="n">
        <f aca="false">IF(D257&gt;=F256,"",IF(A257="","",IF($D$9&gt;0,$D$9,0)+IF(AND(DATE(YEAR(B257),MONTH($D$11),DAY($D$11))&gt;B256,DATE(YEAR(B257),MONTH($D$11),DAY($D$11))&lt;=B257),$D$10,0)+IF(AND($D$13&gt;B256,$D$13&lt;=B257),$D$12,0)))</f>
        <v>0</v>
      </c>
      <c r="F257" s="0" t="n">
        <f aca="false">IF(A257="","",IF(D257+E257&gt;F256,F256-F256,F256-D257-E257))</f>
        <v>129268.339041348</v>
      </c>
    </row>
    <row r="258" customFormat="false" ht="12.85" hidden="false" customHeight="false" outlineLevel="0" collapsed="false">
      <c r="A258" s="0" t="n">
        <f aca="false">IF(AND(A257&lt;$F$12,F257&gt;0),A257+1,"")</f>
        <v>242</v>
      </c>
      <c r="B258" s="19" t="n">
        <f aca="false">IF(A258="","",IF(VLOOKUP($B$12,Data!$A$2:$B$8,2,0)&lt;13,EDATE($B$16,A258*12/VLOOKUP($B$12,Data!$A$2:$B$8,2,0)),IF(VLOOKUP($B$12,Data!$A$2:$B$8,2,0)=52,B257+7,B257+14)))</f>
        <v>52539</v>
      </c>
      <c r="C258" s="0" t="n">
        <f aca="false">IF(A258="","",F257*($B$10/VLOOKUP($B$12,Data!$A$2:$B$8,2,0)))</f>
        <v>770.223853454701</v>
      </c>
      <c r="D258" s="0" t="n">
        <f aca="false">IF(A258="","",IF(F257&lt;$F$9,F257,$F$9-C258))</f>
        <v>749.446146545299</v>
      </c>
      <c r="E258" s="20" t="n">
        <f aca="false">IF(D258&gt;=F257,"",IF(A258="","",IF($D$9&gt;0,$D$9,0)+IF(AND(DATE(YEAR(B258),MONTH($D$11),DAY($D$11))&gt;B257,DATE(YEAR(B258),MONTH($D$11),DAY($D$11))&lt;=B258),$D$10,0)+IF(AND($D$13&gt;B257,$D$13&lt;=B258),$D$12,0)))</f>
        <v>0</v>
      </c>
      <c r="F258" s="0" t="n">
        <f aca="false">IF(A258="","",IF(D258+E258&gt;F257,F257-F257,F257-D258-E258))</f>
        <v>128518.892894803</v>
      </c>
    </row>
    <row r="259" customFormat="false" ht="12.85" hidden="false" customHeight="false" outlineLevel="0" collapsed="false">
      <c r="A259" s="0" t="n">
        <f aca="false">IF(AND(A258&lt;$F$12,F258&gt;0),A258+1,"")</f>
        <v>243</v>
      </c>
      <c r="B259" s="19" t="n">
        <f aca="false">IF(A259="","",IF(VLOOKUP($B$12,Data!$A$2:$B$8,2,0)&lt;13,EDATE($B$16,A259*12/VLOOKUP($B$12,Data!$A$2:$B$8,2,0)),IF(VLOOKUP($B$12,Data!$A$2:$B$8,2,0)=52,B258+7,B258+14)))</f>
        <v>52569</v>
      </c>
      <c r="C259" s="0" t="n">
        <f aca="false">IF(A259="","",F258*($B$10/VLOOKUP($B$12,Data!$A$2:$B$8,2,0)))</f>
        <v>765.758403498202</v>
      </c>
      <c r="D259" s="0" t="n">
        <f aca="false">IF(A259="","",IF(F258&lt;$F$9,F258,$F$9-C259))</f>
        <v>753.911596501798</v>
      </c>
      <c r="E259" s="20" t="n">
        <f aca="false">IF(D259&gt;=F258,"",IF(A259="","",IF($D$9&gt;0,$D$9,0)+IF(AND(DATE(YEAR(B259),MONTH($D$11),DAY($D$11))&gt;B258,DATE(YEAR(B259),MONTH($D$11),DAY($D$11))&lt;=B259),$D$10,0)+IF(AND($D$13&gt;B258,$D$13&lt;=B259),$D$12,0)))</f>
        <v>0</v>
      </c>
      <c r="F259" s="0" t="n">
        <f aca="false">IF(A259="","",IF(D259+E259&gt;F258,F258-F258,F258-D259-E259))</f>
        <v>127764.981298301</v>
      </c>
    </row>
    <row r="260" customFormat="false" ht="12.85" hidden="false" customHeight="false" outlineLevel="0" collapsed="false">
      <c r="A260" s="0" t="n">
        <f aca="false">IF(AND(A259&lt;$F$12,F259&gt;0),A259+1,"")</f>
        <v>244</v>
      </c>
      <c r="B260" s="19" t="n">
        <f aca="false">IF(A260="","",IF(VLOOKUP($B$12,Data!$A$2:$B$8,2,0)&lt;13,EDATE($B$16,A260*12/VLOOKUP($B$12,Data!$A$2:$B$8,2,0)),IF(VLOOKUP($B$12,Data!$A$2:$B$8,2,0)=52,B259+7,B259+14)))</f>
        <v>52600</v>
      </c>
      <c r="C260" s="0" t="n">
        <f aca="false">IF(A260="","",F259*($B$10/VLOOKUP($B$12,Data!$A$2:$B$8,2,0)))</f>
        <v>761.266346902378</v>
      </c>
      <c r="D260" s="0" t="n">
        <f aca="false">IF(A260="","",IF(F259&lt;$F$9,F259,$F$9-C260))</f>
        <v>758.403653097622</v>
      </c>
      <c r="E260" s="20" t="n">
        <f aca="false">IF(D260&gt;=F259,"",IF(A260="","",IF($D$9&gt;0,$D$9,0)+IF(AND(DATE(YEAR(B260),MONTH($D$11),DAY($D$11))&gt;B259,DATE(YEAR(B260),MONTH($D$11),DAY($D$11))&lt;=B260),$D$10,0)+IF(AND($D$13&gt;B259,$D$13&lt;=B260),$D$12,0)))</f>
        <v>0</v>
      </c>
      <c r="F260" s="0" t="n">
        <f aca="false">IF(A260="","",IF(D260+E260&gt;F259,F259-F259,F259-D260-E260))</f>
        <v>127006.577645204</v>
      </c>
    </row>
    <row r="261" customFormat="false" ht="12.85" hidden="false" customHeight="false" outlineLevel="0" collapsed="false">
      <c r="A261" s="0" t="n">
        <f aca="false">IF(AND(A260&lt;$F$12,F260&gt;0),A260+1,"")</f>
        <v>245</v>
      </c>
      <c r="B261" s="19" t="n">
        <f aca="false">IF(A261="","",IF(VLOOKUP($B$12,Data!$A$2:$B$8,2,0)&lt;13,EDATE($B$16,A261*12/VLOOKUP($B$12,Data!$A$2:$B$8,2,0)),IF(VLOOKUP($B$12,Data!$A$2:$B$8,2,0)=52,B260+7,B260+14)))</f>
        <v>52631</v>
      </c>
      <c r="C261" s="0" t="n">
        <f aca="false">IF(A261="","",F260*($B$10/VLOOKUP($B$12,Data!$A$2:$B$8,2,0)))</f>
        <v>756.747525136005</v>
      </c>
      <c r="D261" s="0" t="n">
        <f aca="false">IF(A261="","",IF(F260&lt;$F$9,F260,$F$9-C261))</f>
        <v>762.922474863995</v>
      </c>
      <c r="E261" s="20" t="n">
        <f aca="false">IF(D261&gt;=F260,"",IF(A261="","",IF($D$9&gt;0,$D$9,0)+IF(AND(DATE(YEAR(B261),MONTH($D$11),DAY($D$11))&gt;B260,DATE(YEAR(B261),MONTH($D$11),DAY($D$11))&lt;=B261),$D$10,0)+IF(AND($D$13&gt;B260,$D$13&lt;=B261),$D$12,0)))</f>
        <v>0</v>
      </c>
      <c r="F261" s="0" t="n">
        <f aca="false">IF(A261="","",IF(D261+E261&gt;F260,F260-F260,F260-D261-E261))</f>
        <v>126243.65517034</v>
      </c>
    </row>
    <row r="262" customFormat="false" ht="12.85" hidden="false" customHeight="false" outlineLevel="0" collapsed="false">
      <c r="A262" s="0" t="n">
        <f aca="false">IF(AND(A261&lt;$F$12,F261&gt;0),A261+1,"")</f>
        <v>246</v>
      </c>
      <c r="B262" s="19" t="n">
        <f aca="false">IF(A262="","",IF(VLOOKUP($B$12,Data!$A$2:$B$8,2,0)&lt;13,EDATE($B$16,A262*12/VLOOKUP($B$12,Data!$A$2:$B$8,2,0)),IF(VLOOKUP($B$12,Data!$A$2:$B$8,2,0)=52,B261+7,B261+14)))</f>
        <v>52660</v>
      </c>
      <c r="C262" s="0" t="n">
        <f aca="false">IF(A262="","",F261*($B$10/VLOOKUP($B$12,Data!$A$2:$B$8,2,0)))</f>
        <v>752.201778723274</v>
      </c>
      <c r="D262" s="0" t="n">
        <f aca="false">IF(A262="","",IF(F261&lt;$F$9,F261,$F$9-C262))</f>
        <v>767.468221276726</v>
      </c>
      <c r="E262" s="20" t="n">
        <f aca="false">IF(D262&gt;=F261,"",IF(A262="","",IF($D$9&gt;0,$D$9,0)+IF(AND(DATE(YEAR(B262),MONTH($D$11),DAY($D$11))&gt;B261,DATE(YEAR(B262),MONTH($D$11),DAY($D$11))&lt;=B262),$D$10,0)+IF(AND($D$13&gt;B261,$D$13&lt;=B262),$D$12,0)))</f>
        <v>0</v>
      </c>
      <c r="F262" s="0" t="n">
        <f aca="false">IF(A262="","",IF(D262+E262&gt;F261,F261-F261,F261-D262-E262))</f>
        <v>125476.186949063</v>
      </c>
    </row>
    <row r="263" customFormat="false" ht="12.85" hidden="false" customHeight="false" outlineLevel="0" collapsed="false">
      <c r="A263" s="0" t="n">
        <f aca="false">IF(AND(A262&lt;$F$12,F262&gt;0),A262+1,"")</f>
        <v>247</v>
      </c>
      <c r="B263" s="19" t="n">
        <f aca="false">IF(A263="","",IF(VLOOKUP($B$12,Data!$A$2:$B$8,2,0)&lt;13,EDATE($B$16,A263*12/VLOOKUP($B$12,Data!$A$2:$B$8,2,0)),IF(VLOOKUP($B$12,Data!$A$2:$B$8,2,0)=52,B262+7,B262+14)))</f>
        <v>52691</v>
      </c>
      <c r="C263" s="0" t="n">
        <f aca="false">IF(A263="","",F262*($B$10/VLOOKUP($B$12,Data!$A$2:$B$8,2,0)))</f>
        <v>747.628947238167</v>
      </c>
      <c r="D263" s="0" t="n">
        <f aca="false">IF(A263="","",IF(F262&lt;$F$9,F262,$F$9-C263))</f>
        <v>772.041052761833</v>
      </c>
      <c r="E263" s="20" t="n">
        <f aca="false">IF(D263&gt;=F262,"",IF(A263="","",IF($D$9&gt;0,$D$9,0)+IF(AND(DATE(YEAR(B263),MONTH($D$11),DAY($D$11))&gt;B262,DATE(YEAR(B263),MONTH($D$11),DAY($D$11))&lt;=B263),$D$10,0)+IF(AND($D$13&gt;B262,$D$13&lt;=B263),$D$12,0)))</f>
        <v>0</v>
      </c>
      <c r="F263" s="0" t="n">
        <f aca="false">IF(A263="","",IF(D263+E263&gt;F262,F262-F262,F262-D263-E263))</f>
        <v>124704.145896301</v>
      </c>
    </row>
    <row r="264" customFormat="false" ht="12.85" hidden="false" customHeight="false" outlineLevel="0" collapsed="false">
      <c r="A264" s="0" t="n">
        <f aca="false">IF(AND(A263&lt;$F$12,F263&gt;0),A263+1,"")</f>
        <v>248</v>
      </c>
      <c r="B264" s="19" t="n">
        <f aca="false">IF(A264="","",IF(VLOOKUP($B$12,Data!$A$2:$B$8,2,0)&lt;13,EDATE($B$16,A264*12/VLOOKUP($B$12,Data!$A$2:$B$8,2,0)),IF(VLOOKUP($B$12,Data!$A$2:$B$8,2,0)=52,B263+7,B263+14)))</f>
        <v>52721</v>
      </c>
      <c r="C264" s="0" t="n">
        <f aca="false">IF(A264="","",F263*($B$10/VLOOKUP($B$12,Data!$A$2:$B$8,2,0)))</f>
        <v>743.028869298794</v>
      </c>
      <c r="D264" s="0" t="n">
        <f aca="false">IF(A264="","",IF(F263&lt;$F$9,F263,$F$9-C264))</f>
        <v>776.641130701206</v>
      </c>
      <c r="E264" s="20" t="n">
        <f aca="false">IF(D264&gt;=F263,"",IF(A264="","",IF($D$9&gt;0,$D$9,0)+IF(AND(DATE(YEAR(B264),MONTH($D$11),DAY($D$11))&gt;B263,DATE(YEAR(B264),MONTH($D$11),DAY($D$11))&lt;=B264),$D$10,0)+IF(AND($D$13&gt;B263,$D$13&lt;=B264),$D$12,0)))</f>
        <v>0</v>
      </c>
      <c r="F264" s="0" t="n">
        <f aca="false">IF(A264="","",IF(D264+E264&gt;F263,F263-F263,F263-D264-E264))</f>
        <v>123927.5047656</v>
      </c>
    </row>
    <row r="265" customFormat="false" ht="12.85" hidden="false" customHeight="false" outlineLevel="0" collapsed="false">
      <c r="A265" s="0" t="n">
        <f aca="false">IF(AND(A264&lt;$F$12,F264&gt;0),A264+1,"")</f>
        <v>249</v>
      </c>
      <c r="B265" s="19" t="n">
        <f aca="false">IF(A265="","",IF(VLOOKUP($B$12,Data!$A$2:$B$8,2,0)&lt;13,EDATE($B$16,A265*12/VLOOKUP($B$12,Data!$A$2:$B$8,2,0)),IF(VLOOKUP($B$12,Data!$A$2:$B$8,2,0)=52,B264+7,B264+14)))</f>
        <v>52752</v>
      </c>
      <c r="C265" s="0" t="n">
        <f aca="false">IF(A265="","",F264*($B$10/VLOOKUP($B$12,Data!$A$2:$B$8,2,0)))</f>
        <v>738.401382561699</v>
      </c>
      <c r="D265" s="0" t="n">
        <f aca="false">IF(A265="","",IF(F264&lt;$F$9,F264,$F$9-C265))</f>
        <v>781.268617438301</v>
      </c>
      <c r="E265" s="20" t="n">
        <f aca="false">IF(D265&gt;=F264,"",IF(A265="","",IF($D$9&gt;0,$D$9,0)+IF(AND(DATE(YEAR(B265),MONTH($D$11),DAY($D$11))&gt;B264,DATE(YEAR(B265),MONTH($D$11),DAY($D$11))&lt;=B265),$D$10,0)+IF(AND($D$13&gt;B264,$D$13&lt;=B265),$D$12,0)))</f>
        <v>0</v>
      </c>
      <c r="F265" s="0" t="n">
        <f aca="false">IF(A265="","",IF(D265+E265&gt;F264,F264-F264,F264-D265-E265))</f>
        <v>123146.236148162</v>
      </c>
    </row>
    <row r="266" customFormat="false" ht="12.85" hidden="false" customHeight="false" outlineLevel="0" collapsed="false">
      <c r="A266" s="0" t="n">
        <f aca="false">IF(AND(A265&lt;$F$12,F265&gt;0),A265+1,"")</f>
        <v>250</v>
      </c>
      <c r="B266" s="19" t="n">
        <f aca="false">IF(A266="","",IF(VLOOKUP($B$12,Data!$A$2:$B$8,2,0)&lt;13,EDATE($B$16,A266*12/VLOOKUP($B$12,Data!$A$2:$B$8,2,0)),IF(VLOOKUP($B$12,Data!$A$2:$B$8,2,0)=52,B265+7,B265+14)))</f>
        <v>52782</v>
      </c>
      <c r="C266" s="0" t="n">
        <f aca="false">IF(A266="","",F265*($B$10/VLOOKUP($B$12,Data!$A$2:$B$8,2,0)))</f>
        <v>733.74632371613</v>
      </c>
      <c r="D266" s="0" t="n">
        <f aca="false">IF(A266="","",IF(F265&lt;$F$9,F265,$F$9-C266))</f>
        <v>785.923676283871</v>
      </c>
      <c r="E266" s="20" t="n">
        <f aca="false">IF(D266&gt;=F265,"",IF(A266="","",IF($D$9&gt;0,$D$9,0)+IF(AND(DATE(YEAR(B266),MONTH($D$11),DAY($D$11))&gt;B265,DATE(YEAR(B266),MONTH($D$11),DAY($D$11))&lt;=B266),$D$10,0)+IF(AND($D$13&gt;B265,$D$13&lt;=B266),$D$12,0)))</f>
        <v>0</v>
      </c>
      <c r="F266" s="0" t="n">
        <f aca="false">IF(A266="","",IF(D266+E266&gt;F265,F265-F265,F265-D266-E266))</f>
        <v>122360.312471878</v>
      </c>
    </row>
    <row r="267" customFormat="false" ht="12.85" hidden="false" customHeight="false" outlineLevel="0" collapsed="false">
      <c r="A267" s="0" t="n">
        <f aca="false">IF(AND(A266&lt;$F$12,F266&gt;0),A266+1,"")</f>
        <v>251</v>
      </c>
      <c r="B267" s="19" t="n">
        <f aca="false">IF(A267="","",IF(VLOOKUP($B$12,Data!$A$2:$B$8,2,0)&lt;13,EDATE($B$16,A267*12/VLOOKUP($B$12,Data!$A$2:$B$8,2,0)),IF(VLOOKUP($B$12,Data!$A$2:$B$8,2,0)=52,B266+7,B266+14)))</f>
        <v>52813</v>
      </c>
      <c r="C267" s="0" t="n">
        <f aca="false">IF(A267="","",F266*($B$10/VLOOKUP($B$12,Data!$A$2:$B$8,2,0)))</f>
        <v>729.063528478272</v>
      </c>
      <c r="D267" s="0" t="n">
        <f aca="false">IF(A267="","",IF(F266&lt;$F$9,F266,$F$9-C267))</f>
        <v>790.606471521729</v>
      </c>
      <c r="E267" s="20" t="n">
        <f aca="false">IF(D267&gt;=F266,"",IF(A267="","",IF($D$9&gt;0,$D$9,0)+IF(AND(DATE(YEAR(B267),MONTH($D$11),DAY($D$11))&gt;B266,DATE(YEAR(B267),MONTH($D$11),DAY($D$11))&lt;=B267),$D$10,0)+IF(AND($D$13&gt;B266,$D$13&lt;=B267),$D$12,0)))</f>
        <v>0</v>
      </c>
      <c r="F267" s="0" t="n">
        <f aca="false">IF(A267="","",IF(D267+E267&gt;F266,F266-F266,F266-D267-E267))</f>
        <v>121569.706000356</v>
      </c>
    </row>
    <row r="268" customFormat="false" ht="12.85" hidden="false" customHeight="false" outlineLevel="0" collapsed="false">
      <c r="A268" s="0" t="n">
        <f aca="false">IF(AND(A267&lt;$F$12,F267&gt;0),A267+1,"")</f>
        <v>252</v>
      </c>
      <c r="B268" s="19" t="n">
        <f aca="false">IF(A268="","",IF(VLOOKUP($B$12,Data!$A$2:$B$8,2,0)&lt;13,EDATE($B$16,A268*12/VLOOKUP($B$12,Data!$A$2:$B$8,2,0)),IF(VLOOKUP($B$12,Data!$A$2:$B$8,2,0)=52,B267+7,B267+14)))</f>
        <v>52844</v>
      </c>
      <c r="C268" s="0" t="n">
        <f aca="false">IF(A268="","",F267*($B$10/VLOOKUP($B$12,Data!$A$2:$B$8,2,0)))</f>
        <v>724.352831585455</v>
      </c>
      <c r="D268" s="0" t="n">
        <f aca="false">IF(A268="","",IF(F267&lt;$F$9,F267,$F$9-C268))</f>
        <v>795.317168414545</v>
      </c>
      <c r="E268" s="20" t="n">
        <f aca="false">IF(D268&gt;=F267,"",IF(A268="","",IF($D$9&gt;0,$D$9,0)+IF(AND(DATE(YEAR(B268),MONTH($D$11),DAY($D$11))&gt;B267,DATE(YEAR(B268),MONTH($D$11),DAY($D$11))&lt;=B268),$D$10,0)+IF(AND($D$13&gt;B267,$D$13&lt;=B268),$D$12,0)))</f>
        <v>0</v>
      </c>
      <c r="F268" s="0" t="n">
        <f aca="false">IF(A268="","",IF(D268+E268&gt;F267,F267-F267,F267-D268-E268))</f>
        <v>120774.388831941</v>
      </c>
    </row>
    <row r="269" customFormat="false" ht="12.85" hidden="false" customHeight="false" outlineLevel="0" collapsed="false">
      <c r="A269" s="0" t="n">
        <f aca="false">IF(AND(A268&lt;$F$12,F268&gt;0),A268+1,"")</f>
        <v>253</v>
      </c>
      <c r="B269" s="19" t="n">
        <f aca="false">IF(A269="","",IF(VLOOKUP($B$12,Data!$A$2:$B$8,2,0)&lt;13,EDATE($B$16,A269*12/VLOOKUP($B$12,Data!$A$2:$B$8,2,0)),IF(VLOOKUP($B$12,Data!$A$2:$B$8,2,0)=52,B268+7,B268+14)))</f>
        <v>52874</v>
      </c>
      <c r="C269" s="0" t="n">
        <f aca="false">IF(A269="","",F268*($B$10/VLOOKUP($B$12,Data!$A$2:$B$8,2,0)))</f>
        <v>719.614066790318</v>
      </c>
      <c r="D269" s="0" t="n">
        <f aca="false">IF(A269="","",IF(F268&lt;$F$9,F268,$F$9-C269))</f>
        <v>800.055933209682</v>
      </c>
      <c r="E269" s="20" t="n">
        <f aca="false">IF(D269&gt;=F268,"",IF(A269="","",IF($D$9&gt;0,$D$9,0)+IF(AND(DATE(YEAR(B269),MONTH($D$11),DAY($D$11))&gt;B268,DATE(YEAR(B269),MONTH($D$11),DAY($D$11))&lt;=B269),$D$10,0)+IF(AND($D$13&gt;B268,$D$13&lt;=B269),$D$12,0)))</f>
        <v>0</v>
      </c>
      <c r="F269" s="0" t="n">
        <f aca="false">IF(A269="","",IF(D269+E269&gt;F268,F268-F268,F268-D269-E269))</f>
        <v>119974.332898732</v>
      </c>
    </row>
    <row r="270" customFormat="false" ht="12.85" hidden="false" customHeight="false" outlineLevel="0" collapsed="false">
      <c r="A270" s="0" t="n">
        <f aca="false">IF(AND(A269&lt;$F$12,F269&gt;0),A269+1,"")</f>
        <v>254</v>
      </c>
      <c r="B270" s="19" t="n">
        <f aca="false">IF(A270="","",IF(VLOOKUP($B$12,Data!$A$2:$B$8,2,0)&lt;13,EDATE($B$16,A270*12/VLOOKUP($B$12,Data!$A$2:$B$8,2,0)),IF(VLOOKUP($B$12,Data!$A$2:$B$8,2,0)=52,B269+7,B269+14)))</f>
        <v>52905</v>
      </c>
      <c r="C270" s="0" t="n">
        <f aca="false">IF(A270="","",F269*($B$10/VLOOKUP($B$12,Data!$A$2:$B$8,2,0)))</f>
        <v>714.847066854944</v>
      </c>
      <c r="D270" s="0" t="n">
        <f aca="false">IF(A270="","",IF(F269&lt;$F$9,F269,$F$9-C270))</f>
        <v>804.822933145057</v>
      </c>
      <c r="E270" s="20" t="n">
        <f aca="false">IF(D270&gt;=F269,"",IF(A270="","",IF($D$9&gt;0,$D$9,0)+IF(AND(DATE(YEAR(B270),MONTH($D$11),DAY($D$11))&gt;B269,DATE(YEAR(B270),MONTH($D$11),DAY($D$11))&lt;=B270),$D$10,0)+IF(AND($D$13&gt;B269,$D$13&lt;=B270),$D$12,0)))</f>
        <v>0</v>
      </c>
      <c r="F270" s="0" t="n">
        <f aca="false">IF(A270="","",IF(D270+E270&gt;F269,F269-F269,F269-D270-E270))</f>
        <v>119169.509965587</v>
      </c>
    </row>
    <row r="271" customFormat="false" ht="12.85" hidden="false" customHeight="false" outlineLevel="0" collapsed="false">
      <c r="A271" s="0" t="n">
        <f aca="false">IF(AND(A270&lt;$F$12,F270&gt;0),A270+1,"")</f>
        <v>255</v>
      </c>
      <c r="B271" s="19" t="n">
        <f aca="false">IF(A271="","",IF(VLOOKUP($B$12,Data!$A$2:$B$8,2,0)&lt;13,EDATE($B$16,A271*12/VLOOKUP($B$12,Data!$A$2:$B$8,2,0)),IF(VLOOKUP($B$12,Data!$A$2:$B$8,2,0)=52,B270+7,B270+14)))</f>
        <v>52935</v>
      </c>
      <c r="C271" s="0" t="n">
        <f aca="false">IF(A271="","",F270*($B$10/VLOOKUP($B$12,Data!$A$2:$B$8,2,0)))</f>
        <v>710.051663544954</v>
      </c>
      <c r="D271" s="0" t="n">
        <f aca="false">IF(A271="","",IF(F270&lt;$F$9,F270,$F$9-C271))</f>
        <v>809.618336455046</v>
      </c>
      <c r="E271" s="20" t="n">
        <f aca="false">IF(D271&gt;=F270,"",IF(A271="","",IF($D$9&gt;0,$D$9,0)+IF(AND(DATE(YEAR(B271),MONTH($D$11),DAY($D$11))&gt;B270,DATE(YEAR(B271),MONTH($D$11),DAY($D$11))&lt;=B271),$D$10,0)+IF(AND($D$13&gt;B270,$D$13&lt;=B271),$D$12,0)))</f>
        <v>0</v>
      </c>
      <c r="F271" s="0" t="n">
        <f aca="false">IF(A271="","",IF(D271+E271&gt;F270,F270-F270,F270-D271-E271))</f>
        <v>118359.891629132</v>
      </c>
    </row>
    <row r="272" customFormat="false" ht="12.85" hidden="false" customHeight="false" outlineLevel="0" collapsed="false">
      <c r="A272" s="0" t="n">
        <f aca="false">IF(AND(A271&lt;$F$12,F271&gt;0),A271+1,"")</f>
        <v>256</v>
      </c>
      <c r="B272" s="19" t="n">
        <f aca="false">IF(A272="","",IF(VLOOKUP($B$12,Data!$A$2:$B$8,2,0)&lt;13,EDATE($B$16,A272*12/VLOOKUP($B$12,Data!$A$2:$B$8,2,0)),IF(VLOOKUP($B$12,Data!$A$2:$B$8,2,0)=52,B271+7,B271+14)))</f>
        <v>52966</v>
      </c>
      <c r="C272" s="0" t="n">
        <f aca="false">IF(A272="","",F271*($B$10/VLOOKUP($B$12,Data!$A$2:$B$8,2,0)))</f>
        <v>705.227687623576</v>
      </c>
      <c r="D272" s="0" t="n">
        <f aca="false">IF(A272="","",IF(F271&lt;$F$9,F271,$F$9-C272))</f>
        <v>814.442312376424</v>
      </c>
      <c r="E272" s="20" t="n">
        <f aca="false">IF(D272&gt;=F271,"",IF(A272="","",IF($D$9&gt;0,$D$9,0)+IF(AND(DATE(YEAR(B272),MONTH($D$11),DAY($D$11))&gt;B271,DATE(YEAR(B272),MONTH($D$11),DAY($D$11))&lt;=B272),$D$10,0)+IF(AND($D$13&gt;B271,$D$13&lt;=B272),$D$12,0)))</f>
        <v>0</v>
      </c>
      <c r="F272" s="0" t="n">
        <f aca="false">IF(A272="","",IF(D272+E272&gt;F271,F271-F271,F271-D272-E272))</f>
        <v>117545.449316755</v>
      </c>
    </row>
    <row r="273" customFormat="false" ht="12.85" hidden="false" customHeight="false" outlineLevel="0" collapsed="false">
      <c r="A273" s="0" t="n">
        <f aca="false">IF(AND(A272&lt;$F$12,F272&gt;0),A272+1,"")</f>
        <v>257</v>
      </c>
      <c r="B273" s="19" t="n">
        <f aca="false">IF(A273="","",IF(VLOOKUP($B$12,Data!$A$2:$B$8,2,0)&lt;13,EDATE($B$16,A273*12/VLOOKUP($B$12,Data!$A$2:$B$8,2,0)),IF(VLOOKUP($B$12,Data!$A$2:$B$8,2,0)=52,B272+7,B272+14)))</f>
        <v>52997</v>
      </c>
      <c r="C273" s="0" t="n">
        <f aca="false">IF(A273="","",F272*($B$10/VLOOKUP($B$12,Data!$A$2:$B$8,2,0)))</f>
        <v>700.374968845667</v>
      </c>
      <c r="D273" s="0" t="n">
        <f aca="false">IF(A273="","",IF(F272&lt;$F$9,F272,$F$9-C273))</f>
        <v>819.295031154334</v>
      </c>
      <c r="E273" s="20" t="n">
        <f aca="false">IF(D273&gt;=F272,"",IF(A273="","",IF($D$9&gt;0,$D$9,0)+IF(AND(DATE(YEAR(B273),MONTH($D$11),DAY($D$11))&gt;B272,DATE(YEAR(B273),MONTH($D$11),DAY($D$11))&lt;=B273),$D$10,0)+IF(AND($D$13&gt;B272,$D$13&lt;=B273),$D$12,0)))</f>
        <v>0</v>
      </c>
      <c r="F273" s="0" t="n">
        <f aca="false">IF(A273="","",IF(D273+E273&gt;F272,F272-F272,F272-D273-E273))</f>
        <v>116726.154285601</v>
      </c>
    </row>
    <row r="274" customFormat="false" ht="12.85" hidden="false" customHeight="false" outlineLevel="0" collapsed="false">
      <c r="A274" s="0" t="n">
        <f aca="false">IF(AND(A273&lt;$F$12,F273&gt;0),A273+1,"")</f>
        <v>258</v>
      </c>
      <c r="B274" s="19" t="n">
        <f aca="false">IF(A274="","",IF(VLOOKUP($B$12,Data!$A$2:$B$8,2,0)&lt;13,EDATE($B$16,A274*12/VLOOKUP($B$12,Data!$A$2:$B$8,2,0)),IF(VLOOKUP($B$12,Data!$A$2:$B$8,2,0)=52,B273+7,B273+14)))</f>
        <v>53025</v>
      </c>
      <c r="C274" s="0" t="n">
        <f aca="false">IF(A274="","",F273*($B$10/VLOOKUP($B$12,Data!$A$2:$B$8,2,0)))</f>
        <v>695.493335951705</v>
      </c>
      <c r="D274" s="0" t="n">
        <f aca="false">IF(A274="","",IF(F273&lt;$F$9,F273,$F$9-C274))</f>
        <v>824.176664048295</v>
      </c>
      <c r="E274" s="20" t="n">
        <f aca="false">IF(D274&gt;=F273,"",IF(A274="","",IF($D$9&gt;0,$D$9,0)+IF(AND(DATE(YEAR(B274),MONTH($D$11),DAY($D$11))&gt;B273,DATE(YEAR(B274),MONTH($D$11),DAY($D$11))&lt;=B274),$D$10,0)+IF(AND($D$13&gt;B273,$D$13&lt;=B274),$D$12,0)))</f>
        <v>0</v>
      </c>
      <c r="F274" s="0" t="n">
        <f aca="false">IF(A274="","",IF(D274+E274&gt;F273,F273-F273,F273-D274-E274))</f>
        <v>115901.977621553</v>
      </c>
    </row>
    <row r="275" customFormat="false" ht="12.85" hidden="false" customHeight="false" outlineLevel="0" collapsed="false">
      <c r="A275" s="0" t="n">
        <f aca="false">IF(AND(A274&lt;$F$12,F274&gt;0),A274+1,"")</f>
        <v>259</v>
      </c>
      <c r="B275" s="19" t="n">
        <f aca="false">IF(A275="","",IF(VLOOKUP($B$12,Data!$A$2:$B$8,2,0)&lt;13,EDATE($B$16,A275*12/VLOOKUP($B$12,Data!$A$2:$B$8,2,0)),IF(VLOOKUP($B$12,Data!$A$2:$B$8,2,0)=52,B274+7,B274+14)))</f>
        <v>53056</v>
      </c>
      <c r="C275" s="0" t="n">
        <f aca="false">IF(A275="","",F274*($B$10/VLOOKUP($B$12,Data!$A$2:$B$8,2,0)))</f>
        <v>690.582616661751</v>
      </c>
      <c r="D275" s="0" t="n">
        <f aca="false">IF(A275="","",IF(F274&lt;$F$9,F274,$F$9-C275))</f>
        <v>829.087383338249</v>
      </c>
      <c r="E275" s="20" t="n">
        <f aca="false">IF(D275&gt;=F274,"",IF(A275="","",IF($D$9&gt;0,$D$9,0)+IF(AND(DATE(YEAR(B275),MONTH($D$11),DAY($D$11))&gt;B274,DATE(YEAR(B275),MONTH($D$11),DAY($D$11))&lt;=B275),$D$10,0)+IF(AND($D$13&gt;B274,$D$13&lt;=B275),$D$12,0)))</f>
        <v>0</v>
      </c>
      <c r="F275" s="0" t="n">
        <f aca="false">IF(A275="","",IF(D275+E275&gt;F274,F274-F274,F274-D275-E275))</f>
        <v>115072.890238214</v>
      </c>
    </row>
    <row r="276" customFormat="false" ht="12.85" hidden="false" customHeight="false" outlineLevel="0" collapsed="false">
      <c r="A276" s="0" t="n">
        <f aca="false">IF(AND(A275&lt;$F$12,F275&gt;0),A275+1,"")</f>
        <v>260</v>
      </c>
      <c r="B276" s="19" t="n">
        <f aca="false">IF(A276="","",IF(VLOOKUP($B$12,Data!$A$2:$B$8,2,0)&lt;13,EDATE($B$16,A276*12/VLOOKUP($B$12,Data!$A$2:$B$8,2,0)),IF(VLOOKUP($B$12,Data!$A$2:$B$8,2,0)=52,B275+7,B275+14)))</f>
        <v>53086</v>
      </c>
      <c r="C276" s="0" t="n">
        <f aca="false">IF(A276="","",F275*($B$10/VLOOKUP($B$12,Data!$A$2:$B$8,2,0)))</f>
        <v>685.642637669361</v>
      </c>
      <c r="D276" s="0" t="n">
        <f aca="false">IF(A276="","",IF(F275&lt;$F$9,F275,$F$9-C276))</f>
        <v>834.02736233064</v>
      </c>
      <c r="E276" s="20" t="n">
        <f aca="false">IF(D276&gt;=F275,"",IF(A276="","",IF($D$9&gt;0,$D$9,0)+IF(AND(DATE(YEAR(B276),MONTH($D$11),DAY($D$11))&gt;B275,DATE(YEAR(B276),MONTH($D$11),DAY($D$11))&lt;=B276),$D$10,0)+IF(AND($D$13&gt;B275,$D$13&lt;=B276),$D$12,0)))</f>
        <v>0</v>
      </c>
      <c r="F276" s="0" t="n">
        <f aca="false">IF(A276="","",IF(D276+E276&gt;F275,F275-F275,F275-D276-E276))</f>
        <v>114238.862875884</v>
      </c>
    </row>
    <row r="277" customFormat="false" ht="12.85" hidden="false" customHeight="false" outlineLevel="0" collapsed="false">
      <c r="A277" s="0" t="n">
        <f aca="false">IF(AND(A276&lt;$F$12,F276&gt;0),A276+1,"")</f>
        <v>261</v>
      </c>
      <c r="B277" s="19" t="n">
        <f aca="false">IF(A277="","",IF(VLOOKUP($B$12,Data!$A$2:$B$8,2,0)&lt;13,EDATE($B$16,A277*12/VLOOKUP($B$12,Data!$A$2:$B$8,2,0)),IF(VLOOKUP($B$12,Data!$A$2:$B$8,2,0)=52,B276+7,B276+14)))</f>
        <v>53117</v>
      </c>
      <c r="C277" s="0" t="n">
        <f aca="false">IF(A277="","",F276*($B$10/VLOOKUP($B$12,Data!$A$2:$B$8,2,0)))</f>
        <v>680.673224635474</v>
      </c>
      <c r="D277" s="0" t="n">
        <f aca="false">IF(A277="","",IF(F276&lt;$F$9,F276,$F$9-C277))</f>
        <v>838.996775364526</v>
      </c>
      <c r="E277" s="20" t="n">
        <f aca="false">IF(D277&gt;=F276,"",IF(A277="","",IF($D$9&gt;0,$D$9,0)+IF(AND(DATE(YEAR(B277),MONTH($D$11),DAY($D$11))&gt;B276,DATE(YEAR(B277),MONTH($D$11),DAY($D$11))&lt;=B277),$D$10,0)+IF(AND($D$13&gt;B276,$D$13&lt;=B277),$D$12,0)))</f>
        <v>0</v>
      </c>
      <c r="F277" s="0" t="n">
        <f aca="false">IF(A277="","",IF(D277+E277&gt;F276,F276-F276,F276-D277-E277))</f>
        <v>113399.866100519</v>
      </c>
    </row>
    <row r="278" customFormat="false" ht="12.85" hidden="false" customHeight="false" outlineLevel="0" collapsed="false">
      <c r="A278" s="0" t="n">
        <f aca="false">IF(AND(A277&lt;$F$12,F277&gt;0),A277+1,"")</f>
        <v>262</v>
      </c>
      <c r="B278" s="19" t="n">
        <f aca="false">IF(A278="","",IF(VLOOKUP($B$12,Data!$A$2:$B$8,2,0)&lt;13,EDATE($B$16,A278*12/VLOOKUP($B$12,Data!$A$2:$B$8,2,0)),IF(VLOOKUP($B$12,Data!$A$2:$B$8,2,0)=52,B277+7,B277+14)))</f>
        <v>53147</v>
      </c>
      <c r="C278" s="0" t="n">
        <f aca="false">IF(A278="","",F277*($B$10/VLOOKUP($B$12,Data!$A$2:$B$8,2,0)))</f>
        <v>675.67420218226</v>
      </c>
      <c r="D278" s="0" t="n">
        <f aca="false">IF(A278="","",IF(F277&lt;$F$9,F277,$F$9-C278))</f>
        <v>843.99579781774</v>
      </c>
      <c r="E278" s="20" t="n">
        <f aca="false">IF(D278&gt;=F277,"",IF(A278="","",IF($D$9&gt;0,$D$9,0)+IF(AND(DATE(YEAR(B278),MONTH($D$11),DAY($D$11))&gt;B277,DATE(YEAR(B278),MONTH($D$11),DAY($D$11))&lt;=B278),$D$10,0)+IF(AND($D$13&gt;B277,$D$13&lt;=B278),$D$12,0)))</f>
        <v>0</v>
      </c>
      <c r="F278" s="0" t="n">
        <f aca="false">IF(A278="","",IF(D278+E278&gt;F277,F277-F277,F277-D278-E278))</f>
        <v>112555.870302701</v>
      </c>
    </row>
    <row r="279" customFormat="false" ht="12.85" hidden="false" customHeight="false" outlineLevel="0" collapsed="false">
      <c r="A279" s="0" t="n">
        <f aca="false">IF(AND(A278&lt;$F$12,F278&gt;0),A278+1,"")</f>
        <v>263</v>
      </c>
      <c r="B279" s="19" t="n">
        <f aca="false">IF(A279="","",IF(VLOOKUP($B$12,Data!$A$2:$B$8,2,0)&lt;13,EDATE($B$16,A279*12/VLOOKUP($B$12,Data!$A$2:$B$8,2,0)),IF(VLOOKUP($B$12,Data!$A$2:$B$8,2,0)=52,B278+7,B278+14)))</f>
        <v>53178</v>
      </c>
      <c r="C279" s="0" t="n">
        <f aca="false">IF(A279="","",F278*($B$10/VLOOKUP($B$12,Data!$A$2:$B$8,2,0)))</f>
        <v>670.645393886929</v>
      </c>
      <c r="D279" s="0" t="n">
        <f aca="false">IF(A279="","",IF(F278&lt;$F$9,F278,$F$9-C279))</f>
        <v>849.024606113071</v>
      </c>
      <c r="E279" s="20" t="n">
        <f aca="false">IF(D279&gt;=F278,"",IF(A279="","",IF($D$9&gt;0,$D$9,0)+IF(AND(DATE(YEAR(B279),MONTH($D$11),DAY($D$11))&gt;B278,DATE(YEAR(B279),MONTH($D$11),DAY($D$11))&lt;=B279),$D$10,0)+IF(AND($D$13&gt;B278,$D$13&lt;=B279),$D$12,0)))</f>
        <v>0</v>
      </c>
      <c r="F279" s="0" t="n">
        <f aca="false">IF(A279="","",IF(D279+E279&gt;F278,F278-F278,F278-D279-E279))</f>
        <v>111706.845696588</v>
      </c>
    </row>
    <row r="280" customFormat="false" ht="12.85" hidden="false" customHeight="false" outlineLevel="0" collapsed="false">
      <c r="A280" s="0" t="n">
        <f aca="false">IF(AND(A279&lt;$F$12,F279&gt;0),A279+1,"")</f>
        <v>264</v>
      </c>
      <c r="B280" s="19" t="n">
        <f aca="false">IF(A280="","",IF(VLOOKUP($B$12,Data!$A$2:$B$8,2,0)&lt;13,EDATE($B$16,A280*12/VLOOKUP($B$12,Data!$A$2:$B$8,2,0)),IF(VLOOKUP($B$12,Data!$A$2:$B$8,2,0)=52,B279+7,B279+14)))</f>
        <v>53209</v>
      </c>
      <c r="C280" s="0" t="n">
        <f aca="false">IF(A280="","",F279*($B$10/VLOOKUP($B$12,Data!$A$2:$B$8,2,0)))</f>
        <v>665.586622275506</v>
      </c>
      <c r="D280" s="0" t="n">
        <f aca="false">IF(A280="","",IF(F279&lt;$F$9,F279,$F$9-C280))</f>
        <v>854.083377724495</v>
      </c>
      <c r="E280" s="20" t="n">
        <f aca="false">IF(D280&gt;=F279,"",IF(A280="","",IF($D$9&gt;0,$D$9,0)+IF(AND(DATE(YEAR(B280),MONTH($D$11),DAY($D$11))&gt;B279,DATE(YEAR(B280),MONTH($D$11),DAY($D$11))&lt;=B280),$D$10,0)+IF(AND($D$13&gt;B279,$D$13&lt;=B280),$D$12,0)))</f>
        <v>0</v>
      </c>
      <c r="F280" s="0" t="n">
        <f aca="false">IF(A280="","",IF(D280+E280&gt;F279,F279-F279,F279-D280-E280))</f>
        <v>110852.762318864</v>
      </c>
    </row>
    <row r="281" customFormat="false" ht="12.85" hidden="false" customHeight="false" outlineLevel="0" collapsed="false">
      <c r="A281" s="0" t="n">
        <f aca="false">IF(AND(A280&lt;$F$12,F280&gt;0),A280+1,"")</f>
        <v>265</v>
      </c>
      <c r="B281" s="19" t="n">
        <f aca="false">IF(A281="","",IF(VLOOKUP($B$12,Data!$A$2:$B$8,2,0)&lt;13,EDATE($B$16,A281*12/VLOOKUP($B$12,Data!$A$2:$B$8,2,0)),IF(VLOOKUP($B$12,Data!$A$2:$B$8,2,0)=52,B280+7,B280+14)))</f>
        <v>53239</v>
      </c>
      <c r="C281" s="0" t="n">
        <f aca="false">IF(A281="","",F280*($B$10/VLOOKUP($B$12,Data!$A$2:$B$8,2,0)))</f>
        <v>660.497708816564</v>
      </c>
      <c r="D281" s="0" t="n">
        <f aca="false">IF(A281="","",IF(F280&lt;$F$9,F280,$F$9-C281))</f>
        <v>859.172291183436</v>
      </c>
      <c r="E281" s="20" t="n">
        <f aca="false">IF(D281&gt;=F280,"",IF(A281="","",IF($D$9&gt;0,$D$9,0)+IF(AND(DATE(YEAR(B281),MONTH($D$11),DAY($D$11))&gt;B280,DATE(YEAR(B281),MONTH($D$11),DAY($D$11))&lt;=B281),$D$10,0)+IF(AND($D$13&gt;B280,$D$13&lt;=B281),$D$12,0)))</f>
        <v>0</v>
      </c>
      <c r="F281" s="0" t="n">
        <f aca="false">IF(A281="","",IF(D281+E281&gt;F280,F280-F280,F280-D281-E281))</f>
        <v>109993.59002768</v>
      </c>
    </row>
    <row r="282" customFormat="false" ht="12.85" hidden="false" customHeight="false" outlineLevel="0" collapsed="false">
      <c r="A282" s="0" t="n">
        <f aca="false">IF(AND(A281&lt;$F$12,F281&gt;0),A281+1,"")</f>
        <v>266</v>
      </c>
      <c r="B282" s="19" t="n">
        <f aca="false">IF(A282="","",IF(VLOOKUP($B$12,Data!$A$2:$B$8,2,0)&lt;13,EDATE($B$16,A282*12/VLOOKUP($B$12,Data!$A$2:$B$8,2,0)),IF(VLOOKUP($B$12,Data!$A$2:$B$8,2,0)=52,B281+7,B281+14)))</f>
        <v>53270</v>
      </c>
      <c r="C282" s="0" t="n">
        <f aca="false">IF(A282="","",F281*($B$10/VLOOKUP($B$12,Data!$A$2:$B$8,2,0)))</f>
        <v>655.378473914929</v>
      </c>
      <c r="D282" s="0" t="n">
        <f aca="false">IF(A282="","",IF(F281&lt;$F$9,F281,$F$9-C282))</f>
        <v>864.291526085071</v>
      </c>
      <c r="E282" s="20" t="n">
        <f aca="false">IF(D282&gt;=F281,"",IF(A282="","",IF($D$9&gt;0,$D$9,0)+IF(AND(DATE(YEAR(B282),MONTH($D$11),DAY($D$11))&gt;B281,DATE(YEAR(B282),MONTH($D$11),DAY($D$11))&lt;=B282),$D$10,0)+IF(AND($D$13&gt;B281,$D$13&lt;=B282),$D$12,0)))</f>
        <v>0</v>
      </c>
      <c r="F282" s="0" t="n">
        <f aca="false">IF(A282="","",IF(D282+E282&gt;F281,F281-F281,F281-D282-E282))</f>
        <v>109129.298501595</v>
      </c>
    </row>
    <row r="283" customFormat="false" ht="12.85" hidden="false" customHeight="false" outlineLevel="0" collapsed="false">
      <c r="A283" s="0" t="n">
        <f aca="false">IF(AND(A282&lt;$F$12,F282&gt;0),A282+1,"")</f>
        <v>267</v>
      </c>
      <c r="B283" s="19" t="n">
        <f aca="false">IF(A283="","",IF(VLOOKUP($B$12,Data!$A$2:$B$8,2,0)&lt;13,EDATE($B$16,A283*12/VLOOKUP($B$12,Data!$A$2:$B$8,2,0)),IF(VLOOKUP($B$12,Data!$A$2:$B$8,2,0)=52,B282+7,B282+14)))</f>
        <v>53300</v>
      </c>
      <c r="C283" s="0" t="n">
        <f aca="false">IF(A283="","",F282*($B$10/VLOOKUP($B$12,Data!$A$2:$B$8,2,0)))</f>
        <v>650.228736905339</v>
      </c>
      <c r="D283" s="0" t="n">
        <f aca="false">IF(A283="","",IF(F282&lt;$F$9,F282,$F$9-C283))</f>
        <v>869.441263094661</v>
      </c>
      <c r="E283" s="20" t="n">
        <f aca="false">IF(D283&gt;=F282,"",IF(A283="","",IF($D$9&gt;0,$D$9,0)+IF(AND(DATE(YEAR(B283),MONTH($D$11),DAY($D$11))&gt;B282,DATE(YEAR(B283),MONTH($D$11),DAY($D$11))&lt;=B283),$D$10,0)+IF(AND($D$13&gt;B282,$D$13&lt;=B283),$D$12,0)))</f>
        <v>0</v>
      </c>
      <c r="F283" s="0" t="n">
        <f aca="false">IF(A283="","",IF(D283+E283&gt;F282,F282-F282,F282-D283-E283))</f>
        <v>108259.857238501</v>
      </c>
    </row>
    <row r="284" customFormat="false" ht="12.85" hidden="false" customHeight="false" outlineLevel="0" collapsed="false">
      <c r="A284" s="0" t="n">
        <f aca="false">IF(AND(A283&lt;$F$12,F283&gt;0),A283+1,"")</f>
        <v>268</v>
      </c>
      <c r="B284" s="19" t="n">
        <f aca="false">IF(A284="","",IF(VLOOKUP($B$12,Data!$A$2:$B$8,2,0)&lt;13,EDATE($B$16,A284*12/VLOOKUP($B$12,Data!$A$2:$B$8,2,0)),IF(VLOOKUP($B$12,Data!$A$2:$B$8,2,0)=52,B283+7,B283+14)))</f>
        <v>53331</v>
      </c>
      <c r="C284" s="0" t="n">
        <f aca="false">IF(A284="","",F283*($B$10/VLOOKUP($B$12,Data!$A$2:$B$8,2,0)))</f>
        <v>645.048316046067</v>
      </c>
      <c r="D284" s="0" t="n">
        <f aca="false">IF(A284="","",IF(F283&lt;$F$9,F283,$F$9-C284))</f>
        <v>874.621683953933</v>
      </c>
      <c r="E284" s="20" t="n">
        <f aca="false">IF(D284&gt;=F283,"",IF(A284="","",IF($D$9&gt;0,$D$9,0)+IF(AND(DATE(YEAR(B284),MONTH($D$11),DAY($D$11))&gt;B283,DATE(YEAR(B284),MONTH($D$11),DAY($D$11))&lt;=B284),$D$10,0)+IF(AND($D$13&gt;B283,$D$13&lt;=B284),$D$12,0)))</f>
        <v>0</v>
      </c>
      <c r="F284" s="0" t="n">
        <f aca="false">IF(A284="","",IF(D284+E284&gt;F283,F283-F283,F283-D284-E284))</f>
        <v>107385.235554547</v>
      </c>
    </row>
    <row r="285" customFormat="false" ht="12.85" hidden="false" customHeight="false" outlineLevel="0" collapsed="false">
      <c r="A285" s="0" t="n">
        <f aca="false">IF(AND(A284&lt;$F$12,F284&gt;0),A284+1,"")</f>
        <v>269</v>
      </c>
      <c r="B285" s="19" t="n">
        <f aca="false">IF(A285="","",IF(VLOOKUP($B$12,Data!$A$2:$B$8,2,0)&lt;13,EDATE($B$16,A285*12/VLOOKUP($B$12,Data!$A$2:$B$8,2,0)),IF(VLOOKUP($B$12,Data!$A$2:$B$8,2,0)=52,B284+7,B284+14)))</f>
        <v>53362</v>
      </c>
      <c r="C285" s="0" t="n">
        <f aca="false">IF(A285="","",F284*($B$10/VLOOKUP($B$12,Data!$A$2:$B$8,2,0)))</f>
        <v>639.837028512508</v>
      </c>
      <c r="D285" s="0" t="n">
        <f aca="false">IF(A285="","",IF(F284&lt;$F$9,F284,$F$9-C285))</f>
        <v>879.832971487492</v>
      </c>
      <c r="E285" s="20" t="n">
        <f aca="false">IF(D285&gt;=F284,"",IF(A285="","",IF($D$9&gt;0,$D$9,0)+IF(AND(DATE(YEAR(B285),MONTH($D$11),DAY($D$11))&gt;B284,DATE(YEAR(B285),MONTH($D$11),DAY($D$11))&lt;=B285),$D$10,0)+IF(AND($D$13&gt;B284,$D$13&lt;=B285),$D$12,0)))</f>
        <v>0</v>
      </c>
      <c r="F285" s="0" t="n">
        <f aca="false">IF(A285="","",IF(D285+E285&gt;F284,F284-F284,F284-D285-E285))</f>
        <v>106505.402583059</v>
      </c>
    </row>
    <row r="286" customFormat="false" ht="12.85" hidden="false" customHeight="false" outlineLevel="0" collapsed="false">
      <c r="A286" s="0" t="n">
        <f aca="false">IF(AND(A285&lt;$F$12,F285&gt;0),A285+1,"")</f>
        <v>270</v>
      </c>
      <c r="B286" s="19" t="n">
        <f aca="false">IF(A286="","",IF(VLOOKUP($B$12,Data!$A$2:$B$8,2,0)&lt;13,EDATE($B$16,A286*12/VLOOKUP($B$12,Data!$A$2:$B$8,2,0)),IF(VLOOKUP($B$12,Data!$A$2:$B$8,2,0)=52,B285+7,B285+14)))</f>
        <v>53390</v>
      </c>
      <c r="C286" s="0" t="n">
        <f aca="false">IF(A286="","",F285*($B$10/VLOOKUP($B$12,Data!$A$2:$B$8,2,0)))</f>
        <v>634.594690390728</v>
      </c>
      <c r="D286" s="0" t="n">
        <f aca="false">IF(A286="","",IF(F285&lt;$F$9,F285,$F$9-C286))</f>
        <v>885.075309609272</v>
      </c>
      <c r="E286" s="20" t="n">
        <f aca="false">IF(D286&gt;=F285,"",IF(A286="","",IF($D$9&gt;0,$D$9,0)+IF(AND(DATE(YEAR(B286),MONTH($D$11),DAY($D$11))&gt;B285,DATE(YEAR(B286),MONTH($D$11),DAY($D$11))&lt;=B286),$D$10,0)+IF(AND($D$13&gt;B285,$D$13&lt;=B286),$D$12,0)))</f>
        <v>0</v>
      </c>
      <c r="F286" s="0" t="n">
        <f aca="false">IF(A286="","",IF(D286+E286&gt;F285,F285-F285,F285-D286-E286))</f>
        <v>105620.32727345</v>
      </c>
    </row>
    <row r="287" customFormat="false" ht="12.85" hidden="false" customHeight="false" outlineLevel="0" collapsed="false">
      <c r="A287" s="0" t="n">
        <f aca="false">IF(AND(A286&lt;$F$12,F286&gt;0),A286+1,"")</f>
        <v>271</v>
      </c>
      <c r="B287" s="19" t="n">
        <f aca="false">IF(A287="","",IF(VLOOKUP($B$12,Data!$A$2:$B$8,2,0)&lt;13,EDATE($B$16,A287*12/VLOOKUP($B$12,Data!$A$2:$B$8,2,0)),IF(VLOOKUP($B$12,Data!$A$2:$B$8,2,0)=52,B286+7,B286+14)))</f>
        <v>53421</v>
      </c>
      <c r="C287" s="0" t="n">
        <f aca="false">IF(A287="","",F286*($B$10/VLOOKUP($B$12,Data!$A$2:$B$8,2,0)))</f>
        <v>629.321116670973</v>
      </c>
      <c r="D287" s="0" t="n">
        <f aca="false">IF(A287="","",IF(F286&lt;$F$9,F286,$F$9-C287))</f>
        <v>890.348883329027</v>
      </c>
      <c r="E287" s="20" t="n">
        <f aca="false">IF(D287&gt;=F286,"",IF(A287="","",IF($D$9&gt;0,$D$9,0)+IF(AND(DATE(YEAR(B287),MONTH($D$11),DAY($D$11))&gt;B286,DATE(YEAR(B287),MONTH($D$11),DAY($D$11))&lt;=B287),$D$10,0)+IF(AND($D$13&gt;B286,$D$13&lt;=B287),$D$12,0)))</f>
        <v>0</v>
      </c>
      <c r="F287" s="0" t="n">
        <f aca="false">IF(A287="","",IF(D287+E287&gt;F286,F286-F286,F286-D287-E287))</f>
        <v>104729.978390121</v>
      </c>
    </row>
    <row r="288" customFormat="false" ht="12.85" hidden="false" customHeight="false" outlineLevel="0" collapsed="false">
      <c r="A288" s="0" t="n">
        <f aca="false">IF(AND(A287&lt;$F$12,F287&gt;0),A287+1,"")</f>
        <v>272</v>
      </c>
      <c r="B288" s="19" t="n">
        <f aca="false">IF(A288="","",IF(VLOOKUP($B$12,Data!$A$2:$B$8,2,0)&lt;13,EDATE($B$16,A288*12/VLOOKUP($B$12,Data!$A$2:$B$8,2,0)),IF(VLOOKUP($B$12,Data!$A$2:$B$8,2,0)=52,B287+7,B287+14)))</f>
        <v>53451</v>
      </c>
      <c r="C288" s="0" t="n">
        <f aca="false">IF(A288="","",F287*($B$10/VLOOKUP($B$12,Data!$A$2:$B$8,2,0)))</f>
        <v>624.016121241138</v>
      </c>
      <c r="D288" s="0" t="n">
        <f aca="false">IF(A288="","",IF(F287&lt;$F$9,F287,$F$9-C288))</f>
        <v>895.653878758863</v>
      </c>
      <c r="E288" s="20" t="n">
        <f aca="false">IF(D288&gt;=F287,"",IF(A288="","",IF($D$9&gt;0,$D$9,0)+IF(AND(DATE(YEAR(B288),MONTH($D$11),DAY($D$11))&gt;B287,DATE(YEAR(B288),MONTH($D$11),DAY($D$11))&lt;=B288),$D$10,0)+IF(AND($D$13&gt;B287,$D$13&lt;=B288),$D$12,0)))</f>
        <v>0</v>
      </c>
      <c r="F288" s="0" t="n">
        <f aca="false">IF(A288="","",IF(D288+E288&gt;F287,F287-F287,F287-D288-E288))</f>
        <v>103834.324511362</v>
      </c>
    </row>
    <row r="289" customFormat="false" ht="12.85" hidden="false" customHeight="false" outlineLevel="0" collapsed="false">
      <c r="A289" s="0" t="n">
        <f aca="false">IF(AND(A288&lt;$F$12,F288&gt;0),A288+1,"")</f>
        <v>273</v>
      </c>
      <c r="B289" s="19" t="n">
        <f aca="false">IF(A289="","",IF(VLOOKUP($B$12,Data!$A$2:$B$8,2,0)&lt;13,EDATE($B$16,A289*12/VLOOKUP($B$12,Data!$A$2:$B$8,2,0)),IF(VLOOKUP($B$12,Data!$A$2:$B$8,2,0)=52,B288+7,B288+14)))</f>
        <v>53482</v>
      </c>
      <c r="C289" s="0" t="n">
        <f aca="false">IF(A289="","",F288*($B$10/VLOOKUP($B$12,Data!$A$2:$B$8,2,0)))</f>
        <v>618.679516880199</v>
      </c>
      <c r="D289" s="0" t="n">
        <f aca="false">IF(A289="","",IF(F288&lt;$F$9,F288,$F$9-C289))</f>
        <v>900.990483119801</v>
      </c>
      <c r="E289" s="20" t="n">
        <f aca="false">IF(D289&gt;=F288,"",IF(A289="","",IF($D$9&gt;0,$D$9,0)+IF(AND(DATE(YEAR(B289),MONTH($D$11),DAY($D$11))&gt;B288,DATE(YEAR(B289),MONTH($D$11),DAY($D$11))&lt;=B289),$D$10,0)+IF(AND($D$13&gt;B288,$D$13&lt;=B289),$D$12,0)))</f>
        <v>0</v>
      </c>
      <c r="F289" s="0" t="n">
        <f aca="false">IF(A289="","",IF(D289+E289&gt;F288,F288-F288,F288-D289-E289))</f>
        <v>102933.334028242</v>
      </c>
    </row>
    <row r="290" customFormat="false" ht="12.85" hidden="false" customHeight="false" outlineLevel="0" collapsed="false">
      <c r="A290" s="0" t="n">
        <f aca="false">IF(AND(A289&lt;$F$12,F289&gt;0),A289+1,"")</f>
        <v>274</v>
      </c>
      <c r="B290" s="19" t="n">
        <f aca="false">IF(A290="","",IF(VLOOKUP($B$12,Data!$A$2:$B$8,2,0)&lt;13,EDATE($B$16,A290*12/VLOOKUP($B$12,Data!$A$2:$B$8,2,0)),IF(VLOOKUP($B$12,Data!$A$2:$B$8,2,0)=52,B289+7,B289+14)))</f>
        <v>53512</v>
      </c>
      <c r="C290" s="0" t="n">
        <f aca="false">IF(A290="","",F289*($B$10/VLOOKUP($B$12,Data!$A$2:$B$8,2,0)))</f>
        <v>613.31111525161</v>
      </c>
      <c r="D290" s="0" t="n">
        <f aca="false">IF(A290="","",IF(F289&lt;$F$9,F289,$F$9-C290))</f>
        <v>906.35888474839</v>
      </c>
      <c r="E290" s="20" t="n">
        <f aca="false">IF(D290&gt;=F289,"",IF(A290="","",IF($D$9&gt;0,$D$9,0)+IF(AND(DATE(YEAR(B290),MONTH($D$11),DAY($D$11))&gt;B289,DATE(YEAR(B290),MONTH($D$11),DAY($D$11))&lt;=B290),$D$10,0)+IF(AND($D$13&gt;B289,$D$13&lt;=B290),$D$12,0)))</f>
        <v>0</v>
      </c>
      <c r="F290" s="0" t="n">
        <f aca="false">IF(A290="","",IF(D290+E290&gt;F289,F289-F289,F289-D290-E290))</f>
        <v>102026.975143494</v>
      </c>
    </row>
    <row r="291" customFormat="false" ht="12.85" hidden="false" customHeight="false" outlineLevel="0" collapsed="false">
      <c r="A291" s="0" t="n">
        <f aca="false">IF(AND(A290&lt;$F$12,F290&gt;0),A290+1,"")</f>
        <v>275</v>
      </c>
      <c r="B291" s="19" t="n">
        <f aca="false">IF(A291="","",IF(VLOOKUP($B$12,Data!$A$2:$B$8,2,0)&lt;13,EDATE($B$16,A291*12/VLOOKUP($B$12,Data!$A$2:$B$8,2,0)),IF(VLOOKUP($B$12,Data!$A$2:$B$8,2,0)=52,B290+7,B290+14)))</f>
        <v>53543</v>
      </c>
      <c r="C291" s="0" t="n">
        <f aca="false">IF(A291="","",F290*($B$10/VLOOKUP($B$12,Data!$A$2:$B$8,2,0)))</f>
        <v>607.910726896651</v>
      </c>
      <c r="D291" s="0" t="n">
        <f aca="false">IF(A291="","",IF(F290&lt;$F$9,F290,$F$9-C291))</f>
        <v>911.759273103349</v>
      </c>
      <c r="E291" s="20" t="n">
        <f aca="false">IF(D291&gt;=F290,"",IF(A291="","",IF($D$9&gt;0,$D$9,0)+IF(AND(DATE(YEAR(B291),MONTH($D$11),DAY($D$11))&gt;B290,DATE(YEAR(B291),MONTH($D$11),DAY($D$11))&lt;=B291),$D$10,0)+IF(AND($D$13&gt;B290,$D$13&lt;=B291),$D$12,0)))</f>
        <v>0</v>
      </c>
      <c r="F291" s="0" t="n">
        <f aca="false">IF(A291="","",IF(D291+E291&gt;F290,F290-F290,F290-D291-E291))</f>
        <v>101115.215870391</v>
      </c>
    </row>
    <row r="292" customFormat="false" ht="12.85" hidden="false" customHeight="false" outlineLevel="0" collapsed="false">
      <c r="A292" s="0" t="n">
        <f aca="false">IF(AND(A291&lt;$F$12,F291&gt;0),A291+1,"")</f>
        <v>276</v>
      </c>
      <c r="B292" s="19" t="n">
        <f aca="false">IF(A292="","",IF(VLOOKUP($B$12,Data!$A$2:$B$8,2,0)&lt;13,EDATE($B$16,A292*12/VLOOKUP($B$12,Data!$A$2:$B$8,2,0)),IF(VLOOKUP($B$12,Data!$A$2:$B$8,2,0)=52,B291+7,B291+14)))</f>
        <v>53574</v>
      </c>
      <c r="C292" s="0" t="n">
        <f aca="false">IF(A292="","",F291*($B$10/VLOOKUP($B$12,Data!$A$2:$B$8,2,0)))</f>
        <v>602.478161227744</v>
      </c>
      <c r="D292" s="0" t="n">
        <f aca="false">IF(A292="","",IF(F291&lt;$F$9,F291,$F$9-C292))</f>
        <v>917.191838772256</v>
      </c>
      <c r="E292" s="20" t="n">
        <f aca="false">IF(D292&gt;=F291,"",IF(A292="","",IF($D$9&gt;0,$D$9,0)+IF(AND(DATE(YEAR(B292),MONTH($D$11),DAY($D$11))&gt;B291,DATE(YEAR(B292),MONTH($D$11),DAY($D$11))&lt;=B292),$D$10,0)+IF(AND($D$13&gt;B291,$D$13&lt;=B292),$D$12,0)))</f>
        <v>0</v>
      </c>
      <c r="F292" s="0" t="n">
        <f aca="false">IF(A292="","",IF(D292+E292&gt;F291,F291-F291,F291-D292-E292))</f>
        <v>100198.024031618</v>
      </c>
    </row>
    <row r="293" customFormat="false" ht="12.85" hidden="false" customHeight="false" outlineLevel="0" collapsed="false">
      <c r="A293" s="0" t="n">
        <f aca="false">IF(AND(A292&lt;$F$12,F292&gt;0),A292+1,"")</f>
        <v>277</v>
      </c>
      <c r="B293" s="19" t="n">
        <f aca="false">IF(A293="","",IF(VLOOKUP($B$12,Data!$A$2:$B$8,2,0)&lt;13,EDATE($B$16,A293*12/VLOOKUP($B$12,Data!$A$2:$B$8,2,0)),IF(VLOOKUP($B$12,Data!$A$2:$B$8,2,0)=52,B292+7,B292+14)))</f>
        <v>53604</v>
      </c>
      <c r="C293" s="0" t="n">
        <f aca="false">IF(A293="","",F292*($B$10/VLOOKUP($B$12,Data!$A$2:$B$8,2,0)))</f>
        <v>597.013226521726</v>
      </c>
      <c r="D293" s="0" t="n">
        <f aca="false">IF(A293="","",IF(F292&lt;$F$9,F292,$F$9-C293))</f>
        <v>922.656773478274</v>
      </c>
      <c r="E293" s="20" t="n">
        <f aca="false">IF(D293&gt;=F292,"",IF(A293="","",IF($D$9&gt;0,$D$9,0)+IF(AND(DATE(YEAR(B293),MONTH($D$11),DAY($D$11))&gt;B292,DATE(YEAR(B293),MONTH($D$11),DAY($D$11))&lt;=B293),$D$10,0)+IF(AND($D$13&gt;B292,$D$13&lt;=B293),$D$12,0)))</f>
        <v>0</v>
      </c>
      <c r="F293" s="0" t="n">
        <f aca="false">IF(A293="","",IF(D293+E293&gt;F292,F292-F292,F292-D293-E293))</f>
        <v>99275.36725814</v>
      </c>
    </row>
    <row r="294" customFormat="false" ht="12.85" hidden="false" customHeight="false" outlineLevel="0" collapsed="false">
      <c r="A294" s="0" t="n">
        <f aca="false">IF(AND(A293&lt;$F$12,F293&gt;0),A293+1,"")</f>
        <v>278</v>
      </c>
      <c r="B294" s="19" t="n">
        <f aca="false">IF(A294="","",IF(VLOOKUP($B$12,Data!$A$2:$B$8,2,0)&lt;13,EDATE($B$16,A294*12/VLOOKUP($B$12,Data!$A$2:$B$8,2,0)),IF(VLOOKUP($B$12,Data!$A$2:$B$8,2,0)=52,B293+7,B293+14)))</f>
        <v>53635</v>
      </c>
      <c r="C294" s="0" t="n">
        <f aca="false">IF(A294="","",F293*($B$10/VLOOKUP($B$12,Data!$A$2:$B$8,2,0)))</f>
        <v>591.515729913084</v>
      </c>
      <c r="D294" s="0" t="n">
        <f aca="false">IF(A294="","",IF(F293&lt;$F$9,F293,$F$9-C294))</f>
        <v>928.154270086916</v>
      </c>
      <c r="E294" s="20" t="n">
        <f aca="false">IF(D294&gt;=F293,"",IF(A294="","",IF($D$9&gt;0,$D$9,0)+IF(AND(DATE(YEAR(B294),MONTH($D$11),DAY($D$11))&gt;B293,DATE(YEAR(B294),MONTH($D$11),DAY($D$11))&lt;=B294),$D$10,0)+IF(AND($D$13&gt;B293,$D$13&lt;=B294),$D$12,0)))</f>
        <v>0</v>
      </c>
      <c r="F294" s="0" t="n">
        <f aca="false">IF(A294="","",IF(D294+E294&gt;F293,F293-F293,F293-D294-E294))</f>
        <v>98347.2129880531</v>
      </c>
    </row>
    <row r="295" customFormat="false" ht="12.85" hidden="false" customHeight="false" outlineLevel="0" collapsed="false">
      <c r="A295" s="0" t="n">
        <f aca="false">IF(AND(A294&lt;$F$12,F294&gt;0),A294+1,"")</f>
        <v>279</v>
      </c>
      <c r="B295" s="19" t="n">
        <f aca="false">IF(A295="","",IF(VLOOKUP($B$12,Data!$A$2:$B$8,2,0)&lt;13,EDATE($B$16,A295*12/VLOOKUP($B$12,Data!$A$2:$B$8,2,0)),IF(VLOOKUP($B$12,Data!$A$2:$B$8,2,0)=52,B294+7,B294+14)))</f>
        <v>53665</v>
      </c>
      <c r="C295" s="0" t="n">
        <f aca="false">IF(A295="","",F294*($B$10/VLOOKUP($B$12,Data!$A$2:$B$8,2,0)))</f>
        <v>585.98547738715</v>
      </c>
      <c r="D295" s="0" t="n">
        <f aca="false">IF(A295="","",IF(F294&lt;$F$9,F294,$F$9-C295))</f>
        <v>933.68452261285</v>
      </c>
      <c r="E295" s="20" t="n">
        <f aca="false">IF(D295&gt;=F294,"",IF(A295="","",IF($D$9&gt;0,$D$9,0)+IF(AND(DATE(YEAR(B295),MONTH($D$11),DAY($D$11))&gt;B294,DATE(YEAR(B295),MONTH($D$11),DAY($D$11))&lt;=B295),$D$10,0)+IF(AND($D$13&gt;B294,$D$13&lt;=B295),$D$12,0)))</f>
        <v>0</v>
      </c>
      <c r="F295" s="0" t="n">
        <f aca="false">IF(A295="","",IF(D295+E295&gt;F294,F294-F294,F294-D295-E295))</f>
        <v>97413.5284654403</v>
      </c>
    </row>
    <row r="296" customFormat="false" ht="12.85" hidden="false" customHeight="false" outlineLevel="0" collapsed="false">
      <c r="A296" s="0" t="n">
        <f aca="false">IF(AND(A295&lt;$F$12,F295&gt;0),A295+1,"")</f>
        <v>280</v>
      </c>
      <c r="B296" s="19" t="n">
        <f aca="false">IF(A296="","",IF(VLOOKUP($B$12,Data!$A$2:$B$8,2,0)&lt;13,EDATE($B$16,A296*12/VLOOKUP($B$12,Data!$A$2:$B$8,2,0)),IF(VLOOKUP($B$12,Data!$A$2:$B$8,2,0)=52,B295+7,B295+14)))</f>
        <v>53696</v>
      </c>
      <c r="C296" s="0" t="n">
        <f aca="false">IF(A296="","",F295*($B$10/VLOOKUP($B$12,Data!$A$2:$B$8,2,0)))</f>
        <v>580.422273773248</v>
      </c>
      <c r="D296" s="0" t="n">
        <f aca="false">IF(A296="","",IF(F295&lt;$F$9,F295,$F$9-C296))</f>
        <v>939.247726226752</v>
      </c>
      <c r="E296" s="20" t="n">
        <f aca="false">IF(D296&gt;=F295,"",IF(A296="","",IF($D$9&gt;0,$D$9,0)+IF(AND(DATE(YEAR(B296),MONTH($D$11),DAY($D$11))&gt;B295,DATE(YEAR(B296),MONTH($D$11),DAY($D$11))&lt;=B296),$D$10,0)+IF(AND($D$13&gt;B295,$D$13&lt;=B296),$D$12,0)))</f>
        <v>0</v>
      </c>
      <c r="F296" s="0" t="n">
        <f aca="false">IF(A296="","",IF(D296+E296&gt;F295,F295-F295,F295-D296-E296))</f>
        <v>96474.2807392135</v>
      </c>
    </row>
    <row r="297" customFormat="false" ht="12.85" hidden="false" customHeight="false" outlineLevel="0" collapsed="false">
      <c r="A297" s="0" t="n">
        <f aca="false">IF(AND(A296&lt;$F$12,F296&gt;0),A296+1,"")</f>
        <v>281</v>
      </c>
      <c r="B297" s="19" t="n">
        <f aca="false">IF(A297="","",IF(VLOOKUP($B$12,Data!$A$2:$B$8,2,0)&lt;13,EDATE($B$16,A297*12/VLOOKUP($B$12,Data!$A$2:$B$8,2,0)),IF(VLOOKUP($B$12,Data!$A$2:$B$8,2,0)=52,B296+7,B296+14)))</f>
        <v>53727</v>
      </c>
      <c r="C297" s="0" t="n">
        <f aca="false">IF(A297="","",F296*($B$10/VLOOKUP($B$12,Data!$A$2:$B$8,2,0)))</f>
        <v>574.825922737814</v>
      </c>
      <c r="D297" s="0" t="n">
        <f aca="false">IF(A297="","",IF(F296&lt;$F$9,F296,$F$9-C297))</f>
        <v>944.844077262186</v>
      </c>
      <c r="E297" s="20" t="n">
        <f aca="false">IF(D297&gt;=F296,"",IF(A297="","",IF($D$9&gt;0,$D$9,0)+IF(AND(DATE(YEAR(B297),MONTH($D$11),DAY($D$11))&gt;B296,DATE(YEAR(B297),MONTH($D$11),DAY($D$11))&lt;=B297),$D$10,0)+IF(AND($D$13&gt;B296,$D$13&lt;=B297),$D$12,0)))</f>
        <v>0</v>
      </c>
      <c r="F297" s="0" t="n">
        <f aca="false">IF(A297="","",IF(D297+E297&gt;F296,F296-F296,F296-D297-E297))</f>
        <v>95529.4366619513</v>
      </c>
    </row>
    <row r="298" customFormat="false" ht="12.85" hidden="false" customHeight="false" outlineLevel="0" collapsed="false">
      <c r="A298" s="0" t="n">
        <f aca="false">IF(AND(A297&lt;$F$12,F297&gt;0),A297+1,"")</f>
        <v>282</v>
      </c>
      <c r="B298" s="19" t="n">
        <f aca="false">IF(A298="","",IF(VLOOKUP($B$12,Data!$A$2:$B$8,2,0)&lt;13,EDATE($B$16,A298*12/VLOOKUP($B$12,Data!$A$2:$B$8,2,0)),IF(VLOOKUP($B$12,Data!$A$2:$B$8,2,0)=52,B297+7,B297+14)))</f>
        <v>53755</v>
      </c>
      <c r="C298" s="0" t="n">
        <f aca="false">IF(A298="","",F297*($B$10/VLOOKUP($B$12,Data!$A$2:$B$8,2,0)))</f>
        <v>569.19622677746</v>
      </c>
      <c r="D298" s="0" t="n">
        <f aca="false">IF(A298="","",IF(F297&lt;$F$9,F297,$F$9-C298))</f>
        <v>950.47377322254</v>
      </c>
      <c r="E298" s="20" t="n">
        <f aca="false">IF(D298&gt;=F297,"",IF(A298="","",IF($D$9&gt;0,$D$9,0)+IF(AND(DATE(YEAR(B298),MONTH($D$11),DAY($D$11))&gt;B297,DATE(YEAR(B298),MONTH($D$11),DAY($D$11))&lt;=B298),$D$10,0)+IF(AND($D$13&gt;B297,$D$13&lt;=B298),$D$12,0)))</f>
        <v>0</v>
      </c>
      <c r="F298" s="0" t="n">
        <f aca="false">IF(A298="","",IF(D298+E298&gt;F297,F297-F297,F297-D298-E298))</f>
        <v>94578.9628887288</v>
      </c>
    </row>
    <row r="299" customFormat="false" ht="12.85" hidden="false" customHeight="false" outlineLevel="0" collapsed="false">
      <c r="A299" s="0" t="n">
        <f aca="false">IF(AND(A298&lt;$F$12,F298&gt;0),A298+1,"")</f>
        <v>283</v>
      </c>
      <c r="B299" s="19" t="n">
        <f aca="false">IF(A299="","",IF(VLOOKUP($B$12,Data!$A$2:$B$8,2,0)&lt;13,EDATE($B$16,A299*12/VLOOKUP($B$12,Data!$A$2:$B$8,2,0)),IF(VLOOKUP($B$12,Data!$A$2:$B$8,2,0)=52,B298+7,B298+14)))</f>
        <v>53786</v>
      </c>
      <c r="C299" s="0" t="n">
        <f aca="false">IF(A299="","",F298*($B$10/VLOOKUP($B$12,Data!$A$2:$B$8,2,0)))</f>
        <v>563.532987212009</v>
      </c>
      <c r="D299" s="0" t="n">
        <f aca="false">IF(A299="","",IF(F298&lt;$F$9,F298,$F$9-C299))</f>
        <v>956.137012787991</v>
      </c>
      <c r="E299" s="20" t="n">
        <f aca="false">IF(D299&gt;=F298,"",IF(A299="","",IF($D$9&gt;0,$D$9,0)+IF(AND(DATE(YEAR(B299),MONTH($D$11),DAY($D$11))&gt;B298,DATE(YEAR(B299),MONTH($D$11),DAY($D$11))&lt;=B299),$D$10,0)+IF(AND($D$13&gt;B298,$D$13&lt;=B299),$D$12,0)))</f>
        <v>0</v>
      </c>
      <c r="F299" s="0" t="n">
        <f aca="false">IF(A299="","",IF(D299+E299&gt;F298,F298-F298,F298-D299-E299))</f>
        <v>93622.8258759408</v>
      </c>
    </row>
    <row r="300" customFormat="false" ht="12.85" hidden="false" customHeight="false" outlineLevel="0" collapsed="false">
      <c r="A300" s="0" t="n">
        <f aca="false">IF(AND(A299&lt;$F$12,F299&gt;0),A299+1,"")</f>
        <v>284</v>
      </c>
      <c r="B300" s="19" t="n">
        <f aca="false">IF(A300="","",IF(VLOOKUP($B$12,Data!$A$2:$B$8,2,0)&lt;13,EDATE($B$16,A300*12/VLOOKUP($B$12,Data!$A$2:$B$8,2,0)),IF(VLOOKUP($B$12,Data!$A$2:$B$8,2,0)=52,B299+7,B299+14)))</f>
        <v>53816</v>
      </c>
      <c r="C300" s="0" t="n">
        <f aca="false">IF(A300="","",F299*($B$10/VLOOKUP($B$12,Data!$A$2:$B$8,2,0)))</f>
        <v>557.836004177481</v>
      </c>
      <c r="D300" s="0" t="n">
        <f aca="false">IF(A300="","",IF(F299&lt;$F$9,F299,$F$9-C300))</f>
        <v>961.833995822519</v>
      </c>
      <c r="E300" s="20" t="n">
        <f aca="false">IF(D300&gt;=F299,"",IF(A300="","",IF($D$9&gt;0,$D$9,0)+IF(AND(DATE(YEAR(B300),MONTH($D$11),DAY($D$11))&gt;B299,DATE(YEAR(B300),MONTH($D$11),DAY($D$11))&lt;=B300),$D$10,0)+IF(AND($D$13&gt;B299,$D$13&lt;=B300),$D$12,0)))</f>
        <v>0</v>
      </c>
      <c r="F300" s="0" t="n">
        <f aca="false">IF(A300="","",IF(D300+E300&gt;F299,F299-F299,F299-D300-E300))</f>
        <v>92660.9918801183</v>
      </c>
    </row>
    <row r="301" customFormat="false" ht="12.85" hidden="false" customHeight="false" outlineLevel="0" collapsed="false">
      <c r="A301" s="0" t="n">
        <f aca="false">IF(AND(A300&lt;$F$12,F300&gt;0),A300+1,"")</f>
        <v>285</v>
      </c>
      <c r="B301" s="19" t="n">
        <f aca="false">IF(A301="","",IF(VLOOKUP($B$12,Data!$A$2:$B$8,2,0)&lt;13,EDATE($B$16,A301*12/VLOOKUP($B$12,Data!$A$2:$B$8,2,0)),IF(VLOOKUP($B$12,Data!$A$2:$B$8,2,0)=52,B300+7,B300+14)))</f>
        <v>53847</v>
      </c>
      <c r="C301" s="0" t="n">
        <f aca="false">IF(A301="","",F300*($B$10/VLOOKUP($B$12,Data!$A$2:$B$8,2,0)))</f>
        <v>552.105076619038</v>
      </c>
      <c r="D301" s="0" t="n">
        <f aca="false">IF(A301="","",IF(F300&lt;$F$9,F300,$F$9-C301))</f>
        <v>967.564923380962</v>
      </c>
      <c r="E301" s="20" t="n">
        <f aca="false">IF(D301&gt;=F300,"",IF(A301="","",IF($D$9&gt;0,$D$9,0)+IF(AND(DATE(YEAR(B301),MONTH($D$11),DAY($D$11))&gt;B300,DATE(YEAR(B301),MONTH($D$11),DAY($D$11))&lt;=B301),$D$10,0)+IF(AND($D$13&gt;B300,$D$13&lt;=B301),$D$12,0)))</f>
        <v>0</v>
      </c>
      <c r="F301" s="0" t="n">
        <f aca="false">IF(A301="","",IF(D301+E301&gt;F300,F300-F300,F300-D301-E301))</f>
        <v>91693.4269567373</v>
      </c>
    </row>
    <row r="302" customFormat="false" ht="12.85" hidden="false" customHeight="false" outlineLevel="0" collapsed="false">
      <c r="A302" s="0" t="n">
        <f aca="false">IF(AND(A301&lt;$F$12,F301&gt;0),A301+1,"")</f>
        <v>286</v>
      </c>
      <c r="B302" s="19" t="n">
        <f aca="false">IF(A302="","",IF(VLOOKUP($B$12,Data!$A$2:$B$8,2,0)&lt;13,EDATE($B$16,A302*12/VLOOKUP($B$12,Data!$A$2:$B$8,2,0)),IF(VLOOKUP($B$12,Data!$A$2:$B$8,2,0)=52,B301+7,B301+14)))</f>
        <v>53877</v>
      </c>
      <c r="C302" s="0" t="n">
        <f aca="false">IF(A302="","",F301*($B$10/VLOOKUP($B$12,Data!$A$2:$B$8,2,0)))</f>
        <v>546.340002283893</v>
      </c>
      <c r="D302" s="0" t="n">
        <f aca="false">IF(A302="","",IF(F301&lt;$F$9,F301,$F$9-C302))</f>
        <v>973.329997716107</v>
      </c>
      <c r="E302" s="20" t="n">
        <f aca="false">IF(D302&gt;=F301,"",IF(A302="","",IF($D$9&gt;0,$D$9,0)+IF(AND(DATE(YEAR(B302),MONTH($D$11),DAY($D$11))&gt;B301,DATE(YEAR(B302),MONTH($D$11),DAY($D$11))&lt;=B302),$D$10,0)+IF(AND($D$13&gt;B301,$D$13&lt;=B302),$D$12,0)))</f>
        <v>0</v>
      </c>
      <c r="F302" s="0" t="n">
        <f aca="false">IF(A302="","",IF(D302+E302&gt;F301,F301-F301,F301-D302-E302))</f>
        <v>90720.0969590212</v>
      </c>
    </row>
    <row r="303" customFormat="false" ht="12.85" hidden="false" customHeight="false" outlineLevel="0" collapsed="false">
      <c r="A303" s="0" t="n">
        <f aca="false">IF(AND(A302&lt;$F$12,F302&gt;0),A302+1,"")</f>
        <v>287</v>
      </c>
      <c r="B303" s="19" t="n">
        <f aca="false">IF(A303="","",IF(VLOOKUP($B$12,Data!$A$2:$B$8,2,0)&lt;13,EDATE($B$16,A303*12/VLOOKUP($B$12,Data!$A$2:$B$8,2,0)),IF(VLOOKUP($B$12,Data!$A$2:$B$8,2,0)=52,B302+7,B302+14)))</f>
        <v>53908</v>
      </c>
      <c r="C303" s="0" t="n">
        <f aca="false">IF(A303="","",F302*($B$10/VLOOKUP($B$12,Data!$A$2:$B$8,2,0)))</f>
        <v>540.540577714168</v>
      </c>
      <c r="D303" s="0" t="n">
        <f aca="false">IF(A303="","",IF(F302&lt;$F$9,F302,$F$9-C303))</f>
        <v>979.129422285832</v>
      </c>
      <c r="E303" s="20" t="n">
        <f aca="false">IF(D303&gt;=F302,"",IF(A303="","",IF($D$9&gt;0,$D$9,0)+IF(AND(DATE(YEAR(B303),MONTH($D$11),DAY($D$11))&gt;B302,DATE(YEAR(B303),MONTH($D$11),DAY($D$11))&lt;=B303),$D$10,0)+IF(AND($D$13&gt;B302,$D$13&lt;=B303),$D$12,0)))</f>
        <v>0</v>
      </c>
      <c r="F303" s="0" t="n">
        <f aca="false">IF(A303="","",IF(D303+E303&gt;F302,F302-F302,F302-D303-E303))</f>
        <v>89740.9675367354</v>
      </c>
    </row>
    <row r="304" customFormat="false" ht="12.85" hidden="false" customHeight="false" outlineLevel="0" collapsed="false">
      <c r="A304" s="0" t="n">
        <f aca="false">IF(AND(A303&lt;$F$12,F303&gt;0),A303+1,"")</f>
        <v>288</v>
      </c>
      <c r="B304" s="19" t="n">
        <f aca="false">IF(A304="","",IF(VLOOKUP($B$12,Data!$A$2:$B$8,2,0)&lt;13,EDATE($B$16,A304*12/VLOOKUP($B$12,Data!$A$2:$B$8,2,0)),IF(VLOOKUP($B$12,Data!$A$2:$B$8,2,0)=52,B303+7,B303+14)))</f>
        <v>53939</v>
      </c>
      <c r="C304" s="0" t="n">
        <f aca="false">IF(A304="","",F303*($B$10/VLOOKUP($B$12,Data!$A$2:$B$8,2,0)))</f>
        <v>534.706598239715</v>
      </c>
      <c r="D304" s="0" t="n">
        <f aca="false">IF(A304="","",IF(F303&lt;$F$9,F303,$F$9-C304))</f>
        <v>984.963401760285</v>
      </c>
      <c r="E304" s="20" t="n">
        <f aca="false">IF(D304&gt;=F303,"",IF(A304="","",IF($D$9&gt;0,$D$9,0)+IF(AND(DATE(YEAR(B304),MONTH($D$11),DAY($D$11))&gt;B303,DATE(YEAR(B304),MONTH($D$11),DAY($D$11))&lt;=B304),$D$10,0)+IF(AND($D$13&gt;B303,$D$13&lt;=B304),$D$12,0)))</f>
        <v>0</v>
      </c>
      <c r="F304" s="0" t="n">
        <f aca="false">IF(A304="","",IF(D304+E304&gt;F303,F303-F303,F303-D304-E304))</f>
        <v>88756.0041349751</v>
      </c>
    </row>
    <row r="305" customFormat="false" ht="12.85" hidden="false" customHeight="false" outlineLevel="0" collapsed="false">
      <c r="A305" s="0" t="n">
        <f aca="false">IF(AND(A304&lt;$F$12,F304&gt;0),A304+1,"")</f>
        <v>289</v>
      </c>
      <c r="B305" s="19" t="n">
        <f aca="false">IF(A305="","",IF(VLOOKUP($B$12,Data!$A$2:$B$8,2,0)&lt;13,EDATE($B$16,A305*12/VLOOKUP($B$12,Data!$A$2:$B$8,2,0)),IF(VLOOKUP($B$12,Data!$A$2:$B$8,2,0)=52,B304+7,B304+14)))</f>
        <v>53969</v>
      </c>
      <c r="C305" s="0" t="n">
        <f aca="false">IF(A305="","",F304*($B$10/VLOOKUP($B$12,Data!$A$2:$B$8,2,0)))</f>
        <v>528.837857970893</v>
      </c>
      <c r="D305" s="0" t="n">
        <f aca="false">IF(A305="","",IF(F304&lt;$F$9,F304,$F$9-C305))</f>
        <v>990.832142029107</v>
      </c>
      <c r="E305" s="20" t="n">
        <f aca="false">IF(D305&gt;=F304,"",IF(A305="","",IF($D$9&gt;0,$D$9,0)+IF(AND(DATE(YEAR(B305),MONTH($D$11),DAY($D$11))&gt;B304,DATE(YEAR(B305),MONTH($D$11),DAY($D$11))&lt;=B305),$D$10,0)+IF(AND($D$13&gt;B304,$D$13&lt;=B305),$D$12,0)))</f>
        <v>0</v>
      </c>
      <c r="F305" s="0" t="n">
        <f aca="false">IF(A305="","",IF(D305+E305&gt;F304,F304-F304,F304-D305-E305))</f>
        <v>87765.171992946</v>
      </c>
    </row>
    <row r="306" customFormat="false" ht="12.85" hidden="false" customHeight="false" outlineLevel="0" collapsed="false">
      <c r="A306" s="0" t="n">
        <f aca="false">IF(AND(A305&lt;$F$12,F305&gt;0),A305+1,"")</f>
        <v>290</v>
      </c>
      <c r="B306" s="19" t="n">
        <f aca="false">IF(A306="","",IF(VLOOKUP($B$12,Data!$A$2:$B$8,2,0)&lt;13,EDATE($B$16,A306*12/VLOOKUP($B$12,Data!$A$2:$B$8,2,0)),IF(VLOOKUP($B$12,Data!$A$2:$B$8,2,0)=52,B305+7,B305+14)))</f>
        <v>54000</v>
      </c>
      <c r="C306" s="0" t="n">
        <f aca="false">IF(A306="","",F305*($B$10/VLOOKUP($B$12,Data!$A$2:$B$8,2,0)))</f>
        <v>522.934149791303</v>
      </c>
      <c r="D306" s="0" t="n">
        <f aca="false">IF(A306="","",IF(F305&lt;$F$9,F305,$F$9-C306))</f>
        <v>996.735850208697</v>
      </c>
      <c r="E306" s="20" t="n">
        <f aca="false">IF(D306&gt;=F305,"",IF(A306="","",IF($D$9&gt;0,$D$9,0)+IF(AND(DATE(YEAR(B306),MONTH($D$11),DAY($D$11))&gt;B305,DATE(YEAR(B306),MONTH($D$11),DAY($D$11))&lt;=B306),$D$10,0)+IF(AND($D$13&gt;B305,$D$13&lt;=B306),$D$12,0)))</f>
        <v>0</v>
      </c>
      <c r="F306" s="0" t="n">
        <f aca="false">IF(A306="","",IF(D306+E306&gt;F305,F305-F305,F305-D306-E306))</f>
        <v>86768.4361427373</v>
      </c>
    </row>
    <row r="307" customFormat="false" ht="12.85" hidden="false" customHeight="false" outlineLevel="0" collapsed="false">
      <c r="A307" s="0" t="n">
        <f aca="false">IF(AND(A306&lt;$F$12,F306&gt;0),A306+1,"")</f>
        <v>291</v>
      </c>
      <c r="B307" s="19" t="n">
        <f aca="false">IF(A307="","",IF(VLOOKUP($B$12,Data!$A$2:$B$8,2,0)&lt;13,EDATE($B$16,A307*12/VLOOKUP($B$12,Data!$A$2:$B$8,2,0)),IF(VLOOKUP($B$12,Data!$A$2:$B$8,2,0)=52,B306+7,B306+14)))</f>
        <v>54030</v>
      </c>
      <c r="C307" s="0" t="n">
        <f aca="false">IF(A307="","",F306*($B$10/VLOOKUP($B$12,Data!$A$2:$B$8,2,0)))</f>
        <v>516.995265350476</v>
      </c>
      <c r="D307" s="0" t="n">
        <f aca="false">IF(A307="","",IF(F306&lt;$F$9,F306,$F$9-C307))</f>
        <v>1002.67473464952</v>
      </c>
      <c r="E307" s="20" t="n">
        <f aca="false">IF(D307&gt;=F306,"",IF(A307="","",IF($D$9&gt;0,$D$9,0)+IF(AND(DATE(YEAR(B307),MONTH($D$11),DAY($D$11))&gt;B306,DATE(YEAR(B307),MONTH($D$11),DAY($D$11))&lt;=B307),$D$10,0)+IF(AND($D$13&gt;B306,$D$13&lt;=B307),$D$12,0)))</f>
        <v>0</v>
      </c>
      <c r="F307" s="0" t="n">
        <f aca="false">IF(A307="","",IF(D307+E307&gt;F306,F306-F306,F306-D307-E307))</f>
        <v>85765.7614080878</v>
      </c>
    </row>
    <row r="308" customFormat="false" ht="12.85" hidden="false" customHeight="false" outlineLevel="0" collapsed="false">
      <c r="A308" s="0" t="n">
        <f aca="false">IF(AND(A307&lt;$F$12,F307&gt;0),A307+1,"")</f>
        <v>292</v>
      </c>
      <c r="B308" s="19" t="n">
        <f aca="false">IF(A308="","",IF(VLOOKUP($B$12,Data!$A$2:$B$8,2,0)&lt;13,EDATE($B$16,A308*12/VLOOKUP($B$12,Data!$A$2:$B$8,2,0)),IF(VLOOKUP($B$12,Data!$A$2:$B$8,2,0)=52,B307+7,B307+14)))</f>
        <v>54061</v>
      </c>
      <c r="C308" s="0" t="n">
        <f aca="false">IF(A308="","",F307*($B$10/VLOOKUP($B$12,Data!$A$2:$B$8,2,0)))</f>
        <v>511.020995056523</v>
      </c>
      <c r="D308" s="0" t="n">
        <f aca="false">IF(A308="","",IF(F307&lt;$F$9,F307,$F$9-C308))</f>
        <v>1008.64900494348</v>
      </c>
      <c r="E308" s="20" t="n">
        <f aca="false">IF(D308&gt;=F307,"",IF(A308="","",IF($D$9&gt;0,$D$9,0)+IF(AND(DATE(YEAR(B308),MONTH($D$11),DAY($D$11))&gt;B307,DATE(YEAR(B308),MONTH($D$11),DAY($D$11))&lt;=B308),$D$10,0)+IF(AND($D$13&gt;B307,$D$13&lt;=B308),$D$12,0)))</f>
        <v>0</v>
      </c>
      <c r="F308" s="0" t="n">
        <f aca="false">IF(A308="","",IF(D308+E308&gt;F307,F307-F307,F307-D308-E308))</f>
        <v>84757.1124031443</v>
      </c>
    </row>
    <row r="309" customFormat="false" ht="12.85" hidden="false" customHeight="false" outlineLevel="0" collapsed="false">
      <c r="A309" s="0" t="n">
        <f aca="false">IF(AND(A308&lt;$F$12,F308&gt;0),A308+1,"")</f>
        <v>293</v>
      </c>
      <c r="B309" s="19" t="n">
        <f aca="false">IF(A309="","",IF(VLOOKUP($B$12,Data!$A$2:$B$8,2,0)&lt;13,EDATE($B$16,A309*12/VLOOKUP($B$12,Data!$A$2:$B$8,2,0)),IF(VLOOKUP($B$12,Data!$A$2:$B$8,2,0)=52,B308+7,B308+14)))</f>
        <v>54092</v>
      </c>
      <c r="C309" s="0" t="n">
        <f aca="false">IF(A309="","",F308*($B$10/VLOOKUP($B$12,Data!$A$2:$B$8,2,0)))</f>
        <v>505.011128068735</v>
      </c>
      <c r="D309" s="0" t="n">
        <f aca="false">IF(A309="","",IF(F308&lt;$F$9,F308,$F$9-C309))</f>
        <v>1014.65887193127</v>
      </c>
      <c r="E309" s="20" t="n">
        <f aca="false">IF(D309&gt;=F308,"",IF(A309="","",IF($D$9&gt;0,$D$9,0)+IF(AND(DATE(YEAR(B309),MONTH($D$11),DAY($D$11))&gt;B308,DATE(YEAR(B309),MONTH($D$11),DAY($D$11))&lt;=B309),$D$10,0)+IF(AND($D$13&gt;B308,$D$13&lt;=B309),$D$12,0)))</f>
        <v>0</v>
      </c>
      <c r="F309" s="0" t="n">
        <f aca="false">IF(A309="","",IF(D309+E309&gt;F308,F308-F308,F308-D309-E309))</f>
        <v>83742.453531213</v>
      </c>
    </row>
    <row r="310" customFormat="false" ht="12.85" hidden="false" customHeight="false" outlineLevel="0" collapsed="false">
      <c r="A310" s="0" t="n">
        <f aca="false">IF(AND(A309&lt;$F$12,F309&gt;0),A309+1,"")</f>
        <v>294</v>
      </c>
      <c r="B310" s="19" t="n">
        <f aca="false">IF(A310="","",IF(VLOOKUP($B$12,Data!$A$2:$B$8,2,0)&lt;13,EDATE($B$16,A310*12/VLOOKUP($B$12,Data!$A$2:$B$8,2,0)),IF(VLOOKUP($B$12,Data!$A$2:$B$8,2,0)=52,B309+7,B309+14)))</f>
        <v>54121</v>
      </c>
      <c r="C310" s="0" t="n">
        <f aca="false">IF(A310="","",F309*($B$10/VLOOKUP($B$12,Data!$A$2:$B$8,2,0)))</f>
        <v>498.965452290144</v>
      </c>
      <c r="D310" s="0" t="n">
        <f aca="false">IF(A310="","",IF(F309&lt;$F$9,F309,$F$9-C310))</f>
        <v>1020.70454770986</v>
      </c>
      <c r="E310" s="20" t="n">
        <f aca="false">IF(D310&gt;=F309,"",IF(A310="","",IF($D$9&gt;0,$D$9,0)+IF(AND(DATE(YEAR(B310),MONTH($D$11),DAY($D$11))&gt;B309,DATE(YEAR(B310),MONTH($D$11),DAY($D$11))&lt;=B310),$D$10,0)+IF(AND($D$13&gt;B309,$D$13&lt;=B310),$D$12,0)))</f>
        <v>0</v>
      </c>
      <c r="F310" s="0" t="n">
        <f aca="false">IF(A310="","",IF(D310+E310&gt;F309,F309-F309,F309-D310-E310))</f>
        <v>82721.7489835032</v>
      </c>
    </row>
    <row r="311" customFormat="false" ht="12.85" hidden="false" customHeight="false" outlineLevel="0" collapsed="false">
      <c r="A311" s="0" t="n">
        <f aca="false">IF(AND(A310&lt;$F$12,F310&gt;0),A310+1,"")</f>
        <v>295</v>
      </c>
      <c r="B311" s="19" t="n">
        <f aca="false">IF(A311="","",IF(VLOOKUP($B$12,Data!$A$2:$B$8,2,0)&lt;13,EDATE($B$16,A311*12/VLOOKUP($B$12,Data!$A$2:$B$8,2,0)),IF(VLOOKUP($B$12,Data!$A$2:$B$8,2,0)=52,B310+7,B310+14)))</f>
        <v>54152</v>
      </c>
      <c r="C311" s="0" t="n">
        <f aca="false">IF(A311="","",F310*($B$10/VLOOKUP($B$12,Data!$A$2:$B$8,2,0)))</f>
        <v>492.88375436004</v>
      </c>
      <c r="D311" s="0" t="n">
        <f aca="false">IF(A311="","",IF(F310&lt;$F$9,F310,$F$9-C311))</f>
        <v>1026.78624563996</v>
      </c>
      <c r="E311" s="20" t="n">
        <f aca="false">IF(D311&gt;=F310,"",IF(A311="","",IF($D$9&gt;0,$D$9,0)+IF(AND(DATE(YEAR(B311),MONTH($D$11),DAY($D$11))&gt;B310,DATE(YEAR(B311),MONTH($D$11),DAY($D$11))&lt;=B311),$D$10,0)+IF(AND($D$13&gt;B310,$D$13&lt;=B311),$D$12,0)))</f>
        <v>0</v>
      </c>
      <c r="F311" s="0" t="n">
        <f aca="false">IF(A311="","",IF(D311+E311&gt;F310,F310-F310,F310-D311-E311))</f>
        <v>81694.9627378632</v>
      </c>
    </row>
    <row r="312" customFormat="false" ht="12.85" hidden="false" customHeight="false" outlineLevel="0" collapsed="false">
      <c r="A312" s="0" t="n">
        <f aca="false">IF(AND(A311&lt;$F$12,F311&gt;0),A311+1,"")</f>
        <v>296</v>
      </c>
      <c r="B312" s="19" t="n">
        <f aca="false">IF(A312="","",IF(VLOOKUP($B$12,Data!$A$2:$B$8,2,0)&lt;13,EDATE($B$16,A312*12/VLOOKUP($B$12,Data!$A$2:$B$8,2,0)),IF(VLOOKUP($B$12,Data!$A$2:$B$8,2,0)=52,B311+7,B311+14)))</f>
        <v>54182</v>
      </c>
      <c r="C312" s="0" t="n">
        <f aca="false">IF(A312="","",F311*($B$10/VLOOKUP($B$12,Data!$A$2:$B$8,2,0)))</f>
        <v>486.765819646435</v>
      </c>
      <c r="D312" s="0" t="n">
        <f aca="false">IF(A312="","",IF(F311&lt;$F$9,F311,$F$9-C312))</f>
        <v>1032.90418035357</v>
      </c>
      <c r="E312" s="20" t="n">
        <f aca="false">IF(D312&gt;=F311,"",IF(A312="","",IF($D$9&gt;0,$D$9,0)+IF(AND(DATE(YEAR(B312),MONTH($D$11),DAY($D$11))&gt;B311,DATE(YEAR(B312),MONTH($D$11),DAY($D$11))&lt;=B312),$D$10,0)+IF(AND($D$13&gt;B311,$D$13&lt;=B312),$D$12,0)))</f>
        <v>0</v>
      </c>
      <c r="F312" s="0" t="n">
        <f aca="false">IF(A312="","",F311-D312-E312)</f>
        <v>80662.0585575096</v>
      </c>
    </row>
    <row r="313" customFormat="false" ht="12.85" hidden="false" customHeight="false" outlineLevel="0" collapsed="false">
      <c r="A313" s="0" t="n">
        <f aca="false">IF(AND(A312&lt;$F$12,F312&gt;0),A312+1,"")</f>
        <v>297</v>
      </c>
      <c r="B313" s="19" t="n">
        <f aca="false">IF(A313="","",IF(VLOOKUP($B$12,Data!$A$2:$B$8,2,0)&lt;13,EDATE($B$16,A313*12/VLOOKUP($B$12,Data!$A$2:$B$8,2,0)),IF(VLOOKUP($B$12,Data!$A$2:$B$8,2,0)=52,B312+7,B312+14)))</f>
        <v>54213</v>
      </c>
      <c r="C313" s="0" t="n">
        <f aca="false">IF(A313="","",F312*($B$10/VLOOKUP($B$12,Data!$A$2:$B$8,2,0)))</f>
        <v>480.611432238495</v>
      </c>
      <c r="D313" s="0" t="n">
        <f aca="false">IF(A313="","",IF(F312&lt;$F$9,F312,$F$9-C313))</f>
        <v>1039.05856776151</v>
      </c>
      <c r="E313" s="20" t="n">
        <f aca="false">IF(D313&gt;=F312,"",IF(A313="","",IF($D$9&gt;0,$D$9,0)+IF(AND(DATE(YEAR(B313),MONTH($D$11),DAY($D$11))&gt;B312,DATE(YEAR(B313),MONTH($D$11),DAY($D$11))&lt;=B313),$D$10,0)+IF(AND($D$13&gt;B312,$D$13&lt;=B313),$D$12,0)))</f>
        <v>0</v>
      </c>
      <c r="F313" s="0" t="n">
        <f aca="false">IF(A313="","",F312-D313-E313)</f>
        <v>79622.9999897481</v>
      </c>
    </row>
    <row r="314" customFormat="false" ht="12.85" hidden="false" customHeight="false" outlineLevel="0" collapsed="false">
      <c r="A314" s="0" t="n">
        <f aca="false">IF(AND(A313&lt;$F$12,F313&gt;0),A313+1,"")</f>
        <v>298</v>
      </c>
      <c r="B314" s="19" t="n">
        <f aca="false">IF(A314="","",IF(VLOOKUP($B$12,Data!$A$2:$B$8,2,0)&lt;13,EDATE($B$16,A314*12/VLOOKUP($B$12,Data!$A$2:$B$8,2,0)),IF(VLOOKUP($B$12,Data!$A$2:$B$8,2,0)=52,B313+7,B313+14)))</f>
        <v>54243</v>
      </c>
      <c r="C314" s="0" t="n">
        <f aca="false">IF(A314="","",F313*($B$10/VLOOKUP($B$12,Data!$A$2:$B$8,2,0)))</f>
        <v>474.420374938916</v>
      </c>
      <c r="D314" s="0" t="n">
        <f aca="false">IF(A314="","",IF(F313&lt;$F$9,F313,$F$9-C314))</f>
        <v>1045.24962506108</v>
      </c>
      <c r="E314" s="20" t="n">
        <f aca="false">IF(D314&gt;=F313,"",IF(A314="","",IF($D$9&gt;0,$D$9,0)+IF(AND(DATE(YEAR(B314),MONTH($D$11),DAY($D$11))&gt;B313,DATE(YEAR(B314),MONTH($D$11),DAY($D$11))&lt;=B314),$D$10,0)+IF(AND($D$13&gt;B313,$D$13&lt;=B314),$D$12,0)))</f>
        <v>0</v>
      </c>
      <c r="F314" s="0" t="n">
        <f aca="false">IF(A314="","",F313-D314-E314)</f>
        <v>78577.7503646871</v>
      </c>
    </row>
    <row r="315" customFormat="false" ht="12.85" hidden="false" customHeight="false" outlineLevel="0" collapsed="false">
      <c r="A315" s="0" t="n">
        <f aca="false">IF(AND(A314&lt;$F$12,F314&gt;0),A314+1,"")</f>
        <v>299</v>
      </c>
      <c r="B315" s="19" t="n">
        <f aca="false">IF(A315="","",IF(VLOOKUP($B$12,Data!$A$2:$B$8,2,0)&lt;13,EDATE($B$16,A315*12/VLOOKUP($B$12,Data!$A$2:$B$8,2,0)),IF(VLOOKUP($B$12,Data!$A$2:$B$8,2,0)=52,B314+7,B314+14)))</f>
        <v>54274</v>
      </c>
      <c r="C315" s="0" t="n">
        <f aca="false">IF(A315="","",F314*($B$10/VLOOKUP($B$12,Data!$A$2:$B$8,2,0)))</f>
        <v>468.19242925626</v>
      </c>
      <c r="D315" s="0" t="n">
        <f aca="false">IF(A315="","",IF(F314&lt;$F$9,F314,$F$9-C315))</f>
        <v>1051.47757074374</v>
      </c>
      <c r="E315" s="20" t="n">
        <f aca="false">IF(D315&gt;=F314,"",IF(A315="","",IF($D$9&gt;0,$D$9,0)+IF(AND(DATE(YEAR(B315),MONTH($D$11),DAY($D$11))&gt;B314,DATE(YEAR(B315),MONTH($D$11),DAY($D$11))&lt;=B315),$D$10,0)+IF(AND($D$13&gt;B314,$D$13&lt;=B315),$D$12,0)))</f>
        <v>0</v>
      </c>
      <c r="F315" s="0" t="n">
        <f aca="false">IF(A315="","",F314-D315-E315)</f>
        <v>77526.2727939433</v>
      </c>
    </row>
    <row r="316" customFormat="false" ht="12.85" hidden="false" customHeight="false" outlineLevel="0" collapsed="false">
      <c r="A316" s="0" t="n">
        <f aca="false">IF(AND(A315&lt;$F$12,F315&gt;0),A315+1,"")</f>
        <v>300</v>
      </c>
      <c r="B316" s="19" t="n">
        <f aca="false">IF(A316="","",IF(VLOOKUP($B$12,Data!$A$2:$B$8,2,0)&lt;13,EDATE($B$16,A316*12/VLOOKUP($B$12,Data!$A$2:$B$8,2,0)),IF(VLOOKUP($B$12,Data!$A$2:$B$8,2,0)=52,B315+7,B315+14)))</f>
        <v>54305</v>
      </c>
      <c r="C316" s="0" t="n">
        <f aca="false">IF(A316="","",F315*($B$10/VLOOKUP($B$12,Data!$A$2:$B$8,2,0)))</f>
        <v>461.927375397246</v>
      </c>
      <c r="D316" s="0" t="n">
        <f aca="false">IF(A316="","",IF(F315&lt;$F$9,F315,$F$9-C316))</f>
        <v>1057.74262460275</v>
      </c>
      <c r="E316" s="20" t="n">
        <f aca="false">IF(D316&gt;=F315,"",IF(A316="","",IF($D$9&gt;0,$D$9,0)+IF(AND(DATE(YEAR(B316),MONTH($D$11),DAY($D$11))&gt;B315,DATE(YEAR(B316),MONTH($D$11),DAY($D$11))&lt;=B316),$D$10,0)+IF(AND($D$13&gt;B315,$D$13&lt;=B316),$D$12,0)))</f>
        <v>0</v>
      </c>
      <c r="F316" s="0" t="n">
        <f aca="false">IF(A316="","",F315-D316-E316)</f>
        <v>76468.5301693406</v>
      </c>
    </row>
    <row r="317" customFormat="false" ht="12.85" hidden="false" customHeight="false" outlineLevel="0" collapsed="false">
      <c r="A317" s="0" t="n">
        <f aca="false">IF(AND(A316&lt;$F$12,F316&gt;0),A316+1,"")</f>
        <v>301</v>
      </c>
      <c r="B317" s="19" t="n">
        <f aca="false">IF(A317="","",IF(VLOOKUP($B$12,Data!$A$2:$B$8,2,0)&lt;13,EDATE($B$16,A317*12/VLOOKUP($B$12,Data!$A$2:$B$8,2,0)),IF(VLOOKUP($B$12,Data!$A$2:$B$8,2,0)=52,B316+7,B316+14)))</f>
        <v>54335</v>
      </c>
      <c r="C317" s="0" t="n">
        <f aca="false">IF(A317="","",F316*($B$10/VLOOKUP($B$12,Data!$A$2:$B$8,2,0)))</f>
        <v>455.624992258987</v>
      </c>
      <c r="D317" s="0" t="n">
        <f aca="false">IF(A317="","",IF(F316&lt;$F$9,F316,$F$9-C317))</f>
        <v>1064.04500774101</v>
      </c>
      <c r="E317" s="20" t="n">
        <f aca="false">IF(D317&gt;=F316,"",IF(A317="","",IF($D$9&gt;0,$D$9,0)+IF(AND(DATE(YEAR(B317),MONTH($D$11),DAY($D$11))&gt;B316,DATE(YEAR(B317),MONTH($D$11),DAY($D$11))&lt;=B317),$D$10,0)+IF(AND($D$13&gt;B316,$D$13&lt;=B317),$D$12,0)))</f>
        <v>0</v>
      </c>
      <c r="F317" s="0" t="n">
        <f aca="false">IF(A317="","",F316-D317-E317)</f>
        <v>75404.4851615995</v>
      </c>
    </row>
    <row r="318" customFormat="false" ht="12.85" hidden="false" customHeight="false" outlineLevel="0" collapsed="false">
      <c r="A318" s="0" t="n">
        <f aca="false">IF(AND(A317&lt;$F$12,F317&gt;0),A317+1,"")</f>
        <v>302</v>
      </c>
      <c r="B318" s="19" t="n">
        <f aca="false">IF(A318="","",IF(VLOOKUP($B$12,Data!$A$2:$B$8,2,0)&lt;13,EDATE($B$16,A318*12/VLOOKUP($B$12,Data!$A$2:$B$8,2,0)),IF(VLOOKUP($B$12,Data!$A$2:$B$8,2,0)=52,B317+7,B317+14)))</f>
        <v>54366</v>
      </c>
      <c r="C318" s="0" t="n">
        <f aca="false">IF(A318="","",F317*($B$10/VLOOKUP($B$12,Data!$A$2:$B$8,2,0)))</f>
        <v>449.285057421197</v>
      </c>
      <c r="D318" s="0" t="n">
        <f aca="false">IF(A318="","",IF(F317&lt;$F$9,F317,$F$9-C318))</f>
        <v>1070.3849425788</v>
      </c>
      <c r="E318" s="20" t="n">
        <f aca="false">IF(D318&gt;=F317,"",IF(A318="","",IF($D$9&gt;0,$D$9,0)+IF(AND(DATE(YEAR(B318),MONTH($D$11),DAY($D$11))&gt;B317,DATE(YEAR(B318),MONTH($D$11),DAY($D$11))&lt;=B318),$D$10,0)+IF(AND($D$13&gt;B317,$D$13&lt;=B318),$D$12,0)))</f>
        <v>0</v>
      </c>
      <c r="F318" s="0" t="n">
        <f aca="false">IF(A318="","",F317-D318-E318)</f>
        <v>74334.1002190207</v>
      </c>
    </row>
    <row r="319" customFormat="false" ht="12.85" hidden="false" customHeight="false" outlineLevel="0" collapsed="false">
      <c r="A319" s="0" t="n">
        <f aca="false">IF(AND(A318&lt;$F$12,F318&gt;0),A318+1,"")</f>
        <v>303</v>
      </c>
      <c r="B319" s="19" t="n">
        <f aca="false">IF(A319="","",IF(VLOOKUP($B$12,Data!$A$2:$B$8,2,0)&lt;13,EDATE($B$16,A319*12/VLOOKUP($B$12,Data!$A$2:$B$8,2,0)),IF(VLOOKUP($B$12,Data!$A$2:$B$8,2,0)=52,B318+7,B318+14)))</f>
        <v>54396</v>
      </c>
      <c r="C319" s="0" t="n">
        <f aca="false">IF(A319="","",F318*($B$10/VLOOKUP($B$12,Data!$A$2:$B$8,2,0)))</f>
        <v>442.907347138332</v>
      </c>
      <c r="D319" s="0" t="n">
        <f aca="false">IF(A319="","",IF(F318&lt;$F$9,F318,$F$9-C319))</f>
        <v>1076.76265286167</v>
      </c>
      <c r="E319" s="20" t="n">
        <f aca="false">IF(D319&gt;=F318,"",IF(A319="","",IF($D$9&gt;0,$D$9,0)+IF(AND(DATE(YEAR(B319),MONTH($D$11),DAY($D$11))&gt;B318,DATE(YEAR(B319),MONTH($D$11),DAY($D$11))&lt;=B319),$D$10,0)+IF(AND($D$13&gt;B318,$D$13&lt;=B319),$D$12,0)))</f>
        <v>0</v>
      </c>
      <c r="F319" s="0" t="n">
        <f aca="false">IF(A319="","",F318-D319-E319)</f>
        <v>73257.3375661591</v>
      </c>
    </row>
    <row r="320" customFormat="false" ht="12.85" hidden="false" customHeight="false" outlineLevel="0" collapsed="false">
      <c r="A320" s="0" t="n">
        <f aca="false">IF(AND(A319&lt;$F$12,F319&gt;0),A319+1,"")</f>
        <v>304</v>
      </c>
      <c r="B320" s="19" t="n">
        <f aca="false">IF(A320="","",IF(VLOOKUP($B$12,Data!$A$2:$B$8,2,0)&lt;13,EDATE($B$16,A320*12/VLOOKUP($B$12,Data!$A$2:$B$8,2,0)),IF(VLOOKUP($B$12,Data!$A$2:$B$8,2,0)=52,B319+7,B319+14)))</f>
        <v>54427</v>
      </c>
      <c r="C320" s="0" t="n">
        <f aca="false">IF(A320="","",F319*($B$10/VLOOKUP($B$12,Data!$A$2:$B$8,2,0)))</f>
        <v>436.491636331698</v>
      </c>
      <c r="D320" s="0" t="n">
        <f aca="false">IF(A320="","",IF(F319&lt;$F$9,F319,$F$9-C320))</f>
        <v>1083.1783636683</v>
      </c>
      <c r="E320" s="20" t="n">
        <f aca="false">IF(D320&gt;=F319,"",IF(A320="","",IF($D$9&gt;0,$D$9,0)+IF(AND(DATE(YEAR(B320),MONTH($D$11),DAY($D$11))&gt;B319,DATE(YEAR(B320),MONTH($D$11),DAY($D$11))&lt;=B320),$D$10,0)+IF(AND($D$13&gt;B319,$D$13&lt;=B320),$D$12,0)))</f>
        <v>0</v>
      </c>
      <c r="F320" s="0" t="n">
        <f aca="false">IF(A320="","",F319-D320-E320)</f>
        <v>72174.1592024908</v>
      </c>
    </row>
    <row r="321" customFormat="false" ht="12.85" hidden="false" customHeight="false" outlineLevel="0" collapsed="false">
      <c r="A321" s="0" t="n">
        <f aca="false">IF(AND(A320&lt;$F$12,F320&gt;0),A320+1,"")</f>
        <v>305</v>
      </c>
      <c r="B321" s="19" t="n">
        <f aca="false">IF(A321="","",IF(VLOOKUP($B$12,Data!$A$2:$B$8,2,0)&lt;13,EDATE($B$16,A321*12/VLOOKUP($B$12,Data!$A$2:$B$8,2,0)),IF(VLOOKUP($B$12,Data!$A$2:$B$8,2,0)=52,B320+7,B320+14)))</f>
        <v>54458</v>
      </c>
      <c r="C321" s="0" t="n">
        <f aca="false">IF(A321="","",F320*($B$10/VLOOKUP($B$12,Data!$A$2:$B$8,2,0)))</f>
        <v>430.037698581508</v>
      </c>
      <c r="D321" s="0" t="n">
        <f aca="false">IF(A321="","",IF(F320&lt;$F$9,F320,$F$9-C321))</f>
        <v>1089.63230141849</v>
      </c>
      <c r="E321" s="20" t="n">
        <f aca="false">IF(D321&gt;=F320,"",IF(A321="","",IF($D$9&gt;0,$D$9,0)+IF(AND(DATE(YEAR(B321),MONTH($D$11),DAY($D$11))&gt;B320,DATE(YEAR(B321),MONTH($D$11),DAY($D$11))&lt;=B321),$D$10,0)+IF(AND($D$13&gt;B320,$D$13&lt;=B321),$D$12,0)))</f>
        <v>0</v>
      </c>
      <c r="F321" s="0" t="n">
        <f aca="false">IF(A321="","",F320-D321-E321)</f>
        <v>71084.5269010723</v>
      </c>
    </row>
    <row r="322" customFormat="false" ht="12.85" hidden="false" customHeight="false" outlineLevel="0" collapsed="false">
      <c r="A322" s="0" t="n">
        <f aca="false">IF(AND(A321&lt;$F$12,F321&gt;0),A321+1,"")</f>
        <v>306</v>
      </c>
      <c r="B322" s="19" t="n">
        <f aca="false">IF(A322="","",IF(VLOOKUP($B$12,Data!$A$2:$B$8,2,0)&lt;13,EDATE($B$16,A322*12/VLOOKUP($B$12,Data!$A$2:$B$8,2,0)),IF(VLOOKUP($B$12,Data!$A$2:$B$8,2,0)=52,B321+7,B321+14)))</f>
        <v>54486</v>
      </c>
      <c r="C322" s="0" t="n">
        <f aca="false">IF(A322="","",F321*($B$10/VLOOKUP($B$12,Data!$A$2:$B$8,2,0)))</f>
        <v>423.545306118889</v>
      </c>
      <c r="D322" s="0" t="n">
        <f aca="false">IF(A322="","",IF(F321&lt;$F$9,F321,$F$9-C322))</f>
        <v>1096.12469388111</v>
      </c>
      <c r="E322" s="20" t="n">
        <f aca="false">IF(D322&gt;=F321,"",IF(A322="","",IF($D$9&gt;0,$D$9,0)+IF(AND(DATE(YEAR(B322),MONTH($D$11),DAY($D$11))&gt;B321,DATE(YEAR(B322),MONTH($D$11),DAY($D$11))&lt;=B322),$D$10,0)+IF(AND($D$13&gt;B321,$D$13&lt;=B322),$D$12,0)))</f>
        <v>0</v>
      </c>
      <c r="F322" s="0" t="n">
        <f aca="false">IF(A322="","",F321-D322-E322)</f>
        <v>69988.4022071912</v>
      </c>
    </row>
    <row r="323" customFormat="false" ht="12.85" hidden="false" customHeight="false" outlineLevel="0" collapsed="false">
      <c r="A323" s="0" t="n">
        <f aca="false">IF(AND(A322&lt;$F$12,F322&gt;0),A322+1,"")</f>
        <v>307</v>
      </c>
      <c r="B323" s="19" t="n">
        <f aca="false">IF(A323="","",IF(VLOOKUP($B$12,Data!$A$2:$B$8,2,0)&lt;13,EDATE($B$16,A323*12/VLOOKUP($B$12,Data!$A$2:$B$8,2,0)),IF(VLOOKUP($B$12,Data!$A$2:$B$8,2,0)=52,B322+7,B322+14)))</f>
        <v>54517</v>
      </c>
      <c r="C323" s="0" t="n">
        <f aca="false">IF(A323="","",F322*($B$10/VLOOKUP($B$12,Data!$A$2:$B$8,2,0)))</f>
        <v>417.014229817847</v>
      </c>
      <c r="D323" s="0" t="n">
        <f aca="false">IF(A323="","",IF(F322&lt;$F$9,F322,$F$9-C323))</f>
        <v>1102.65577018215</v>
      </c>
      <c r="E323" s="20" t="n">
        <f aca="false">IF(D323&gt;=F322,"",IF(A323="","",IF($D$9&gt;0,$D$9,0)+IF(AND(DATE(YEAR(B323),MONTH($D$11),DAY($D$11))&gt;B322,DATE(YEAR(B323),MONTH($D$11),DAY($D$11))&lt;=B323),$D$10,0)+IF(AND($D$13&gt;B322,$D$13&lt;=B323),$D$12,0)))</f>
        <v>0</v>
      </c>
      <c r="F323" s="0" t="n">
        <f aca="false">IF(A323="","",F322-D323-E323)</f>
        <v>68885.746437009</v>
      </c>
    </row>
    <row r="324" customFormat="false" ht="12.85" hidden="false" customHeight="false" outlineLevel="0" collapsed="false">
      <c r="A324" s="0" t="n">
        <f aca="false">IF(AND(A323&lt;$F$12,F323&gt;0),A323+1,"")</f>
        <v>308</v>
      </c>
      <c r="B324" s="19" t="n">
        <f aca="false">IF(A324="","",IF(VLOOKUP($B$12,Data!$A$2:$B$8,2,0)&lt;13,EDATE($B$16,A324*12/VLOOKUP($B$12,Data!$A$2:$B$8,2,0)),IF(VLOOKUP($B$12,Data!$A$2:$B$8,2,0)=52,B323+7,B323+14)))</f>
        <v>54547</v>
      </c>
      <c r="C324" s="0" t="n">
        <f aca="false">IF(A324="","",F323*($B$10/VLOOKUP($B$12,Data!$A$2:$B$8,2,0)))</f>
        <v>410.444239187179</v>
      </c>
      <c r="D324" s="0" t="n">
        <f aca="false">IF(A324="","",IF(F323&lt;$F$9,F323,$F$9-C324))</f>
        <v>1109.22576081282</v>
      </c>
      <c r="E324" s="20" t="n">
        <f aca="false">IF(D324&gt;=F323,"",IF(A324="","",IF($D$9&gt;0,$D$9,0)+IF(AND(DATE(YEAR(B324),MONTH($D$11),DAY($D$11))&gt;B323,DATE(YEAR(B324),MONTH($D$11),DAY($D$11))&lt;=B324),$D$10,0)+IF(AND($D$13&gt;B323,$D$13&lt;=B324),$D$12,0)))</f>
        <v>0</v>
      </c>
      <c r="F324" s="0" t="n">
        <f aca="false">IF(A324="","",F323-D324-E324)</f>
        <v>67776.5206761962</v>
      </c>
    </row>
    <row r="325" customFormat="false" ht="12.85" hidden="false" customHeight="false" outlineLevel="0" collapsed="false">
      <c r="A325" s="0" t="n">
        <f aca="false">IF(AND(A324&lt;$F$12,F324&gt;0),A324+1,"")</f>
        <v>309</v>
      </c>
      <c r="B325" s="19" t="n">
        <f aca="false">IF(A325="","",IF(VLOOKUP($B$12,Data!$A$2:$B$8,2,0)&lt;13,EDATE($B$16,A325*12/VLOOKUP($B$12,Data!$A$2:$B$8,2,0)),IF(VLOOKUP($B$12,Data!$A$2:$B$8,2,0)=52,B324+7,B324+14)))</f>
        <v>54578</v>
      </c>
      <c r="C325" s="0" t="n">
        <f aca="false">IF(A325="","",F324*($B$10/VLOOKUP($B$12,Data!$A$2:$B$8,2,0)))</f>
        <v>403.835102362336</v>
      </c>
      <c r="D325" s="0" t="n">
        <f aca="false">IF(A325="","",IF(F324&lt;$F$9,F324,$F$9-C325))</f>
        <v>1115.83489763766</v>
      </c>
      <c r="E325" s="20" t="n">
        <f aca="false">IF(D325&gt;=F324,"",IF(A325="","",IF($D$9&gt;0,$D$9,0)+IF(AND(DATE(YEAR(B325),MONTH($D$11),DAY($D$11))&gt;B324,DATE(YEAR(B325),MONTH($D$11),DAY($D$11))&lt;=B325),$D$10,0)+IF(AND($D$13&gt;B324,$D$13&lt;=B325),$D$12,0)))</f>
        <v>0</v>
      </c>
      <c r="F325" s="0" t="n">
        <f aca="false">IF(A325="","",F324-D325-E325)</f>
        <v>66660.6857785585</v>
      </c>
    </row>
    <row r="326" customFormat="false" ht="12.85" hidden="false" customHeight="false" outlineLevel="0" collapsed="false">
      <c r="A326" s="0" t="n">
        <f aca="false">IF(AND(A325&lt;$F$12,F325&gt;0),A325+1,"")</f>
        <v>310</v>
      </c>
      <c r="B326" s="19" t="n">
        <f aca="false">IF(A326="","",IF(VLOOKUP($B$12,Data!$A$2:$B$8,2,0)&lt;13,EDATE($B$16,A326*12/VLOOKUP($B$12,Data!$A$2:$B$8,2,0)),IF(VLOOKUP($B$12,Data!$A$2:$B$8,2,0)=52,B325+7,B325+14)))</f>
        <v>54608</v>
      </c>
      <c r="C326" s="0" t="n">
        <f aca="false">IF(A326="","",F325*($B$10/VLOOKUP($B$12,Data!$A$2:$B$8,2,0)))</f>
        <v>397.186586097245</v>
      </c>
      <c r="D326" s="0" t="n">
        <f aca="false">IF(A326="","",IF(F325&lt;$F$9,F325,$F$9-C326))</f>
        <v>1122.48341390276</v>
      </c>
      <c r="E326" s="20" t="n">
        <f aca="false">IF(D326&gt;=F325,"",IF(A326="","",IF($D$9&gt;0,$D$9,0)+IF(AND(DATE(YEAR(B326),MONTH($D$11),DAY($D$11))&gt;B325,DATE(YEAR(B326),MONTH($D$11),DAY($D$11))&lt;=B326),$D$10,0)+IF(AND($D$13&gt;B325,$D$13&lt;=B326),$D$12,0)))</f>
        <v>0</v>
      </c>
      <c r="F326" s="0" t="n">
        <f aca="false">IF(A326="","",F325-D326-E326)</f>
        <v>65538.2023646558</v>
      </c>
    </row>
    <row r="327" customFormat="false" ht="12.85" hidden="false" customHeight="false" outlineLevel="0" collapsed="false">
      <c r="A327" s="0" t="n">
        <f aca="false">IF(AND(A326&lt;$F$12,F326&gt;0),A326+1,"")</f>
        <v>311</v>
      </c>
      <c r="B327" s="19" t="n">
        <f aca="false">IF(A327="","",IF(VLOOKUP($B$12,Data!$A$2:$B$8,2,0)&lt;13,EDATE($B$16,A327*12/VLOOKUP($B$12,Data!$A$2:$B$8,2,0)),IF(VLOOKUP($B$12,Data!$A$2:$B$8,2,0)=52,B326+7,B326+14)))</f>
        <v>54639</v>
      </c>
      <c r="C327" s="0" t="n">
        <f aca="false">IF(A327="","",F326*($B$10/VLOOKUP($B$12,Data!$A$2:$B$8,2,0)))</f>
        <v>390.498455756074</v>
      </c>
      <c r="D327" s="0" t="n">
        <f aca="false">IF(A327="","",IF(F326&lt;$F$9,F326,$F$9-C327))</f>
        <v>1129.17154424393</v>
      </c>
      <c r="E327" s="20" t="n">
        <f aca="false">IF(D327&gt;=F326,"",IF(A327="","",IF($D$9&gt;0,$D$9,0)+IF(AND(DATE(YEAR(B327),MONTH($D$11),DAY($D$11))&gt;B326,DATE(YEAR(B327),MONTH($D$11),DAY($D$11))&lt;=B327),$D$10,0)+IF(AND($D$13&gt;B326,$D$13&lt;=B327),$D$12,0)))</f>
        <v>0</v>
      </c>
      <c r="F327" s="0" t="n">
        <f aca="false">IF(A327="","",F326-D327-E327)</f>
        <v>64409.0308204119</v>
      </c>
    </row>
    <row r="328" customFormat="false" ht="12.85" hidden="false" customHeight="false" outlineLevel="0" collapsed="false">
      <c r="A328" s="0" t="n">
        <f aca="false">IF(AND(A327&lt;$F$12,F327&gt;0),A327+1,"")</f>
        <v>312</v>
      </c>
      <c r="B328" s="19" t="n">
        <f aca="false">IF(A328="","",IF(VLOOKUP($B$12,Data!$A$2:$B$8,2,0)&lt;13,EDATE($B$16,A328*12/VLOOKUP($B$12,Data!$A$2:$B$8,2,0)),IF(VLOOKUP($B$12,Data!$A$2:$B$8,2,0)=52,B327+7,B327+14)))</f>
        <v>54670</v>
      </c>
      <c r="C328" s="0" t="n">
        <f aca="false">IF(A328="","",F327*($B$10/VLOOKUP($B$12,Data!$A$2:$B$8,2,0)))</f>
        <v>383.770475304954</v>
      </c>
      <c r="D328" s="0" t="n">
        <f aca="false">IF(A328="","",IF(F327&lt;$F$9,F327,$F$9-C328))</f>
        <v>1135.89952469505</v>
      </c>
      <c r="E328" s="20" t="n">
        <f aca="false">IF(D328&gt;=F327,"",IF(A328="","",IF($D$9&gt;0,$D$9,0)+IF(AND(DATE(YEAR(B328),MONTH($D$11),DAY($D$11))&gt;B327,DATE(YEAR(B328),MONTH($D$11),DAY($D$11))&lt;=B328),$D$10,0)+IF(AND($D$13&gt;B327,$D$13&lt;=B328),$D$12,0)))</f>
        <v>0</v>
      </c>
      <c r="F328" s="0" t="n">
        <f aca="false">IF(A328="","",F327-D328-E328)</f>
        <v>63273.1312957168</v>
      </c>
    </row>
    <row r="329" customFormat="false" ht="12.85" hidden="false" customHeight="false" outlineLevel="0" collapsed="false">
      <c r="A329" s="0" t="n">
        <f aca="false">IF(AND(A328&lt;$F$12,F328&gt;0),A328+1,"")</f>
        <v>313</v>
      </c>
      <c r="B329" s="19" t="n">
        <f aca="false">IF(A329="","",IF(VLOOKUP($B$12,Data!$A$2:$B$8,2,0)&lt;13,EDATE($B$16,A329*12/VLOOKUP($B$12,Data!$A$2:$B$8,2,0)),IF(VLOOKUP($B$12,Data!$A$2:$B$8,2,0)=52,B328+7,B328+14)))</f>
        <v>54700</v>
      </c>
      <c r="C329" s="0" t="n">
        <f aca="false">IF(A329="","",F328*($B$10/VLOOKUP($B$12,Data!$A$2:$B$8,2,0)))</f>
        <v>377.002407303646</v>
      </c>
      <c r="D329" s="0" t="n">
        <f aca="false">IF(A329="","",IF(F328&lt;$F$9,F328,$F$9-C329))</f>
        <v>1142.66759269635</v>
      </c>
      <c r="E329" s="20" t="n">
        <f aca="false">IF(D329&gt;=F328,"",IF(A329="","",IF($D$9&gt;0,$D$9,0)+IF(AND(DATE(YEAR(B329),MONTH($D$11),DAY($D$11))&gt;B328,DATE(YEAR(B329),MONTH($D$11),DAY($D$11))&lt;=B329),$D$10,0)+IF(AND($D$13&gt;B328,$D$13&lt;=B329),$D$12,0)))</f>
        <v>0</v>
      </c>
      <c r="F329" s="0" t="n">
        <f aca="false">IF(A329="","",F328-D329-E329)</f>
        <v>62130.4637030205</v>
      </c>
    </row>
    <row r="330" customFormat="false" ht="12.85" hidden="false" customHeight="false" outlineLevel="0" collapsed="false">
      <c r="A330" s="0" t="n">
        <f aca="false">IF(AND(A329&lt;$F$12,F329&gt;0),A329+1,"")</f>
        <v>314</v>
      </c>
      <c r="B330" s="19" t="n">
        <f aca="false">IF(A330="","",IF(VLOOKUP($B$12,Data!$A$2:$B$8,2,0)&lt;13,EDATE($B$16,A330*12/VLOOKUP($B$12,Data!$A$2:$B$8,2,0)),IF(VLOOKUP($B$12,Data!$A$2:$B$8,2,0)=52,B329+7,B329+14)))</f>
        <v>54731</v>
      </c>
      <c r="C330" s="0" t="n">
        <f aca="false">IF(A330="","",F329*($B$10/VLOOKUP($B$12,Data!$A$2:$B$8,2,0)))</f>
        <v>370.194012897164</v>
      </c>
      <c r="D330" s="0" t="n">
        <f aca="false">IF(A330="","",IF(F329&lt;$F$9,F329,$F$9-C330))</f>
        <v>1149.47598710284</v>
      </c>
      <c r="E330" s="20" t="n">
        <f aca="false">IF(D330&gt;=F329,"",IF(A330="","",IF($D$9&gt;0,$D$9,0)+IF(AND(DATE(YEAR(B330),MONTH($D$11),DAY($D$11))&gt;B329,DATE(YEAR(B330),MONTH($D$11),DAY($D$11))&lt;=B330),$D$10,0)+IF(AND($D$13&gt;B329,$D$13&lt;=B330),$D$12,0)))</f>
        <v>0</v>
      </c>
      <c r="F330" s="0" t="n">
        <f aca="false">IF(A330="","",F329-D330-E330)</f>
        <v>60980.9877159176</v>
      </c>
    </row>
    <row r="331" customFormat="false" ht="12.85" hidden="false" customHeight="false" outlineLevel="0" collapsed="false">
      <c r="A331" s="0" t="n">
        <f aca="false">IF(AND(A330&lt;$F$12,F330&gt;0),A330+1,"")</f>
        <v>315</v>
      </c>
      <c r="B331" s="19" t="n">
        <f aca="false">IF(A331="","",IF(VLOOKUP($B$12,Data!$A$2:$B$8,2,0)&lt;13,EDATE($B$16,A331*12/VLOOKUP($B$12,Data!$A$2:$B$8,2,0)),IF(VLOOKUP($B$12,Data!$A$2:$B$8,2,0)=52,B330+7,B330+14)))</f>
        <v>54761</v>
      </c>
      <c r="C331" s="0" t="n">
        <f aca="false">IF(A331="","",F330*($B$10/VLOOKUP($B$12,Data!$A$2:$B$8,2,0)))</f>
        <v>363.345051807343</v>
      </c>
      <c r="D331" s="0" t="n">
        <f aca="false">IF(A331="","",IF(F330&lt;$F$9,F330,$F$9-C331))</f>
        <v>1156.32494819266</v>
      </c>
      <c r="E331" s="20" t="n">
        <f aca="false">IF(D331&gt;=F330,"",IF(A331="","",IF($D$9&gt;0,$D$9,0)+IF(AND(DATE(YEAR(B331),MONTH($D$11),DAY($D$11))&gt;B330,DATE(YEAR(B331),MONTH($D$11),DAY($D$11))&lt;=B331),$D$10,0)+IF(AND($D$13&gt;B330,$D$13&lt;=B331),$D$12,0)))</f>
        <v>0</v>
      </c>
      <c r="F331" s="0" t="n">
        <f aca="false">IF(A331="","",F330-D331-E331)</f>
        <v>59824.662767725</v>
      </c>
    </row>
    <row r="332" customFormat="false" ht="12.85" hidden="false" customHeight="false" outlineLevel="0" collapsed="false">
      <c r="A332" s="0" t="n">
        <f aca="false">IF(AND(A331&lt;$F$12,F331&gt;0),A331+1,"")</f>
        <v>316</v>
      </c>
      <c r="B332" s="19" t="n">
        <f aca="false">IF(A332="","",IF(VLOOKUP($B$12,Data!$A$2:$B$8,2,0)&lt;13,EDATE($B$16,A332*12/VLOOKUP($B$12,Data!$A$2:$B$8,2,0)),IF(VLOOKUP($B$12,Data!$A$2:$B$8,2,0)=52,B331+7,B331+14)))</f>
        <v>54792</v>
      </c>
      <c r="C332" s="0" t="n">
        <f aca="false">IF(A332="","",F331*($B$10/VLOOKUP($B$12,Data!$A$2:$B$8,2,0)))</f>
        <v>356.455282324361</v>
      </c>
      <c r="D332" s="0" t="n">
        <f aca="false">IF(A332="","",IF(F331&lt;$F$9,F331,$F$9-C332))</f>
        <v>1163.21471767564</v>
      </c>
      <c r="E332" s="20" t="n">
        <f aca="false">IF(D332&gt;=F331,"",IF(A332="","",IF($D$9&gt;0,$D$9,0)+IF(AND(DATE(YEAR(B332),MONTH($D$11),DAY($D$11))&gt;B331,DATE(YEAR(B332),MONTH($D$11),DAY($D$11))&lt;=B332),$D$10,0)+IF(AND($D$13&gt;B331,$D$13&lt;=B332),$D$12,0)))</f>
        <v>0</v>
      </c>
      <c r="F332" s="0" t="n">
        <f aca="false">IF(A332="","",F331-D332-E332)</f>
        <v>58661.4480500493</v>
      </c>
    </row>
    <row r="333" customFormat="false" ht="12.85" hidden="false" customHeight="false" outlineLevel="0" collapsed="false">
      <c r="A333" s="0" t="n">
        <f aca="false">IF(AND(A332&lt;$F$12,F332&gt;0),A332+1,"")</f>
        <v>317</v>
      </c>
      <c r="B333" s="19" t="n">
        <f aca="false">IF(A333="","",IF(VLOOKUP($B$12,Data!$A$2:$B$8,2,0)&lt;13,EDATE($B$16,A333*12/VLOOKUP($B$12,Data!$A$2:$B$8,2,0)),IF(VLOOKUP($B$12,Data!$A$2:$B$8,2,0)=52,B332+7,B332+14)))</f>
        <v>54823</v>
      </c>
      <c r="C333" s="0" t="n">
        <f aca="false">IF(A333="","",F332*($B$10/VLOOKUP($B$12,Data!$A$2:$B$8,2,0)))</f>
        <v>349.524461298211</v>
      </c>
      <c r="D333" s="0" t="n">
        <f aca="false">IF(A333="","",IF(F332&lt;$F$9,F332,$F$9-C333))</f>
        <v>1170.14553870179</v>
      </c>
      <c r="E333" s="20" t="n">
        <f aca="false">IF(D333&gt;=F332,"",IF(A333="","",IF($D$9&gt;0,$D$9,0)+IF(AND(DATE(YEAR(B333),MONTH($D$11),DAY($D$11))&gt;B332,DATE(YEAR(B333),MONTH($D$11),DAY($D$11))&lt;=B333),$D$10,0)+IF(AND($D$13&gt;B332,$D$13&lt;=B333),$D$12,0)))</f>
        <v>0</v>
      </c>
      <c r="F333" s="0" t="n">
        <f aca="false">IF(A333="","",F332-D333-E333)</f>
        <v>57491.3025113475</v>
      </c>
    </row>
    <row r="334" customFormat="false" ht="12.85" hidden="false" customHeight="false" outlineLevel="0" collapsed="false">
      <c r="A334" s="0" t="n">
        <f aca="false">IF(AND(A333&lt;$F$12,F333&gt;0),A333+1,"")</f>
        <v>318</v>
      </c>
      <c r="B334" s="19" t="n">
        <f aca="false">IF(A334="","",IF(VLOOKUP($B$12,Data!$A$2:$B$8,2,0)&lt;13,EDATE($B$16,A334*12/VLOOKUP($B$12,Data!$A$2:$B$8,2,0)),IF(VLOOKUP($B$12,Data!$A$2:$B$8,2,0)=52,B333+7,B333+14)))</f>
        <v>54851</v>
      </c>
      <c r="C334" s="0" t="n">
        <f aca="false">IF(A334="","",F333*($B$10/VLOOKUP($B$12,Data!$A$2:$B$8,2,0)))</f>
        <v>342.552344130112</v>
      </c>
      <c r="D334" s="0" t="n">
        <f aca="false">IF(A334="","",IF(F333&lt;$F$9,F333,$F$9-C334))</f>
        <v>1177.11765586989</v>
      </c>
      <c r="E334" s="20" t="n">
        <f aca="false">IF(D334&gt;=F333,"",IF(A334="","",IF($D$9&gt;0,$D$9,0)+IF(AND(DATE(YEAR(B334),MONTH($D$11),DAY($D$11))&gt;B333,DATE(YEAR(B334),MONTH($D$11),DAY($D$11))&lt;=B334),$D$10,0)+IF(AND($D$13&gt;B333,$D$13&lt;=B334),$D$12,0)))</f>
        <v>0</v>
      </c>
      <c r="F334" s="0" t="n">
        <f aca="false">IF(A334="","",F333-D334-E334)</f>
        <v>56314.1848554777</v>
      </c>
    </row>
    <row r="335" customFormat="false" ht="12.85" hidden="false" customHeight="false" outlineLevel="0" collapsed="false">
      <c r="A335" s="0" t="n">
        <f aca="false">IF(AND(A334&lt;$F$12,F334&gt;0),A334+1,"")</f>
        <v>319</v>
      </c>
      <c r="B335" s="19" t="n">
        <f aca="false">IF(A335="","",IF(VLOOKUP($B$12,Data!$A$2:$B$8,2,0)&lt;13,EDATE($B$16,A335*12/VLOOKUP($B$12,Data!$A$2:$B$8,2,0)),IF(VLOOKUP($B$12,Data!$A$2:$B$8,2,0)=52,B334+7,B334+14)))</f>
        <v>54882</v>
      </c>
      <c r="C335" s="0" t="n">
        <f aca="false">IF(A335="","",F334*($B$10/VLOOKUP($B$12,Data!$A$2:$B$8,2,0)))</f>
        <v>335.538684763888</v>
      </c>
      <c r="D335" s="0" t="n">
        <f aca="false">IF(A335="","",IF(F334&lt;$F$9,F334,$F$9-C335))</f>
        <v>1184.13131523611</v>
      </c>
      <c r="E335" s="20" t="n">
        <f aca="false">IF(D335&gt;=F334,"",IF(A335="","",IF($D$9&gt;0,$D$9,0)+IF(AND(DATE(YEAR(B335),MONTH($D$11),DAY($D$11))&gt;B334,DATE(YEAR(B335),MONTH($D$11),DAY($D$11))&lt;=B335),$D$10,0)+IF(AND($D$13&gt;B334,$D$13&lt;=B335),$D$12,0)))</f>
        <v>0</v>
      </c>
      <c r="F335" s="0" t="n">
        <f aca="false">IF(A335="","",F334-D335-E335)</f>
        <v>55130.0535402415</v>
      </c>
    </row>
    <row r="336" customFormat="false" ht="12.85" hidden="false" customHeight="false" outlineLevel="0" collapsed="false">
      <c r="A336" s="0" t="n">
        <f aca="false">IF(AND(A335&lt;$F$12,F335&gt;0),A335+1,"")</f>
        <v>320</v>
      </c>
      <c r="B336" s="19" t="n">
        <f aca="false">IF(A336="","",IF(VLOOKUP($B$12,Data!$A$2:$B$8,2,0)&lt;13,EDATE($B$16,A336*12/VLOOKUP($B$12,Data!$A$2:$B$8,2,0)),IF(VLOOKUP($B$12,Data!$A$2:$B$8,2,0)=52,B335+7,B335+14)))</f>
        <v>54912</v>
      </c>
      <c r="C336" s="0" t="n">
        <f aca="false">IF(A336="","",F335*($B$10/VLOOKUP($B$12,Data!$A$2:$B$8,2,0)))</f>
        <v>328.483235677273</v>
      </c>
      <c r="D336" s="0" t="n">
        <f aca="false">IF(A336="","",IF(F335&lt;$F$9,F335,$F$9-C336))</f>
        <v>1191.18676432273</v>
      </c>
      <c r="E336" s="20" t="n">
        <f aca="false">IF(D336&gt;=F335,"",IF(A336="","",IF($D$9&gt;0,$D$9,0)+IF(AND(DATE(YEAR(B336),MONTH($D$11),DAY($D$11))&gt;B335,DATE(YEAR(B336),MONTH($D$11),DAY($D$11))&lt;=B336),$D$10,0)+IF(AND($D$13&gt;B335,$D$13&lt;=B336),$D$12,0)))</f>
        <v>0</v>
      </c>
      <c r="F336" s="0" t="n">
        <f aca="false">IF(A336="","",F335-D336-E336)</f>
        <v>53938.8667759188</v>
      </c>
    </row>
    <row r="337" customFormat="false" ht="12.85" hidden="false" customHeight="false" outlineLevel="0" collapsed="false">
      <c r="A337" s="0" t="n">
        <f aca="false">IF(AND(A336&lt;$F$12,F336&gt;0),A336+1,"")</f>
        <v>321</v>
      </c>
      <c r="B337" s="19" t="n">
        <f aca="false">IF(A337="","",IF(VLOOKUP($B$12,Data!$A$2:$B$8,2,0)&lt;13,EDATE($B$16,A337*12/VLOOKUP($B$12,Data!$A$2:$B$8,2,0)),IF(VLOOKUP($B$12,Data!$A$2:$B$8,2,0)=52,B336+7,B336+14)))</f>
        <v>54943</v>
      </c>
      <c r="C337" s="0" t="n">
        <f aca="false">IF(A337="","",F336*($B$10/VLOOKUP($B$12,Data!$A$2:$B$8,2,0)))</f>
        <v>321.385747873183</v>
      </c>
      <c r="D337" s="0" t="n">
        <f aca="false">IF(A337="","",IF(F336&lt;$F$9,F336,$F$9-C337))</f>
        <v>1198.28425212682</v>
      </c>
      <c r="E337" s="20" t="n">
        <f aca="false">IF(D337&gt;=F336,"",IF(A337="","",IF($D$9&gt;0,$D$9,0)+IF(AND(DATE(YEAR(B337),MONTH($D$11),DAY($D$11))&gt;B336,DATE(YEAR(B337),MONTH($D$11),DAY($D$11))&lt;=B337),$D$10,0)+IF(AND($D$13&gt;B336,$D$13&lt;=B337),$D$12,0)))</f>
        <v>0</v>
      </c>
      <c r="F337" s="0" t="n">
        <f aca="false">IF(A337="","",F336-D337-E337)</f>
        <v>52740.582523792</v>
      </c>
    </row>
    <row r="338" customFormat="false" ht="12.85" hidden="false" customHeight="false" outlineLevel="0" collapsed="false">
      <c r="A338" s="0" t="n">
        <f aca="false">IF(AND(A337&lt;$F$12,F337&gt;0),A337+1,"")</f>
        <v>322</v>
      </c>
      <c r="B338" s="19" t="n">
        <f aca="false">IF(A338="","",IF(VLOOKUP($B$12,Data!$A$2:$B$8,2,0)&lt;13,EDATE($B$16,A338*12/VLOOKUP($B$12,Data!$A$2:$B$8,2,0)),IF(VLOOKUP($B$12,Data!$A$2:$B$8,2,0)=52,B337+7,B337+14)))</f>
        <v>54973</v>
      </c>
      <c r="C338" s="0" t="n">
        <f aca="false">IF(A338="","",F337*($B$10/VLOOKUP($B$12,Data!$A$2:$B$8,2,0)))</f>
        <v>314.245970870927</v>
      </c>
      <c r="D338" s="0" t="n">
        <f aca="false">IF(A338="","",IF(F337&lt;$F$9,F337,$F$9-C338))</f>
        <v>1205.42402912907</v>
      </c>
      <c r="E338" s="20" t="n">
        <f aca="false">IF(D338&gt;=F337,"",IF(A338="","",IF($D$9&gt;0,$D$9,0)+IF(AND(DATE(YEAR(B338),MONTH($D$11),DAY($D$11))&gt;B337,DATE(YEAR(B338),MONTH($D$11),DAY($D$11))&lt;=B338),$D$10,0)+IF(AND($D$13&gt;B337,$D$13&lt;=B338),$D$12,0)))</f>
        <v>0</v>
      </c>
      <c r="F338" s="0" t="n">
        <f aca="false">IF(A338="","",F337-D338-E338)</f>
        <v>51535.1584946629</v>
      </c>
    </row>
    <row r="339" customFormat="false" ht="12.85" hidden="false" customHeight="false" outlineLevel="0" collapsed="false">
      <c r="A339" s="0" t="n">
        <f aca="false">IF(AND(A338&lt;$F$12,F338&gt;0),A338+1,"")</f>
        <v>323</v>
      </c>
      <c r="B339" s="19" t="n">
        <f aca="false">IF(A339="","",IF(VLOOKUP($B$12,Data!$A$2:$B$8,2,0)&lt;13,EDATE($B$16,A339*12/VLOOKUP($B$12,Data!$A$2:$B$8,2,0)),IF(VLOOKUP($B$12,Data!$A$2:$B$8,2,0)=52,B338+7,B338+14)))</f>
        <v>55004</v>
      </c>
      <c r="C339" s="0" t="n">
        <f aca="false">IF(A339="","",F338*($B$10/VLOOKUP($B$12,Data!$A$2:$B$8,2,0)))</f>
        <v>307.063652697367</v>
      </c>
      <c r="D339" s="0" t="n">
        <f aca="false">IF(A339="","",IF(F338&lt;$F$9,F338,$F$9-C339))</f>
        <v>1212.60634730263</v>
      </c>
      <c r="E339" s="20" t="n">
        <f aca="false">IF(D339&gt;=F338,"",IF(A339="","",IF($D$9&gt;0,$D$9,0)+IF(AND(DATE(YEAR(B339),MONTH($D$11),DAY($D$11))&gt;B338,DATE(YEAR(B339),MONTH($D$11),DAY($D$11))&lt;=B339),$D$10,0)+IF(AND($D$13&gt;B338,$D$13&lt;=B339),$D$12,0)))</f>
        <v>0</v>
      </c>
      <c r="F339" s="0" t="n">
        <f aca="false">IF(A339="","",F338-D339-E339)</f>
        <v>50322.5521473603</v>
      </c>
    </row>
    <row r="340" customFormat="false" ht="12.85" hidden="false" customHeight="false" outlineLevel="0" collapsed="false">
      <c r="A340" s="0" t="n">
        <f aca="false">IF(AND(A339&lt;$F$12,F339&gt;0),A339+1,"")</f>
        <v>324</v>
      </c>
      <c r="B340" s="19" t="n">
        <f aca="false">IF(A340="","",IF(VLOOKUP($B$12,Data!$A$2:$B$8,2,0)&lt;13,EDATE($B$16,A340*12/VLOOKUP($B$12,Data!$A$2:$B$8,2,0)),IF(VLOOKUP($B$12,Data!$A$2:$B$8,2,0)=52,B339+7,B339+14)))</f>
        <v>55035</v>
      </c>
      <c r="C340" s="0" t="n">
        <f aca="false">IF(A340="","",F339*($B$10/VLOOKUP($B$12,Data!$A$2:$B$8,2,0)))</f>
        <v>299.838539878022</v>
      </c>
      <c r="D340" s="0" t="n">
        <f aca="false">IF(A340="","",IF(F339&lt;$F$9,F339,$F$9-C340))</f>
        <v>1219.83146012198</v>
      </c>
      <c r="E340" s="20" t="n">
        <f aca="false">IF(D340&gt;=F339,"",IF(A340="","",IF($D$9&gt;0,$D$9,0)+IF(AND(DATE(YEAR(B340),MONTH($D$11),DAY($D$11))&gt;B339,DATE(YEAR(B340),MONTH($D$11),DAY($D$11))&lt;=B340),$D$10,0)+IF(AND($D$13&gt;B339,$D$13&lt;=B340),$D$12,0)))</f>
        <v>0</v>
      </c>
      <c r="F340" s="0" t="n">
        <f aca="false">IF(A340="","",F339-D340-E340)</f>
        <v>49102.7206872383</v>
      </c>
    </row>
    <row r="341" customFormat="false" ht="12.85" hidden="false" customHeight="false" outlineLevel="0" collapsed="false">
      <c r="A341" s="0" t="n">
        <f aca="false">IF(AND(A340&lt;$F$12,F340&gt;0),A340+1,"")</f>
        <v>325</v>
      </c>
      <c r="B341" s="19" t="n">
        <f aca="false">IF(A341="","",IF(VLOOKUP($B$12,Data!$A$2:$B$8,2,0)&lt;13,EDATE($B$16,A341*12/VLOOKUP($B$12,Data!$A$2:$B$8,2,0)),IF(VLOOKUP($B$12,Data!$A$2:$B$8,2,0)=52,B340+7,B340+14)))</f>
        <v>55065</v>
      </c>
      <c r="C341" s="0" t="n">
        <f aca="false">IF(A341="","",F340*($B$10/VLOOKUP($B$12,Data!$A$2:$B$8,2,0)))</f>
        <v>292.570377428128</v>
      </c>
      <c r="D341" s="0" t="n">
        <f aca="false">IF(A341="","",IF(F340&lt;$F$9,F340,$F$9-C341))</f>
        <v>1227.09962257187</v>
      </c>
      <c r="E341" s="20" t="n">
        <f aca="false">IF(D341&gt;=F340,"",IF(A341="","",IF($D$9&gt;0,$D$9,0)+IF(AND(DATE(YEAR(B341),MONTH($D$11),DAY($D$11))&gt;B340,DATE(YEAR(B341),MONTH($D$11),DAY($D$11))&lt;=B341),$D$10,0)+IF(AND($D$13&gt;B340,$D$13&lt;=B341),$D$12,0)))</f>
        <v>0</v>
      </c>
      <c r="F341" s="0" t="n">
        <f aca="false">IF(A341="","",F340-D341-E341)</f>
        <v>47875.6210646664</v>
      </c>
    </row>
    <row r="342" customFormat="false" ht="12.85" hidden="false" customHeight="false" outlineLevel="0" collapsed="false">
      <c r="A342" s="0" t="n">
        <f aca="false">IF(AND(A341&lt;$F$12,F341&gt;0),A341+1,"")</f>
        <v>326</v>
      </c>
      <c r="B342" s="19" t="n">
        <f aca="false">IF(A342="","",IF(VLOOKUP($B$12,Data!$A$2:$B$8,2,0)&lt;13,EDATE($B$16,A342*12/VLOOKUP($B$12,Data!$A$2:$B$8,2,0)),IF(VLOOKUP($B$12,Data!$A$2:$B$8,2,0)=52,B341+7,B341+14)))</f>
        <v>55096</v>
      </c>
      <c r="C342" s="0" t="n">
        <f aca="false">IF(A342="","",F341*($B$10/VLOOKUP($B$12,Data!$A$2:$B$8,2,0)))</f>
        <v>285.258908843638</v>
      </c>
      <c r="D342" s="0" t="n">
        <f aca="false">IF(A342="","",IF(F341&lt;$F$9,F341,$F$9-C342))</f>
        <v>1234.41109115636</v>
      </c>
      <c r="E342" s="20" t="n">
        <f aca="false">IF(D342&gt;=F341,"",IF(A342="","",IF($D$9&gt;0,$D$9,0)+IF(AND(DATE(YEAR(B342),MONTH($D$11),DAY($D$11))&gt;B341,DATE(YEAR(B342),MONTH($D$11),DAY($D$11))&lt;=B342),$D$10,0)+IF(AND($D$13&gt;B341,$D$13&lt;=B342),$D$12,0)))</f>
        <v>0</v>
      </c>
      <c r="F342" s="0" t="n">
        <f aca="false">IF(A342="","",F341-D342-E342)</f>
        <v>46641.2099735101</v>
      </c>
    </row>
    <row r="343" customFormat="false" ht="12.85" hidden="false" customHeight="false" outlineLevel="0" collapsed="false">
      <c r="A343" s="0" t="n">
        <f aca="false">IF(AND(A342&lt;$F$12,F342&gt;0),A342+1,"")</f>
        <v>327</v>
      </c>
      <c r="B343" s="19" t="n">
        <f aca="false">IF(A343="","",IF(VLOOKUP($B$12,Data!$A$2:$B$8,2,0)&lt;13,EDATE($B$16,A343*12/VLOOKUP($B$12,Data!$A$2:$B$8,2,0)),IF(VLOOKUP($B$12,Data!$A$2:$B$8,2,0)=52,B342+7,B342+14)))</f>
        <v>55126</v>
      </c>
      <c r="C343" s="0" t="n">
        <f aca="false">IF(A343="","",F342*($B$10/VLOOKUP($B$12,Data!$A$2:$B$8,2,0)))</f>
        <v>277.903876092164</v>
      </c>
      <c r="D343" s="0" t="n">
        <f aca="false">IF(A343="","",IF(F342&lt;$F$9,F342,$F$9-C343))</f>
        <v>1241.76612390784</v>
      </c>
      <c r="E343" s="20" t="n">
        <f aca="false">IF(D343&gt;=F342,"",IF(A343="","",IF($D$9&gt;0,$D$9,0)+IF(AND(DATE(YEAR(B343),MONTH($D$11),DAY($D$11))&gt;B342,DATE(YEAR(B343),MONTH($D$11),DAY($D$11))&lt;=B343),$D$10,0)+IF(AND($D$13&gt;B342,$D$13&lt;=B343),$D$12,0)))</f>
        <v>0</v>
      </c>
      <c r="F343" s="0" t="n">
        <f aca="false">IF(A343="","",F342-D343-E343)</f>
        <v>45399.4438496022</v>
      </c>
    </row>
    <row r="344" customFormat="false" ht="12.85" hidden="false" customHeight="false" outlineLevel="0" collapsed="false">
      <c r="A344" s="0" t="n">
        <f aca="false">IF(AND(A343&lt;$F$12,F343&gt;0),A343+1,"")</f>
        <v>328</v>
      </c>
      <c r="B344" s="19" t="n">
        <f aca="false">IF(A344="","",IF(VLOOKUP($B$12,Data!$A$2:$B$8,2,0)&lt;13,EDATE($B$16,A344*12/VLOOKUP($B$12,Data!$A$2:$B$8,2,0)),IF(VLOOKUP($B$12,Data!$A$2:$B$8,2,0)=52,B343+7,B343+14)))</f>
        <v>55157</v>
      </c>
      <c r="C344" s="0" t="n">
        <f aca="false">IF(A344="","",F343*($B$10/VLOOKUP($B$12,Data!$A$2:$B$8,2,0)))</f>
        <v>270.50501960388</v>
      </c>
      <c r="D344" s="0" t="n">
        <f aca="false">IF(A344="","",IF(F343&lt;$F$9,F343,$F$9-C344))</f>
        <v>1249.16498039612</v>
      </c>
      <c r="E344" s="20" t="n">
        <f aca="false">IF(D344&gt;=F343,"",IF(A344="","",IF($D$9&gt;0,$D$9,0)+IF(AND(DATE(YEAR(B344),MONTH($D$11),DAY($D$11))&gt;B343,DATE(YEAR(B344),MONTH($D$11),DAY($D$11))&lt;=B344),$D$10,0)+IF(AND($D$13&gt;B343,$D$13&lt;=B344),$D$12,0)))</f>
        <v>0</v>
      </c>
      <c r="F344" s="0" t="n">
        <f aca="false">IF(A344="","",F343-D344-E344)</f>
        <v>44150.2788692061</v>
      </c>
    </row>
    <row r="345" customFormat="false" ht="12.85" hidden="false" customHeight="false" outlineLevel="0" collapsed="false">
      <c r="A345" s="0" t="n">
        <f aca="false">IF(AND(A344&lt;$F$12,F344&gt;0),A344+1,"")</f>
        <v>329</v>
      </c>
      <c r="B345" s="19" t="n">
        <f aca="false">IF(A345="","",IF(VLOOKUP($B$12,Data!$A$2:$B$8,2,0)&lt;13,EDATE($B$16,A345*12/VLOOKUP($B$12,Data!$A$2:$B$8,2,0)),IF(VLOOKUP($B$12,Data!$A$2:$B$8,2,0)=52,B344+7,B344+14)))</f>
        <v>55188</v>
      </c>
      <c r="C345" s="0" t="n">
        <f aca="false">IF(A345="","",F344*($B$10/VLOOKUP($B$12,Data!$A$2:$B$8,2,0)))</f>
        <v>263.062078262353</v>
      </c>
      <c r="D345" s="0" t="n">
        <f aca="false">IF(A345="","",IF(F344&lt;$F$9,F344,$F$9-C345))</f>
        <v>1256.60792173765</v>
      </c>
      <c r="E345" s="20" t="n">
        <f aca="false">IF(D345&gt;=F344,"",IF(A345="","",IF($D$9&gt;0,$D$9,0)+IF(AND(DATE(YEAR(B345),MONTH($D$11),DAY($D$11))&gt;B344,DATE(YEAR(B345),MONTH($D$11),DAY($D$11))&lt;=B345),$D$10,0)+IF(AND($D$13&gt;B344,$D$13&lt;=B345),$D$12,0)))</f>
        <v>0</v>
      </c>
      <c r="F345" s="0" t="n">
        <f aca="false">IF(A345="","",F344-D345-E345)</f>
        <v>42893.6709474685</v>
      </c>
    </row>
    <row r="346" customFormat="false" ht="12.85" hidden="false" customHeight="false" outlineLevel="0" collapsed="false">
      <c r="A346" s="0" t="n">
        <f aca="false">IF(AND(A345&lt;$F$12,F345&gt;0),A345+1,"")</f>
        <v>330</v>
      </c>
      <c r="B346" s="19" t="n">
        <f aca="false">IF(A346="","",IF(VLOOKUP($B$12,Data!$A$2:$B$8,2,0)&lt;13,EDATE($B$16,A346*12/VLOOKUP($B$12,Data!$A$2:$B$8,2,0)),IF(VLOOKUP($B$12,Data!$A$2:$B$8,2,0)=52,B345+7,B345+14)))</f>
        <v>55216</v>
      </c>
      <c r="C346" s="0" t="n">
        <f aca="false">IF(A346="","",F345*($B$10/VLOOKUP($B$12,Data!$A$2:$B$8,2,0)))</f>
        <v>255.574789395333</v>
      </c>
      <c r="D346" s="0" t="n">
        <f aca="false">IF(A346="","",IF(F345&lt;$F$9,F345,$F$9-C346))</f>
        <v>1264.09521060467</v>
      </c>
      <c r="E346" s="20" t="n">
        <f aca="false">IF(D346&gt;=F345,"",IF(A346="","",IF($D$9&gt;0,$D$9,0)+IF(AND(DATE(YEAR(B346),MONTH($D$11),DAY($D$11))&gt;B345,DATE(YEAR(B346),MONTH($D$11),DAY($D$11))&lt;=B346),$D$10,0)+IF(AND($D$13&gt;B345,$D$13&lt;=B346),$D$12,0)))</f>
        <v>0</v>
      </c>
      <c r="F346" s="0" t="n">
        <f aca="false">IF(A346="","",F345-D346-E346)</f>
        <v>41629.5757368638</v>
      </c>
    </row>
    <row r="347" customFormat="false" ht="12.85" hidden="false" customHeight="false" outlineLevel="0" collapsed="false">
      <c r="A347" s="0" t="n">
        <f aca="false">IF(AND(A346&lt;$F$12,F346&gt;0),A346+1,"")</f>
        <v>331</v>
      </c>
      <c r="B347" s="19" t="n">
        <f aca="false">IF(A347="","",IF(VLOOKUP($B$12,Data!$A$2:$B$8,2,0)&lt;13,EDATE($B$16,A347*12/VLOOKUP($B$12,Data!$A$2:$B$8,2,0)),IF(VLOOKUP($B$12,Data!$A$2:$B$8,2,0)=52,B346+7,B346+14)))</f>
        <v>55247</v>
      </c>
      <c r="C347" s="0" t="n">
        <f aca="false">IF(A347="","",F346*($B$10/VLOOKUP($B$12,Data!$A$2:$B$8,2,0)))</f>
        <v>248.04288876548</v>
      </c>
      <c r="D347" s="0" t="n">
        <f aca="false">IF(A347="","",IF(F346&lt;$F$9,F346,$F$9-C347))</f>
        <v>1271.62711123452</v>
      </c>
      <c r="E347" s="20" t="n">
        <f aca="false">IF(D347&gt;=F346,"",IF(A347="","",IF($D$9&gt;0,$D$9,0)+IF(AND(DATE(YEAR(B347),MONTH($D$11),DAY($D$11))&gt;B346,DATE(YEAR(B347),MONTH($D$11),DAY($D$11))&lt;=B347),$D$10,0)+IF(AND($D$13&gt;B346,$D$13&lt;=B347),$D$12,0)))</f>
        <v>0</v>
      </c>
      <c r="F347" s="0" t="n">
        <f aca="false">IF(A347="","",F346-D347-E347)</f>
        <v>40357.9486256293</v>
      </c>
    </row>
    <row r="348" customFormat="false" ht="12.85" hidden="false" customHeight="false" outlineLevel="0" collapsed="false">
      <c r="A348" s="0" t="n">
        <f aca="false">IF(AND(A347&lt;$F$12,F347&gt;0),A347+1,"")</f>
        <v>332</v>
      </c>
      <c r="B348" s="19" t="n">
        <f aca="false">IF(A348="","",IF(VLOOKUP($B$12,Data!$A$2:$B$8,2,0)&lt;13,EDATE($B$16,A348*12/VLOOKUP($B$12,Data!$A$2:$B$8,2,0)),IF(VLOOKUP($B$12,Data!$A$2:$B$8,2,0)=52,B347+7,B347+14)))</f>
        <v>55277</v>
      </c>
      <c r="C348" s="0" t="n">
        <f aca="false">IF(A348="","",F347*($B$10/VLOOKUP($B$12,Data!$A$2:$B$8,2,0)))</f>
        <v>240.466110561041</v>
      </c>
      <c r="D348" s="0" t="n">
        <f aca="false">IF(A348="","",IF(F347&lt;$F$9,F347,$F$9-C348))</f>
        <v>1279.20388943896</v>
      </c>
      <c r="E348" s="20" t="n">
        <f aca="false">IF(D348&gt;=F347,"",IF(A348="","",IF($D$9&gt;0,$D$9,0)+IF(AND(DATE(YEAR(B348),MONTH($D$11),DAY($D$11))&gt;B347,DATE(YEAR(B348),MONTH($D$11),DAY($D$11))&lt;=B348),$D$10,0)+IF(AND($D$13&gt;B347,$D$13&lt;=B348),$D$12,0)))</f>
        <v>0</v>
      </c>
      <c r="F348" s="0" t="n">
        <f aca="false">IF(A348="","",F347-D348-E348)</f>
        <v>39078.7447361903</v>
      </c>
    </row>
    <row r="349" customFormat="false" ht="12.85" hidden="false" customHeight="false" outlineLevel="0" collapsed="false">
      <c r="A349" s="0" t="n">
        <f aca="false">IF(AND(A348&lt;$F$12,F348&gt;0),A348+1,"")</f>
        <v>333</v>
      </c>
      <c r="B349" s="19" t="n">
        <f aca="false">IF(A349="","",IF(VLOOKUP($B$12,Data!$A$2:$B$8,2,0)&lt;13,EDATE($B$16,A349*12/VLOOKUP($B$12,Data!$A$2:$B$8,2,0)),IF(VLOOKUP($B$12,Data!$A$2:$B$8,2,0)=52,B348+7,B348+14)))</f>
        <v>55308</v>
      </c>
      <c r="C349" s="0" t="n">
        <f aca="false">IF(A349="","",F348*($B$10/VLOOKUP($B$12,Data!$A$2:$B$8,2,0)))</f>
        <v>232.844187386467</v>
      </c>
      <c r="D349" s="0" t="n">
        <f aca="false">IF(A349="","",IF(F348&lt;$F$9,F348,$F$9-C349))</f>
        <v>1286.82581261353</v>
      </c>
      <c r="E349" s="20" t="n">
        <f aca="false">IF(D349&gt;=F348,"",IF(A349="","",IF($D$9&gt;0,$D$9,0)+IF(AND(DATE(YEAR(B349),MONTH($D$11),DAY($D$11))&gt;B348,DATE(YEAR(B349),MONTH($D$11),DAY($D$11))&lt;=B349),$D$10,0)+IF(AND($D$13&gt;B348,$D$13&lt;=B349),$D$12,0)))</f>
        <v>0</v>
      </c>
      <c r="F349" s="0" t="n">
        <f aca="false">IF(A349="","",F348-D349-E349)</f>
        <v>37791.9189235768</v>
      </c>
    </row>
    <row r="350" customFormat="false" ht="12.85" hidden="false" customHeight="false" outlineLevel="0" collapsed="false">
      <c r="A350" s="0" t="n">
        <f aca="false">IF(AND(A349&lt;$F$12,F349&gt;0),A349+1,"")</f>
        <v>334</v>
      </c>
      <c r="B350" s="19" t="n">
        <f aca="false">IF(A350="","",IF(VLOOKUP($B$12,Data!$A$2:$B$8,2,0)&lt;13,EDATE($B$16,A350*12/VLOOKUP($B$12,Data!$A$2:$B$8,2,0)),IF(VLOOKUP($B$12,Data!$A$2:$B$8,2,0)=52,B349+7,B349+14)))</f>
        <v>55338</v>
      </c>
      <c r="C350" s="0" t="n">
        <f aca="false">IF(A350="","",F349*($B$10/VLOOKUP($B$12,Data!$A$2:$B$8,2,0)))</f>
        <v>225.176850252978</v>
      </c>
      <c r="D350" s="0" t="n">
        <f aca="false">IF(A350="","",IF(F349&lt;$F$9,F349,$F$9-C350))</f>
        <v>1294.49314974702</v>
      </c>
      <c r="E350" s="20" t="n">
        <f aca="false">IF(D350&gt;=F349,"",IF(A350="","",IF($D$9&gt;0,$D$9,0)+IF(AND(DATE(YEAR(B350),MONTH($D$11),DAY($D$11))&gt;B349,DATE(YEAR(B350),MONTH($D$11),DAY($D$11))&lt;=B350),$D$10,0)+IF(AND($D$13&gt;B349,$D$13&lt;=B350),$D$12,0)))</f>
        <v>0</v>
      </c>
      <c r="F350" s="0" t="n">
        <f aca="false">IF(A350="","",F349-D350-E350)</f>
        <v>36497.4257738298</v>
      </c>
    </row>
    <row r="351" customFormat="false" ht="12.85" hidden="false" customHeight="false" outlineLevel="0" collapsed="false">
      <c r="A351" s="0" t="n">
        <f aca="false">IF(AND(A350&lt;$F$12,F350&gt;0),A350+1,"")</f>
        <v>335</v>
      </c>
      <c r="B351" s="19" t="n">
        <f aca="false">IF(A351="","",IF(VLOOKUP($B$12,Data!$A$2:$B$8,2,0)&lt;13,EDATE($B$16,A351*12/VLOOKUP($B$12,Data!$A$2:$B$8,2,0)),IF(VLOOKUP($B$12,Data!$A$2:$B$8,2,0)=52,B350+7,B350+14)))</f>
        <v>55369</v>
      </c>
      <c r="C351" s="0" t="n">
        <f aca="false">IF(A351="","",F350*($B$10/VLOOKUP($B$12,Data!$A$2:$B$8,2,0)))</f>
        <v>217.463828569069</v>
      </c>
      <c r="D351" s="0" t="n">
        <f aca="false">IF(A351="","",IF(F350&lt;$F$9,F350,$F$9-C351))</f>
        <v>1302.20617143093</v>
      </c>
      <c r="E351" s="20" t="n">
        <f aca="false">IF(D351&gt;=F350,"",IF(A351="","",IF($D$9&gt;0,$D$9,0)+IF(AND(DATE(YEAR(B351),MONTH($D$11),DAY($D$11))&gt;B350,DATE(YEAR(B351),MONTH($D$11),DAY($D$11))&lt;=B351),$D$10,0)+IF(AND($D$13&gt;B350,$D$13&lt;=B351),$D$12,0)))</f>
        <v>0</v>
      </c>
      <c r="F351" s="0" t="n">
        <f aca="false">IF(A351="","",F350-D351-E351)</f>
        <v>35195.2196023988</v>
      </c>
    </row>
    <row r="352" customFormat="false" ht="12.85" hidden="false" customHeight="false" outlineLevel="0" collapsed="false">
      <c r="A352" s="0" t="n">
        <f aca="false">IF(AND(A351&lt;$F$12,F351&gt;0),A351+1,"")</f>
        <v>336</v>
      </c>
      <c r="B352" s="19" t="n">
        <f aca="false">IF(A352="","",IF(VLOOKUP($B$12,Data!$A$2:$B$8,2,0)&lt;13,EDATE($B$16,A352*12/VLOOKUP($B$12,Data!$A$2:$B$8,2,0)),IF(VLOOKUP($B$12,Data!$A$2:$B$8,2,0)=52,B351+7,B351+14)))</f>
        <v>55400</v>
      </c>
      <c r="C352" s="0" t="n">
        <f aca="false">IF(A352="","",F351*($B$10/VLOOKUP($B$12,Data!$A$2:$B$8,2,0)))</f>
        <v>209.70485013096</v>
      </c>
      <c r="D352" s="0" t="n">
        <f aca="false">IF(A352="","",IF(F351&lt;$F$9,F351,$F$9-C352))</f>
        <v>1309.96514986904</v>
      </c>
      <c r="E352" s="20" t="n">
        <f aca="false">IF(D352&gt;=F351,"",IF(A352="","",IF($D$9&gt;0,$D$9,0)+IF(AND(DATE(YEAR(B352),MONTH($D$11),DAY($D$11))&gt;B351,DATE(YEAR(B352),MONTH($D$11),DAY($D$11))&lt;=B352),$D$10,0)+IF(AND($D$13&gt;B351,$D$13&lt;=B352),$D$12,0)))</f>
        <v>0</v>
      </c>
      <c r="F352" s="0" t="n">
        <f aca="false">IF(A352="","",F351-D352-E352)</f>
        <v>33885.2544525298</v>
      </c>
    </row>
    <row r="353" customFormat="false" ht="12.85" hidden="false" customHeight="false" outlineLevel="0" collapsed="false">
      <c r="A353" s="0" t="n">
        <f aca="false">IF(AND(A352&lt;$F$12,F352&gt;0),A352+1,"")</f>
        <v>337</v>
      </c>
      <c r="B353" s="19" t="n">
        <f aca="false">IF(A353="","",IF(VLOOKUP($B$12,Data!$A$2:$B$8,2,0)&lt;13,EDATE($B$16,A353*12/VLOOKUP($B$12,Data!$A$2:$B$8,2,0)),IF(VLOOKUP($B$12,Data!$A$2:$B$8,2,0)=52,B352+7,B352+14)))</f>
        <v>55430</v>
      </c>
      <c r="C353" s="0" t="n">
        <f aca="false">IF(A353="","",F352*($B$10/VLOOKUP($B$12,Data!$A$2:$B$8,2,0)))</f>
        <v>201.89964111299</v>
      </c>
      <c r="D353" s="0" t="n">
        <f aca="false">IF(A353="","",IF(F352&lt;$F$9,F352,$F$9-C353))</f>
        <v>1317.77035888701</v>
      </c>
      <c r="E353" s="20" t="n">
        <f aca="false">IF(D353&gt;=F352,"",IF(A353="","",IF($D$9&gt;0,$D$9,0)+IF(AND(DATE(YEAR(B353),MONTH($D$11),DAY($D$11))&gt;B352,DATE(YEAR(B353),MONTH($D$11),DAY($D$11))&lt;=B353),$D$10,0)+IF(AND($D$13&gt;B352,$D$13&lt;=B353),$D$12,0)))</f>
        <v>0</v>
      </c>
      <c r="F353" s="0" t="n">
        <f aca="false">IF(A353="","",F352-D353-E353)</f>
        <v>32567.4840936428</v>
      </c>
    </row>
    <row r="354" customFormat="false" ht="12.85" hidden="false" customHeight="false" outlineLevel="0" collapsed="false">
      <c r="A354" s="0" t="n">
        <f aca="false">IF(AND(A353&lt;$F$12,F353&gt;0),A353+1,"")</f>
        <v>338</v>
      </c>
      <c r="B354" s="19" t="n">
        <f aca="false">IF(A354="","",IF(VLOOKUP($B$12,Data!$A$2:$B$8,2,0)&lt;13,EDATE($B$16,A354*12/VLOOKUP($B$12,Data!$A$2:$B$8,2,0)),IF(VLOOKUP($B$12,Data!$A$2:$B$8,2,0)=52,B353+7,B353+14)))</f>
        <v>55461</v>
      </c>
      <c r="C354" s="0" t="n">
        <f aca="false">IF(A354="","",F353*($B$10/VLOOKUP($B$12,Data!$A$2:$B$8,2,0)))</f>
        <v>194.047926057955</v>
      </c>
      <c r="D354" s="0" t="n">
        <f aca="false">IF(A354="","",IF(F353&lt;$F$9,F353,$F$9-C354))</f>
        <v>1325.62207394205</v>
      </c>
      <c r="E354" s="20" t="n">
        <f aca="false">IF(D354&gt;=F353,"",IF(A354="","",IF($D$9&gt;0,$D$9,0)+IF(AND(DATE(YEAR(B354),MONTH($D$11),DAY($D$11))&gt;B353,DATE(YEAR(B354),MONTH($D$11),DAY($D$11))&lt;=B354),$D$10,0)+IF(AND($D$13&gt;B353,$D$13&lt;=B354),$D$12,0)))</f>
        <v>0</v>
      </c>
      <c r="F354" s="0" t="n">
        <f aca="false">IF(A354="","",F353-D354-E354)</f>
        <v>31241.8620197007</v>
      </c>
    </row>
    <row r="355" customFormat="false" ht="12.85" hidden="false" customHeight="false" outlineLevel="0" collapsed="false">
      <c r="A355" s="0" t="n">
        <f aca="false">IF(AND(A354&lt;$F$12,F354&gt;0),A354+1,"")</f>
        <v>339</v>
      </c>
      <c r="B355" s="19" t="n">
        <f aca="false">IF(A355="","",IF(VLOOKUP($B$12,Data!$A$2:$B$8,2,0)&lt;13,EDATE($B$16,A355*12/VLOOKUP($B$12,Data!$A$2:$B$8,2,0)),IF(VLOOKUP($B$12,Data!$A$2:$B$8,2,0)=52,B354+7,B354+14)))</f>
        <v>55491</v>
      </c>
      <c r="C355" s="0" t="n">
        <f aca="false">IF(A355="","",F354*($B$10/VLOOKUP($B$12,Data!$A$2:$B$8,2,0)))</f>
        <v>186.149427867384</v>
      </c>
      <c r="D355" s="0" t="n">
        <f aca="false">IF(A355="","",IF(F354&lt;$F$9,F354,$F$9-C355))</f>
        <v>1333.52057213262</v>
      </c>
      <c r="E355" s="20" t="n">
        <f aca="false">IF(D355&gt;=F354,"",IF(A355="","",IF($D$9&gt;0,$D$9,0)+IF(AND(DATE(YEAR(B355),MONTH($D$11),DAY($D$11))&gt;B354,DATE(YEAR(B355),MONTH($D$11),DAY($D$11))&lt;=B355),$D$10,0)+IF(AND($D$13&gt;B354,$D$13&lt;=B355),$D$12,0)))</f>
        <v>0</v>
      </c>
      <c r="F355" s="0" t="n">
        <f aca="false">IF(A355="","",F354-D355-E355)</f>
        <v>29908.3414475681</v>
      </c>
    </row>
    <row r="356" customFormat="false" ht="12.85" hidden="false" customHeight="false" outlineLevel="0" collapsed="false">
      <c r="A356" s="0" t="n">
        <f aca="false">IF(AND(A355&lt;$F$12,F355&gt;0),A355+1,"")</f>
        <v>340</v>
      </c>
      <c r="B356" s="19" t="n">
        <f aca="false">IF(A356="","",IF(VLOOKUP($B$12,Data!$A$2:$B$8,2,0)&lt;13,EDATE($B$16,A356*12/VLOOKUP($B$12,Data!$A$2:$B$8,2,0)),IF(VLOOKUP($B$12,Data!$A$2:$B$8,2,0)=52,B355+7,B355+14)))</f>
        <v>55522</v>
      </c>
      <c r="C356" s="0" t="n">
        <f aca="false">IF(A356="","",F355*($B$10/VLOOKUP($B$12,Data!$A$2:$B$8,2,0)))</f>
        <v>178.20386779176</v>
      </c>
      <c r="D356" s="0" t="n">
        <f aca="false">IF(A356="","",IF(F355&lt;$F$9,F355,$F$9-C356))</f>
        <v>1341.46613220824</v>
      </c>
      <c r="E356" s="20" t="n">
        <f aca="false">IF(D356&gt;=F355,"",IF(A356="","",IF($D$9&gt;0,$D$9,0)+IF(AND(DATE(YEAR(B356),MONTH($D$11),DAY($D$11))&gt;B355,DATE(YEAR(B356),MONTH($D$11),DAY($D$11))&lt;=B356),$D$10,0)+IF(AND($D$13&gt;B355,$D$13&lt;=B356),$D$12,0)))</f>
        <v>0</v>
      </c>
      <c r="F356" s="0" t="n">
        <f aca="false">IF(A356="","",F355-D356-E356)</f>
        <v>28566.8753153599</v>
      </c>
    </row>
    <row r="357" customFormat="false" ht="12.85" hidden="false" customHeight="false" outlineLevel="0" collapsed="false">
      <c r="A357" s="0" t="n">
        <f aca="false">IF(AND(A356&lt;$F$12,F356&gt;0),A356+1,"")</f>
        <v>341</v>
      </c>
      <c r="B357" s="19" t="n">
        <f aca="false">IF(A357="","",IF(VLOOKUP($B$12,Data!$A$2:$B$8,2,0)&lt;13,EDATE($B$16,A357*12/VLOOKUP($B$12,Data!$A$2:$B$8,2,0)),IF(VLOOKUP($B$12,Data!$A$2:$B$8,2,0)=52,B356+7,B356+14)))</f>
        <v>55553</v>
      </c>
      <c r="C357" s="0" t="n">
        <f aca="false">IF(A357="","",F356*($B$10/VLOOKUP($B$12,Data!$A$2:$B$8,2,0)))</f>
        <v>170.210965420686</v>
      </c>
      <c r="D357" s="0" t="n">
        <f aca="false">IF(A357="","",IF(F356&lt;$F$9,F356,$F$9-C357))</f>
        <v>1349.45903457931</v>
      </c>
      <c r="E357" s="20" t="n">
        <f aca="false">IF(D357&gt;=F356,"",IF(A357="","",IF($D$9&gt;0,$D$9,0)+IF(AND(DATE(YEAR(B357),MONTH($D$11),DAY($D$11))&gt;B356,DATE(YEAR(B357),MONTH($D$11),DAY($D$11))&lt;=B357),$D$10,0)+IF(AND($D$13&gt;B356,$D$13&lt;=B357),$D$12,0)))</f>
        <v>0</v>
      </c>
      <c r="F357" s="0" t="n">
        <f aca="false">IF(A357="","",F356-D357-E357)</f>
        <v>27217.4162807806</v>
      </c>
    </row>
    <row r="358" customFormat="false" ht="12.85" hidden="false" customHeight="false" outlineLevel="0" collapsed="false">
      <c r="A358" s="0" t="n">
        <f aca="false">IF(AND(A357&lt;$F$12,F357&gt;0),A357+1,"")</f>
        <v>342</v>
      </c>
      <c r="B358" s="19" t="n">
        <f aca="false">IF(A358="","",IF(VLOOKUP($B$12,Data!$A$2:$B$8,2,0)&lt;13,EDATE($B$16,A358*12/VLOOKUP($B$12,Data!$A$2:$B$8,2,0)),IF(VLOOKUP($B$12,Data!$A$2:$B$8,2,0)=52,B357+7,B357+14)))</f>
        <v>55582</v>
      </c>
      <c r="C358" s="0" t="n">
        <f aca="false">IF(A358="","",F357*($B$10/VLOOKUP($B$12,Data!$A$2:$B$8,2,0)))</f>
        <v>162.170438672984</v>
      </c>
      <c r="D358" s="0" t="n">
        <f aca="false">IF(A358="","",IF(F357&lt;$F$9,F357,$F$9-C358))</f>
        <v>1357.49956132702</v>
      </c>
      <c r="E358" s="20" t="n">
        <f aca="false">IF(D358&gt;=F357,"",IF(A358="","",IF($D$9&gt;0,$D$9,0)+IF(AND(DATE(YEAR(B358),MONTH($D$11),DAY($D$11))&gt;B357,DATE(YEAR(B358),MONTH($D$11),DAY($D$11))&lt;=B358),$D$10,0)+IF(AND($D$13&gt;B357,$D$13&lt;=B358),$D$12,0)))</f>
        <v>0</v>
      </c>
      <c r="F358" s="0" t="n">
        <f aca="false">IF(A358="","",F357-D358-E358)</f>
        <v>25859.9167194536</v>
      </c>
    </row>
    <row r="359" customFormat="false" ht="12.85" hidden="false" customHeight="false" outlineLevel="0" collapsed="false">
      <c r="A359" s="0" t="n">
        <f aca="false">IF(AND(A358&lt;$F$12,F358&gt;0),A358+1,"")</f>
        <v>343</v>
      </c>
      <c r="B359" s="19" t="n">
        <f aca="false">IF(A359="","",IF(VLOOKUP($B$12,Data!$A$2:$B$8,2,0)&lt;13,EDATE($B$16,A359*12/VLOOKUP($B$12,Data!$A$2:$B$8,2,0)),IF(VLOOKUP($B$12,Data!$A$2:$B$8,2,0)=52,B358+7,B358+14)))</f>
        <v>55613</v>
      </c>
      <c r="C359" s="0" t="n">
        <f aca="false">IF(A359="","",F358*($B$10/VLOOKUP($B$12,Data!$A$2:$B$8,2,0)))</f>
        <v>154.082003786744</v>
      </c>
      <c r="D359" s="0" t="n">
        <f aca="false">IF(A359="","",IF(F358&lt;$F$9,F358,$F$9-C359))</f>
        <v>1365.58799621326</v>
      </c>
      <c r="E359" s="20" t="n">
        <f aca="false">IF(D359&gt;=F358,"",IF(A359="","",IF($D$9&gt;0,$D$9,0)+IF(AND(DATE(YEAR(B359),MONTH($D$11),DAY($D$11))&gt;B358,DATE(YEAR(B359),MONTH($D$11),DAY($D$11))&lt;=B359),$D$10,0)+IF(AND($D$13&gt;B358,$D$13&lt;=B359),$D$12,0)))</f>
        <v>0</v>
      </c>
      <c r="F359" s="0" t="n">
        <f aca="false">IF(A359="","",F358-D359-E359)</f>
        <v>24494.3287232403</v>
      </c>
    </row>
    <row r="360" customFormat="false" ht="12.85" hidden="false" customHeight="false" outlineLevel="0" collapsed="false">
      <c r="A360" s="0" t="n">
        <f aca="false">IF(AND(A359&lt;$F$12,F359&gt;0),A359+1,"")</f>
        <v>344</v>
      </c>
      <c r="B360" s="19" t="n">
        <f aca="false">IF(A360="","",IF(VLOOKUP($B$12,Data!$A$2:$B$8,2,0)&lt;13,EDATE($B$16,A360*12/VLOOKUP($B$12,Data!$A$2:$B$8,2,0)),IF(VLOOKUP($B$12,Data!$A$2:$B$8,2,0)=52,B359+7,B359+14)))</f>
        <v>55643</v>
      </c>
      <c r="C360" s="0" t="n">
        <f aca="false">IF(A360="","",F359*($B$10/VLOOKUP($B$12,Data!$A$2:$B$8,2,0)))</f>
        <v>145.945375309307</v>
      </c>
      <c r="D360" s="0" t="n">
        <f aca="false">IF(A360="","",IF(F359&lt;$F$9,F359,$F$9-C360))</f>
        <v>1373.72462469069</v>
      </c>
      <c r="E360" s="20" t="n">
        <f aca="false">IF(D360&gt;=F359,"",IF(A360="","",IF($D$9&gt;0,$D$9,0)+IF(AND(DATE(YEAR(B360),MONTH($D$11),DAY($D$11))&gt;B359,DATE(YEAR(B360),MONTH($D$11),DAY($D$11))&lt;=B360),$D$10,0)+IF(AND($D$13&gt;B359,$D$13&lt;=B360),$D$12,0)))</f>
        <v>0</v>
      </c>
      <c r="F360" s="0" t="n">
        <f aca="false">IF(A360="","",F359-D360-E360)</f>
        <v>23120.6040985496</v>
      </c>
    </row>
    <row r="361" customFormat="false" ht="12.85" hidden="false" customHeight="false" outlineLevel="0" collapsed="false">
      <c r="A361" s="0" t="n">
        <f aca="false">IF(AND(A360&lt;$F$12,F360&gt;0),A360+1,"")</f>
        <v>345</v>
      </c>
      <c r="B361" s="19" t="n">
        <f aca="false">IF(A361="","",IF(VLOOKUP($B$12,Data!$A$2:$B$8,2,0)&lt;13,EDATE($B$16,A361*12/VLOOKUP($B$12,Data!$A$2:$B$8,2,0)),IF(VLOOKUP($B$12,Data!$A$2:$B$8,2,0)=52,B360+7,B360+14)))</f>
        <v>55674</v>
      </c>
      <c r="C361" s="0" t="n">
        <f aca="false">IF(A361="","",F360*($B$10/VLOOKUP($B$12,Data!$A$2:$B$8,2,0)))</f>
        <v>137.760266087191</v>
      </c>
      <c r="D361" s="0" t="n">
        <f aca="false">IF(A361="","",IF(F360&lt;$F$9,F360,$F$9-C361))</f>
        <v>1381.90973391281</v>
      </c>
      <c r="E361" s="20" t="n">
        <f aca="false">IF(D361&gt;=F360,"",IF(A361="","",IF($D$9&gt;0,$D$9,0)+IF(AND(DATE(YEAR(B361),MONTH($D$11),DAY($D$11))&gt;B360,DATE(YEAR(B361),MONTH($D$11),DAY($D$11))&lt;=B361),$D$10,0)+IF(AND($D$13&gt;B360,$D$13&lt;=B361),$D$12,0)))</f>
        <v>0</v>
      </c>
      <c r="F361" s="0" t="n">
        <f aca="false">IF(A361="","",F360-D361-E361)</f>
        <v>21738.6943646368</v>
      </c>
    </row>
    <row r="362" customFormat="false" ht="12.85" hidden="false" customHeight="false" outlineLevel="0" collapsed="false">
      <c r="A362" s="0" t="n">
        <f aca="false">IF(AND(A361&lt;$F$12,F361&gt;0),A361+1,"")</f>
        <v>346</v>
      </c>
      <c r="B362" s="19" t="n">
        <f aca="false">IF(A362="","",IF(VLOOKUP($B$12,Data!$A$2:$B$8,2,0)&lt;13,EDATE($B$16,A362*12/VLOOKUP($B$12,Data!$A$2:$B$8,2,0)),IF(VLOOKUP($B$12,Data!$A$2:$B$8,2,0)=52,B361+7,B361+14)))</f>
        <v>55704</v>
      </c>
      <c r="C362" s="0" t="n">
        <f aca="false">IF(A362="","",F361*($B$10/VLOOKUP($B$12,Data!$A$2:$B$8,2,0)))</f>
        <v>129.526387255961</v>
      </c>
      <c r="D362" s="0" t="n">
        <f aca="false">IF(A362="","",IF(F361&lt;$F$9,F361,$F$9-C362))</f>
        <v>1390.14361274404</v>
      </c>
      <c r="E362" s="20" t="n">
        <f aca="false">IF(D362&gt;=F361,"",IF(A362="","",IF($D$9&gt;0,$D$9,0)+IF(AND(DATE(YEAR(B362),MONTH($D$11),DAY($D$11))&gt;B361,DATE(YEAR(B362),MONTH($D$11),DAY($D$11))&lt;=B362),$D$10,0)+IF(AND($D$13&gt;B361,$D$13&lt;=B362),$D$12,0)))</f>
        <v>0</v>
      </c>
      <c r="F362" s="0" t="n">
        <f aca="false">IF(A362="","",F361-D362-E362)</f>
        <v>20348.5507518928</v>
      </c>
    </row>
    <row r="363" customFormat="false" ht="12.85" hidden="false" customHeight="false" outlineLevel="0" collapsed="false">
      <c r="A363" s="0" t="n">
        <f aca="false">IF(AND(A362&lt;$F$12,F362&gt;0),A362+1,"")</f>
        <v>347</v>
      </c>
      <c r="B363" s="19" t="n">
        <f aca="false">IF(A363="","",IF(VLOOKUP($B$12,Data!$A$2:$B$8,2,0)&lt;13,EDATE($B$16,A363*12/VLOOKUP($B$12,Data!$A$2:$B$8,2,0)),IF(VLOOKUP($B$12,Data!$A$2:$B$8,2,0)=52,B362+7,B362+14)))</f>
        <v>55735</v>
      </c>
      <c r="C363" s="0" t="n">
        <f aca="false">IF(A363="","",F362*($B$10/VLOOKUP($B$12,Data!$A$2:$B$8,2,0)))</f>
        <v>121.243448230028</v>
      </c>
      <c r="D363" s="0" t="n">
        <f aca="false">IF(A363="","",IF(F362&lt;$F$9,F362,$F$9-C363))</f>
        <v>1398.42655176997</v>
      </c>
      <c r="E363" s="20" t="n">
        <f aca="false">IF(D363&gt;=F362,"",IF(A363="","",IF($D$9&gt;0,$D$9,0)+IF(AND(DATE(YEAR(B363),MONTH($D$11),DAY($D$11))&gt;B362,DATE(YEAR(B363),MONTH($D$11),DAY($D$11))&lt;=B363),$D$10,0)+IF(AND($D$13&gt;B362,$D$13&lt;=B363),$D$12,0)))</f>
        <v>0</v>
      </c>
      <c r="F363" s="0" t="n">
        <f aca="false">IF(A363="","",F362-D363-E363)</f>
        <v>18950.1242001228</v>
      </c>
    </row>
    <row r="364" customFormat="false" ht="12.85" hidden="false" customHeight="false" outlineLevel="0" collapsed="false">
      <c r="A364" s="0" t="n">
        <f aca="false">IF(AND(A363&lt;$F$12,F363&gt;0),A363+1,"")</f>
        <v>348</v>
      </c>
      <c r="B364" s="19" t="n">
        <f aca="false">IF(A364="","",IF(VLOOKUP($B$12,Data!$A$2:$B$8,2,0)&lt;13,EDATE($B$16,A364*12/VLOOKUP($B$12,Data!$A$2:$B$8,2,0)),IF(VLOOKUP($B$12,Data!$A$2:$B$8,2,0)=52,B363+7,B363+14)))</f>
        <v>55766</v>
      </c>
      <c r="C364" s="0" t="n">
        <f aca="false">IF(A364="","",F363*($B$10/VLOOKUP($B$12,Data!$A$2:$B$8,2,0)))</f>
        <v>112.911156692398</v>
      </c>
      <c r="D364" s="0" t="n">
        <f aca="false">IF(A364="","",IF(F363&lt;$F$9,F363,$F$9-C364))</f>
        <v>1406.7588433076</v>
      </c>
      <c r="E364" s="20" t="n">
        <f aca="false">IF(D364&gt;=F363,"",IF(A364="","",IF($D$9&gt;0,$D$9,0)+IF(AND(DATE(YEAR(B364),MONTH($D$11),DAY($D$11))&gt;B363,DATE(YEAR(B364),MONTH($D$11),DAY($D$11))&lt;=B364),$D$10,0)+IF(AND($D$13&gt;B363,$D$13&lt;=B364),$D$12,0)))</f>
        <v>0</v>
      </c>
      <c r="F364" s="0" t="n">
        <f aca="false">IF(A364="","",F363-D364-E364)</f>
        <v>17543.3653568152</v>
      </c>
    </row>
    <row r="365" customFormat="false" ht="12.85" hidden="false" customHeight="false" outlineLevel="0" collapsed="false">
      <c r="A365" s="0" t="n">
        <f aca="false">IF(AND(A364&lt;$F$12,F364&gt;0),A364+1,"")</f>
        <v>349</v>
      </c>
      <c r="B365" s="19" t="n">
        <f aca="false">IF(A365="","",IF(VLOOKUP($B$12,Data!$A$2:$B$8,2,0)&lt;13,EDATE($B$16,A365*12/VLOOKUP($B$12,Data!$A$2:$B$8,2,0)),IF(VLOOKUP($B$12,Data!$A$2:$B$8,2,0)=52,B364+7,B364+14)))</f>
        <v>55796</v>
      </c>
      <c r="C365" s="0" t="n">
        <f aca="false">IF(A365="","",F364*($B$10/VLOOKUP($B$12,Data!$A$2:$B$8,2,0)))</f>
        <v>104.529218584357</v>
      </c>
      <c r="D365" s="0" t="n">
        <f aca="false">IF(A365="","",IF(F364&lt;$F$9,F364,$F$9-C365))</f>
        <v>1415.14078141564</v>
      </c>
      <c r="E365" s="20" t="n">
        <f aca="false">IF(D365&gt;=F364,"",IF(A365="","",IF($D$9&gt;0,$D$9,0)+IF(AND(DATE(YEAR(B365),MONTH($D$11),DAY($D$11))&gt;B364,DATE(YEAR(B365),MONTH($D$11),DAY($D$11))&lt;=B365),$D$10,0)+IF(AND($D$13&gt;B364,$D$13&lt;=B365),$D$12,0)))</f>
        <v>0</v>
      </c>
      <c r="F365" s="0" t="n">
        <f aca="false">IF(A365="","",F364-D365-E365)</f>
        <v>16128.2245753995</v>
      </c>
    </row>
    <row r="366" customFormat="false" ht="12.85" hidden="false" customHeight="false" outlineLevel="0" collapsed="false">
      <c r="A366" s="0" t="n">
        <f aca="false">IF(AND(A365&lt;$F$12,F365&gt;0),A365+1,"")</f>
        <v>350</v>
      </c>
      <c r="B366" s="19" t="n">
        <f aca="false">IF(A366="","",IF(VLOOKUP($B$12,Data!$A$2:$B$8,2,0)&lt;13,EDATE($B$16,A366*12/VLOOKUP($B$12,Data!$A$2:$B$8,2,0)),IF(VLOOKUP($B$12,Data!$A$2:$B$8,2,0)=52,B365+7,B365+14)))</f>
        <v>55827</v>
      </c>
      <c r="C366" s="0" t="n">
        <f aca="false">IF(A366="","",F365*($B$10/VLOOKUP($B$12,Data!$A$2:$B$8,2,0)))</f>
        <v>96.0973380950889</v>
      </c>
      <c r="D366" s="0" t="n">
        <f aca="false">IF(A366="","",IF(F365&lt;$F$9,F365,$F$9-C366))</f>
        <v>1423.57266190491</v>
      </c>
      <c r="E366" s="20" t="n">
        <f aca="false">IF(D366&gt;=F365,"",IF(A366="","",IF($D$9&gt;0,$D$9,0)+IF(AND(DATE(YEAR(B366),MONTH($D$11),DAY($D$11))&gt;B365,DATE(YEAR(B366),MONTH($D$11),DAY($D$11))&lt;=B366),$D$10,0)+IF(AND($D$13&gt;B365,$D$13&lt;=B366),$D$12,0)))</f>
        <v>0</v>
      </c>
      <c r="F366" s="0" t="n">
        <f aca="false">IF(A366="","",F365-D366-E366)</f>
        <v>14704.6519134946</v>
      </c>
    </row>
    <row r="367" customFormat="false" ht="12.85" hidden="false" customHeight="false" outlineLevel="0" collapsed="false">
      <c r="A367" s="0" t="n">
        <f aca="false">IF(AND(A366&lt;$F$12,F366&gt;0),A366+1,"")</f>
        <v>351</v>
      </c>
      <c r="B367" s="19" t="n">
        <f aca="false">IF(A367="","",IF(VLOOKUP($B$12,Data!$A$2:$B$8,2,0)&lt;13,EDATE($B$16,A367*12/VLOOKUP($B$12,Data!$A$2:$B$8,2,0)),IF(VLOOKUP($B$12,Data!$A$2:$B$8,2,0)=52,B366+7,B366+14)))</f>
        <v>55857</v>
      </c>
      <c r="C367" s="0" t="n">
        <f aca="false">IF(A367="","",F366*($B$10/VLOOKUP($B$12,Data!$A$2:$B$8,2,0)))</f>
        <v>87.6152176512388</v>
      </c>
      <c r="D367" s="0" t="n">
        <f aca="false">IF(A367="","",IF(F366&lt;$F$9,F366,$F$9-C367))</f>
        <v>1432.05478234876</v>
      </c>
      <c r="E367" s="20" t="n">
        <f aca="false">IF(D367&gt;=F366,"",IF(A367="","",IF($D$9&gt;0,$D$9,0)+IF(AND(DATE(YEAR(B367),MONTH($D$11),DAY($D$11))&gt;B366,DATE(YEAR(B367),MONTH($D$11),DAY($D$11))&lt;=B367),$D$10,0)+IF(AND($D$13&gt;B366,$D$13&lt;=B367),$D$12,0)))</f>
        <v>0</v>
      </c>
      <c r="F367" s="0" t="n">
        <f aca="false">IF(A367="","",F366-D367-E367)</f>
        <v>13272.5971311459</v>
      </c>
    </row>
    <row r="368" customFormat="false" ht="12.85" hidden="false" customHeight="false" outlineLevel="0" collapsed="false">
      <c r="A368" s="0" t="n">
        <f aca="false">IF(AND(A367&lt;$F$12,F367&gt;0),A367+1,"")</f>
        <v>352</v>
      </c>
      <c r="B368" s="19" t="n">
        <f aca="false">IF(A368="","",IF(VLOOKUP($B$12,Data!$A$2:$B$8,2,0)&lt;13,EDATE($B$16,A368*12/VLOOKUP($B$12,Data!$A$2:$B$8,2,0)),IF(VLOOKUP($B$12,Data!$A$2:$B$8,2,0)=52,B367+7,B367+14)))</f>
        <v>55888</v>
      </c>
      <c r="C368" s="0" t="n">
        <f aca="false">IF(A368="","",F367*($B$10/VLOOKUP($B$12,Data!$A$2:$B$8,2,0)))</f>
        <v>79.0825579064108</v>
      </c>
      <c r="D368" s="0" t="n">
        <f aca="false">IF(A368="","",IF(F367&lt;$F$9,F367,$F$9-C368))</f>
        <v>1440.58744209359</v>
      </c>
      <c r="E368" s="20" t="n">
        <f aca="false">IF(D368&gt;=F367,"",IF(A368="","",IF($D$9&gt;0,$D$9,0)+IF(AND(DATE(YEAR(B368),MONTH($D$11),DAY($D$11))&gt;B367,DATE(YEAR(B368),MONTH($D$11),DAY($D$11))&lt;=B368),$D$10,0)+IF(AND($D$13&gt;B367,$D$13&lt;=B368),$D$12,0)))</f>
        <v>0</v>
      </c>
      <c r="F368" s="0" t="n">
        <f aca="false">IF(A368="","",F367-D368-E368)</f>
        <v>11832.0096890523</v>
      </c>
    </row>
    <row r="369" customFormat="false" ht="12.85" hidden="false" customHeight="false" outlineLevel="0" collapsed="false">
      <c r="A369" s="0" t="n">
        <f aca="false">IF(AND(A368&lt;$F$12,F368&gt;0),A368+1,"")</f>
        <v>353</v>
      </c>
      <c r="B369" s="19" t="n">
        <f aca="false">IF(A369="","",IF(VLOOKUP($B$12,Data!$A$2:$B$8,2,0)&lt;13,EDATE($B$16,A369*12/VLOOKUP($B$12,Data!$A$2:$B$8,2,0)),IF(VLOOKUP($B$12,Data!$A$2:$B$8,2,0)=52,B368+7,B368+14)))</f>
        <v>55919</v>
      </c>
      <c r="C369" s="0" t="n">
        <f aca="false">IF(A369="","",F368*($B$10/VLOOKUP($B$12,Data!$A$2:$B$8,2,0)))</f>
        <v>70.4990577306032</v>
      </c>
      <c r="D369" s="0" t="n">
        <f aca="false">IF(A369="","",IF(F368&lt;$F$9,F368,$F$9-C369))</f>
        <v>1449.1709422694</v>
      </c>
      <c r="E369" s="20" t="n">
        <f aca="false">IF(D369&gt;=F368,"",IF(A369="","",IF($D$9&gt;0,$D$9,0)+IF(AND(DATE(YEAR(B369),MONTH($D$11),DAY($D$11))&gt;B368,DATE(YEAR(B369),MONTH($D$11),DAY($D$11))&lt;=B369),$D$10,0)+IF(AND($D$13&gt;B368,$D$13&lt;=B369),$D$12,0)))</f>
        <v>0</v>
      </c>
      <c r="F369" s="0" t="n">
        <f aca="false">IF(A369="","",F368-D369-E369)</f>
        <v>10382.8387467829</v>
      </c>
    </row>
    <row r="370" customFormat="false" ht="12.85" hidden="false" customHeight="false" outlineLevel="0" collapsed="false">
      <c r="A370" s="0" t="n">
        <f aca="false">IF(AND(A369&lt;$F$12,F369&gt;0),A369+1,"")</f>
        <v>354</v>
      </c>
      <c r="B370" s="19" t="n">
        <f aca="false">IF(A370="","",IF(VLOOKUP($B$12,Data!$A$2:$B$8,2,0)&lt;13,EDATE($B$16,A370*12/VLOOKUP($B$12,Data!$A$2:$B$8,2,0)),IF(VLOOKUP($B$12,Data!$A$2:$B$8,2,0)=52,B369+7,B369+14)))</f>
        <v>55947</v>
      </c>
      <c r="C370" s="0" t="n">
        <f aca="false">IF(A370="","",F369*($B$10/VLOOKUP($B$12,Data!$A$2:$B$8,2,0)))</f>
        <v>61.8644141995814</v>
      </c>
      <c r="D370" s="0" t="n">
        <f aca="false">IF(A370="","",IF(F369&lt;$F$9,F369,$F$9-C370))</f>
        <v>1457.80558580042</v>
      </c>
      <c r="E370" s="20" t="n">
        <f aca="false">IF(D370&gt;=F369,"",IF(A370="","",IF($D$9&gt;0,$D$9,0)+IF(AND(DATE(YEAR(B370),MONTH($D$11),DAY($D$11))&gt;B369,DATE(YEAR(B370),MONTH($D$11),DAY($D$11))&lt;=B370),$D$10,0)+IF(AND($D$13&gt;B369,$D$13&lt;=B370),$D$12,0)))</f>
        <v>0</v>
      </c>
      <c r="F370" s="0" t="n">
        <f aca="false">IF(A370="","",F369-D370-E370)</f>
        <v>8925.03316098247</v>
      </c>
    </row>
    <row r="371" customFormat="false" ht="12.85" hidden="false" customHeight="false" outlineLevel="0" collapsed="false">
      <c r="A371" s="0" t="n">
        <f aca="false">IF(AND(A370&lt;$F$12,F370&gt;0),A370+1,"")</f>
        <v>355</v>
      </c>
      <c r="B371" s="19" t="n">
        <f aca="false">IF(A371="","",IF(VLOOKUP($B$12,Data!$A$2:$B$8,2,0)&lt;13,EDATE($B$16,A371*12/VLOOKUP($B$12,Data!$A$2:$B$8,2,0)),IF(VLOOKUP($B$12,Data!$A$2:$B$8,2,0)=52,B370+7,B370+14)))</f>
        <v>55978</v>
      </c>
      <c r="C371" s="0" t="n">
        <f aca="false">IF(A371="","",F370*($B$10/VLOOKUP($B$12,Data!$A$2:$B$8,2,0)))</f>
        <v>53.1783225841872</v>
      </c>
      <c r="D371" s="0" t="n">
        <f aca="false">IF(A371="","",IF(F370&lt;$F$9,F370,$F$9-C371))</f>
        <v>1466.49167741581</v>
      </c>
      <c r="E371" s="20" t="n">
        <f aca="false">IF(D371&gt;=F370,"",IF(A371="","",IF($D$9&gt;0,$D$9,0)+IF(AND(DATE(YEAR(B371),MONTH($D$11),DAY($D$11))&gt;B370,DATE(YEAR(B371),MONTH($D$11),DAY($D$11))&lt;=B371),$D$10,0)+IF(AND($D$13&gt;B370,$D$13&lt;=B371),$D$12,0)))</f>
        <v>0</v>
      </c>
      <c r="F371" s="0" t="n">
        <f aca="false">IF(A371="","",F370-D371-E371)</f>
        <v>7458.54148356665</v>
      </c>
    </row>
    <row r="372" customFormat="false" ht="12.85" hidden="false" customHeight="false" outlineLevel="0" collapsed="false">
      <c r="A372" s="0" t="n">
        <f aca="false">IF(AND(A371&lt;$F$12,F371&gt;0),A371+1,"")</f>
        <v>356</v>
      </c>
      <c r="B372" s="19" t="n">
        <f aca="false">IF(A372="","",IF(VLOOKUP($B$12,Data!$A$2:$B$8,2,0)&lt;13,EDATE($B$16,A372*12/VLOOKUP($B$12,Data!$A$2:$B$8,2,0)),IF(VLOOKUP($B$12,Data!$A$2:$B$8,2,0)=52,B371+7,B371+14)))</f>
        <v>56008</v>
      </c>
      <c r="C372" s="0" t="n">
        <f aca="false">IF(A372="","",F371*($B$10/VLOOKUP($B$12,Data!$A$2:$B$8,2,0)))</f>
        <v>44.4404763395847</v>
      </c>
      <c r="D372" s="0" t="n">
        <f aca="false">IF(A372="","",IF(F371&lt;$F$9,F371,$F$9-C372))</f>
        <v>1475.22952366042</v>
      </c>
      <c r="E372" s="20" t="n">
        <f aca="false">IF(D372&gt;=F371,"",IF(A372="","",IF($D$9&gt;0,$D$9,0)+IF(AND(DATE(YEAR(B372),MONTH($D$11),DAY($D$11))&gt;B371,DATE(YEAR(B372),MONTH($D$11),DAY($D$11))&lt;=B372),$D$10,0)+IF(AND($D$13&gt;B371,$D$13&lt;=B372),$D$12,0)))</f>
        <v>0</v>
      </c>
      <c r="F372" s="0" t="n">
        <f aca="false">IF(A372="","",F371-D372-E372)</f>
        <v>5983.31195990624</v>
      </c>
    </row>
    <row r="373" customFormat="false" ht="12.85" hidden="false" customHeight="false" outlineLevel="0" collapsed="false">
      <c r="A373" s="0" t="n">
        <f aca="false">IF(AND(A372&lt;$F$12,F372&gt;0),A372+1,"")</f>
        <v>357</v>
      </c>
      <c r="B373" s="19" t="n">
        <f aca="false">IF(A373="","",IF(VLOOKUP($B$12,Data!$A$2:$B$8,2,0)&lt;13,EDATE($B$16,A373*12/VLOOKUP($B$12,Data!$A$2:$B$8,2,0)),IF(VLOOKUP($B$12,Data!$A$2:$B$8,2,0)=52,B372+7,B372+14)))</f>
        <v>56039</v>
      </c>
      <c r="C373" s="0" t="n">
        <f aca="false">IF(A373="","",F372*($B$10/VLOOKUP($B$12,Data!$A$2:$B$8,2,0)))</f>
        <v>35.6505670944413</v>
      </c>
      <c r="D373" s="0" t="n">
        <f aca="false">IF(A373="","",IF(F372&lt;$F$9,F372,$F$9-C373))</f>
        <v>1484.01943290556</v>
      </c>
      <c r="E373" s="20" t="n">
        <f aca="false">IF(D373&gt;=F372,"",IF(A373="","",IF($D$9&gt;0,$D$9,0)+IF(AND(DATE(YEAR(B373),MONTH($D$11),DAY($D$11))&gt;B372,DATE(YEAR(B373),MONTH($D$11),DAY($D$11))&lt;=B373),$D$10,0)+IF(AND($D$13&gt;B372,$D$13&lt;=B373),$D$12,0)))</f>
        <v>0</v>
      </c>
      <c r="F373" s="0" t="n">
        <f aca="false">IF(A373="","",F372-D373-E373)</f>
        <v>4499.29252700068</v>
      </c>
    </row>
    <row r="374" customFormat="false" ht="12.85" hidden="false" customHeight="false" outlineLevel="0" collapsed="false">
      <c r="A374" s="0" t="n">
        <f aca="false">IF(AND(A373&lt;$F$12,F373&gt;0),A373+1,"")</f>
        <v>358</v>
      </c>
      <c r="B374" s="19" t="n">
        <f aca="false">IF(A374="","",IF(VLOOKUP($B$12,Data!$A$2:$B$8,2,0)&lt;13,EDATE($B$16,A374*12/VLOOKUP($B$12,Data!$A$2:$B$8,2,0)),IF(VLOOKUP($B$12,Data!$A$2:$B$8,2,0)=52,B373+7,B373+14)))</f>
        <v>56069</v>
      </c>
      <c r="C374" s="0" t="n">
        <f aca="false">IF(A374="","",F373*($B$10/VLOOKUP($B$12,Data!$A$2:$B$8,2,0)))</f>
        <v>26.8082846400457</v>
      </c>
      <c r="D374" s="0" t="n">
        <f aca="false">IF(A374="","",IF(F373&lt;$F$9,F373,$F$9-C374))</f>
        <v>1492.86171535995</v>
      </c>
      <c r="E374" s="20" t="n">
        <f aca="false">IF(D374&gt;=F373,"",IF(A374="","",IF($D$9&gt;0,$D$9,0)+IF(AND(DATE(YEAR(B374),MONTH($D$11),DAY($D$11))&gt;B373,DATE(YEAR(B374),MONTH($D$11),DAY($D$11))&lt;=B374),$D$10,0)+IF(AND($D$13&gt;B373,$D$13&lt;=B374),$D$12,0)))</f>
        <v>0</v>
      </c>
      <c r="F374" s="0" t="n">
        <f aca="false">IF(A374="","",F373-D374-E374)</f>
        <v>3006.43081164072</v>
      </c>
    </row>
    <row r="375" customFormat="false" ht="12.85" hidden="false" customHeight="false" outlineLevel="0" collapsed="false">
      <c r="A375" s="0" t="n">
        <f aca="false">IF(AND(A374&lt;$F$12,F374&gt;0),A374+1,"")</f>
        <v>359</v>
      </c>
      <c r="B375" s="19" t="n">
        <f aca="false">IF(A375="","",IF(VLOOKUP($B$12,Data!$A$2:$B$8,2,0)&lt;13,EDATE($B$16,A375*12/VLOOKUP($B$12,Data!$A$2:$B$8,2,0)),IF(VLOOKUP($B$12,Data!$A$2:$B$8,2,0)=52,B374+7,B374+14)))</f>
        <v>56100</v>
      </c>
      <c r="C375" s="0" t="n">
        <f aca="false">IF(A375="","",F374*($B$10/VLOOKUP($B$12,Data!$A$2:$B$8,2,0)))</f>
        <v>17.9133169193593</v>
      </c>
      <c r="D375" s="0" t="n">
        <f aca="false">IF(A375="","",IF(F374&lt;$F$9,F374,$F$9-C375))</f>
        <v>1501.75668308064</v>
      </c>
      <c r="E375" s="20" t="n">
        <f aca="false">IF(D375&gt;=F374,"",IF(A375="","",IF($D$9&gt;0,$D$9,0)+IF(AND(DATE(YEAR(B375),MONTH($D$11),DAY($D$11))&gt;B374,DATE(YEAR(B375),MONTH($D$11),DAY($D$11))&lt;=B375),$D$10,0)+IF(AND($D$13&gt;B374,$D$13&lt;=B375),$D$12,0)))</f>
        <v>0</v>
      </c>
      <c r="F375" s="0" t="n">
        <f aca="false">IF(A375="","",F374-D375-E375)</f>
        <v>1504.67412856008</v>
      </c>
    </row>
    <row r="376" customFormat="false" ht="12.85" hidden="false" customHeight="false" outlineLevel="0" collapsed="false">
      <c r="A376" s="0" t="n">
        <f aca="false">IF(AND(A375&lt;$F$12,F375&gt;0),A375+1,"")</f>
        <v>360</v>
      </c>
      <c r="B376" s="19" t="n">
        <f aca="false">IF(A376="","",IF(VLOOKUP($B$12,Data!$A$2:$B$8,2,0)&lt;13,EDATE($B$16,A376*12/VLOOKUP($B$12,Data!$A$2:$B$8,2,0)),IF(VLOOKUP($B$12,Data!$A$2:$B$8,2,0)=52,B375+7,B375+14)))</f>
        <v>56131</v>
      </c>
      <c r="C376" s="0" t="n">
        <f aca="false">IF(A376="","",F375*($B$10/VLOOKUP($B$12,Data!$A$2:$B$8,2,0)))</f>
        <v>8.96535001600383</v>
      </c>
      <c r="D376" s="0" t="n">
        <f aca="false">IF(A376="","",IF(F375&lt;$F$9,F375,$F$9-C376))</f>
        <v>1504.67412856008</v>
      </c>
      <c r="E376" s="20" t="str">
        <f aca="false">IF(D376&gt;=F375,"",IF(A376="","",IF($D$9&gt;0,$D$9,0)+IF(AND(DATE(YEAR(B376),MONTH($D$11),DAY($D$11))&gt;B375,DATE(YEAR(B376),MONTH($D$11),DAY($D$11))&lt;=B376),$D$10,0)+IF(AND($D$13&gt;B375,$D$13&lt;=B376),$D$12,0)))</f>
        <v/>
      </c>
      <c r="F376" s="0" t="e">
        <f aca="false">IF(A376="","",F375-D376-E376)</f>
        <v>#VALUE!</v>
      </c>
    </row>
    <row r="377" customFormat="false" ht="12.85" hidden="false" customHeight="false" outlineLevel="0" collapsed="false">
      <c r="A377" s="0" t="e">
        <f aca="false">IF(AND(A376&lt;$F$12,F376&gt;0),A376+1,"")</f>
        <v>#VALUE!</v>
      </c>
      <c r="B377" s="19" t="e">
        <f aca="false">IF(A377="","",IF(VLOOKUP($B$12,Data!$A$2:$B$8,2,0)&lt;13,EDATE($B$16,A377*12/VLOOKUP($B$12,Data!$A$2:$B$8,2,0)),IF(VLOOKUP($B$12,Data!$A$2:$B$8,2,0)=52,B376+7,B376+14)))</f>
        <v>#VALUE!</v>
      </c>
      <c r="C377" s="0" t="e">
        <f aca="false">IF(A377="","",F376*($B$10/VLOOKUP($B$12,Data!$A$2:$B$8,2,0)))</f>
        <v>#VALUE!</v>
      </c>
      <c r="D377" s="0" t="e">
        <f aca="false">IF(A377="","",IF(F376&lt;$F$9,F376,$F$9-C377))</f>
        <v>#VALUE!</v>
      </c>
      <c r="E377" s="20" t="e">
        <f aca="false">IF(D377&gt;=F376,"",IF(A377="","",IF($D$9&gt;0,$D$9,0)+IF(AND(DATE(YEAR(B377),MONTH($D$11),DAY($D$11))&gt;B376,DATE(YEAR(B377),MONTH($D$11),DAY($D$11))&lt;=B377),$D$10,0)+IF(AND($D$13&gt;B376,$D$13&lt;=B377),$D$12,0)))</f>
        <v>#VALUE!</v>
      </c>
      <c r="F377" s="0" t="e">
        <f aca="false">IF(A377="","",F376-D377-E377)</f>
        <v>#VALUE!</v>
      </c>
    </row>
    <row r="378" customFormat="false" ht="12.85" hidden="false" customHeight="false" outlineLevel="0" collapsed="false">
      <c r="A378" s="0" t="e">
        <f aca="false">IF(AND(A377&lt;$F$12,F377&gt;0),A377+1,"")</f>
        <v>#VALUE!</v>
      </c>
      <c r="B378" s="19" t="e">
        <f aca="false">IF(A378="","",IF(VLOOKUP($B$12,Data!$A$2:$B$8,2,0)&lt;13,EDATE($B$16,A378*12/VLOOKUP($B$12,Data!$A$2:$B$8,2,0)),IF(VLOOKUP($B$12,Data!$A$2:$B$8,2,0)=52,B377+7,B377+14)))</f>
        <v>#VALUE!</v>
      </c>
      <c r="C378" s="0" t="e">
        <f aca="false">IF(A378="","",F377*($B$10/VLOOKUP($B$12,Data!$A$2:$B$8,2,0)))</f>
        <v>#VALUE!</v>
      </c>
      <c r="D378" s="0" t="e">
        <f aca="false">IF(A378="","",IF(F377&lt;$F$9,F377,$F$9-C378))</f>
        <v>#VALUE!</v>
      </c>
      <c r="E378" s="20" t="e">
        <f aca="false">IF(D378&gt;=F377,"",IF(A378="","",IF($D$9&gt;0,$D$9,0)+IF(AND(DATE(YEAR(B378),MONTH($D$11),DAY($D$11))&gt;B377,DATE(YEAR(B378),MONTH($D$11),DAY($D$11))&lt;=B378),$D$10,0)+IF(AND($D$13&gt;B377,$D$13&lt;=B378),$D$12,0)))</f>
        <v>#VALUE!</v>
      </c>
      <c r="F378" s="0" t="e">
        <f aca="false">IF(A378="","",F377-D378-E378)</f>
        <v>#VALUE!</v>
      </c>
    </row>
    <row r="379" customFormat="false" ht="12.85" hidden="false" customHeight="false" outlineLevel="0" collapsed="false">
      <c r="A379" s="0" t="e">
        <f aca="false">IF(AND(A378&lt;$F$12,F378&gt;0),A378+1,"")</f>
        <v>#VALUE!</v>
      </c>
      <c r="B379" s="19" t="e">
        <f aca="false">IF(A379="","",IF(VLOOKUP($B$12,Data!$A$2:$B$8,2,0)&lt;13,EDATE($B$16,A379*12/VLOOKUP($B$12,Data!$A$2:$B$8,2,0)),IF(VLOOKUP($B$12,Data!$A$2:$B$8,2,0)=52,B378+7,B378+14)))</f>
        <v>#VALUE!</v>
      </c>
      <c r="C379" s="0" t="e">
        <f aca="false">IF(A379="","",F378*($B$10/VLOOKUP($B$12,Data!$A$2:$B$8,2,0)))</f>
        <v>#VALUE!</v>
      </c>
      <c r="D379" s="0" t="e">
        <f aca="false">IF(A379="","",IF(F378&lt;$F$9,F378,$F$9-C379))</f>
        <v>#VALUE!</v>
      </c>
      <c r="E379" s="20" t="e">
        <f aca="false">IF(D379&gt;=F378,"",IF(A379="","",IF($D$9&gt;0,$D$9,0)+IF(AND(DATE(YEAR(B379),MONTH($D$11),DAY($D$11))&gt;B378,DATE(YEAR(B379),MONTH($D$11),DAY($D$11))&lt;=B379),$D$10,0)+IF(AND($D$13&gt;B378,$D$13&lt;=B379),$D$12,0)))</f>
        <v>#VALUE!</v>
      </c>
      <c r="F379" s="0" t="e">
        <f aca="false">IF(A379="","",F378-D379-E379)</f>
        <v>#VALUE!</v>
      </c>
    </row>
    <row r="380" customFormat="false" ht="12.85" hidden="false" customHeight="false" outlineLevel="0" collapsed="false">
      <c r="A380" s="0" t="e">
        <f aca="false">IF(AND(A379&lt;$F$12,F379&gt;0),A379+1,"")</f>
        <v>#VALUE!</v>
      </c>
      <c r="B380" s="19" t="e">
        <f aca="false">IF(A380="","",IF(VLOOKUP($B$12,Data!$A$2:$B$8,2,0)&lt;13,EDATE($B$16,A380*12/VLOOKUP($B$12,Data!$A$2:$B$8,2,0)),IF(VLOOKUP($B$12,Data!$A$2:$B$8,2,0)=52,B379+7,B379+14)))</f>
        <v>#VALUE!</v>
      </c>
      <c r="C380" s="0" t="e">
        <f aca="false">IF(A380="","",F379*($B$10/VLOOKUP($B$12,Data!$A$2:$B$8,2,0)))</f>
        <v>#VALUE!</v>
      </c>
      <c r="D380" s="0" t="e">
        <f aca="false">IF(A380="","",IF(F379&lt;$F$9,F379,$F$9-C380))</f>
        <v>#VALUE!</v>
      </c>
      <c r="E380" s="20" t="e">
        <f aca="false">IF(D380&gt;=F379,"",IF(A380="","",IF($D$9&gt;0,$D$9,0)+IF(AND(DATE(YEAR(B380),MONTH($D$11),DAY($D$11))&gt;B379,DATE(YEAR(B380),MONTH($D$11),DAY($D$11))&lt;=B380),$D$10,0)+IF(AND($D$13&gt;B379,$D$13&lt;=B380),$D$12,0)))</f>
        <v>#VALUE!</v>
      </c>
      <c r="F380" s="0" t="e">
        <f aca="false">IF(A380="","",F379-D380-E380)</f>
        <v>#VALUE!</v>
      </c>
    </row>
    <row r="381" customFormat="false" ht="12.85" hidden="false" customHeight="false" outlineLevel="0" collapsed="false">
      <c r="A381" s="0" t="e">
        <f aca="false">IF(AND(A380&lt;$F$12,F380&gt;0),A380+1,"")</f>
        <v>#VALUE!</v>
      </c>
      <c r="B381" s="19" t="e">
        <f aca="false">IF(A381="","",IF(VLOOKUP($B$12,Data!$A$2:$B$8,2,0)&lt;13,EDATE($B$16,A381*12/VLOOKUP($B$12,Data!$A$2:$B$8,2,0)),IF(VLOOKUP($B$12,Data!$A$2:$B$8,2,0)=52,B380+7,B380+14)))</f>
        <v>#VALUE!</v>
      </c>
      <c r="C381" s="0" t="e">
        <f aca="false">IF(A381="","",F380*($B$10/VLOOKUP($B$12,Data!$A$2:$B$8,2,0)))</f>
        <v>#VALUE!</v>
      </c>
      <c r="D381" s="0" t="e">
        <f aca="false">IF(A381="","",IF(F380&lt;$F$9,F380,$F$9-C381))</f>
        <v>#VALUE!</v>
      </c>
      <c r="E381" s="20" t="e">
        <f aca="false">IF(D381&gt;=F380,"",IF(A381="","",IF($D$9&gt;0,$D$9,0)+IF(AND(DATE(YEAR(B381),MONTH($D$11),DAY($D$11))&gt;B380,DATE(YEAR(B381),MONTH($D$11),DAY($D$11))&lt;=B381),$D$10,0)+IF(AND($D$13&gt;B380,$D$13&lt;=B381),$D$12,0)))</f>
        <v>#VALUE!</v>
      </c>
      <c r="F381" s="0" t="e">
        <f aca="false">IF(A381="","",F380-D381-E381)</f>
        <v>#VALUE!</v>
      </c>
    </row>
    <row r="382" customFormat="false" ht="12.85" hidden="false" customHeight="false" outlineLevel="0" collapsed="false">
      <c r="A382" s="0" t="e">
        <f aca="false">IF(AND(A381&lt;$F$12,F381&gt;0),A381+1,"")</f>
        <v>#VALUE!</v>
      </c>
      <c r="B382" s="19" t="e">
        <f aca="false">IF(A382="","",IF(VLOOKUP($B$12,Data!$A$2:$B$8,2,0)&lt;13,EDATE($B$16,A382*12/VLOOKUP($B$12,Data!$A$2:$B$8,2,0)),IF(VLOOKUP($B$12,Data!$A$2:$B$8,2,0)=52,B381+7,B381+14)))</f>
        <v>#VALUE!</v>
      </c>
      <c r="C382" s="0" t="e">
        <f aca="false">IF(A382="","",F381*($B$10/VLOOKUP($B$12,Data!$A$2:$B$8,2,0)))</f>
        <v>#VALUE!</v>
      </c>
      <c r="D382" s="0" t="e">
        <f aca="false">IF(A382="","",IF(F381&lt;$F$9,F381,$F$9-C382))</f>
        <v>#VALUE!</v>
      </c>
      <c r="E382" s="20" t="e">
        <f aca="false">IF(D382&gt;=F381,"",IF(A382="","",IF($D$9&gt;0,$D$9,0)+IF(AND(DATE(YEAR(B382),MONTH($D$11),DAY($D$11))&gt;B381,DATE(YEAR(B382),MONTH($D$11),DAY($D$11))&lt;=B382),$D$10,0)+IF(AND($D$13&gt;B381,$D$13&lt;=B382),$D$12,0)))</f>
        <v>#VALUE!</v>
      </c>
      <c r="F382" s="0" t="e">
        <f aca="false">IF(A382="","",F381-D382-E382)</f>
        <v>#VALUE!</v>
      </c>
    </row>
    <row r="383" customFormat="false" ht="12.85" hidden="false" customHeight="false" outlineLevel="0" collapsed="false">
      <c r="A383" s="0" t="e">
        <f aca="false">IF(AND(A382&lt;$F$12,F382&gt;0),A382+1,"")</f>
        <v>#VALUE!</v>
      </c>
      <c r="B383" s="19" t="e">
        <f aca="false">IF(A383="","",IF(VLOOKUP($B$12,Data!$A$2:$B$8,2,0)&lt;13,EDATE($B$16,A383*12/VLOOKUP($B$12,Data!$A$2:$B$8,2,0)),IF(VLOOKUP($B$12,Data!$A$2:$B$8,2,0)=52,B382+7,B382+14)))</f>
        <v>#VALUE!</v>
      </c>
      <c r="C383" s="0" t="e">
        <f aca="false">IF(A383="","",F382*($B$10/VLOOKUP($B$12,Data!$A$2:$B$8,2,0)))</f>
        <v>#VALUE!</v>
      </c>
      <c r="D383" s="0" t="e">
        <f aca="false">IF(A383="","",IF(F382&lt;$F$9,F382,$F$9-C383))</f>
        <v>#VALUE!</v>
      </c>
      <c r="E383" s="20" t="e">
        <f aca="false">IF(D383&gt;=F382,"",IF(A383="","",IF($D$9&gt;0,$D$9,0)+IF(AND(DATE(YEAR(B383),MONTH($D$11),DAY($D$11))&gt;B382,DATE(YEAR(B383),MONTH($D$11),DAY($D$11))&lt;=B383),$D$10,0)+IF(AND($D$13&gt;B382,$D$13&lt;=B383),$D$12,0)))</f>
        <v>#VALUE!</v>
      </c>
      <c r="F383" s="0" t="e">
        <f aca="false">IF(A383="","",F382-D383-E383)</f>
        <v>#VALUE!</v>
      </c>
    </row>
    <row r="384" customFormat="false" ht="12.85" hidden="false" customHeight="false" outlineLevel="0" collapsed="false">
      <c r="A384" s="0" t="e">
        <f aca="false">IF(AND(A383&lt;$F$12,F383&gt;0),A383+1,"")</f>
        <v>#VALUE!</v>
      </c>
      <c r="B384" s="19" t="e">
        <f aca="false">IF(A384="","",IF(VLOOKUP($B$12,Data!$A$2:$B$8,2,0)&lt;13,EDATE($B$16,A384*12/VLOOKUP($B$12,Data!$A$2:$B$8,2,0)),IF(VLOOKUP($B$12,Data!$A$2:$B$8,2,0)=52,B383+7,B383+14)))</f>
        <v>#VALUE!</v>
      </c>
      <c r="C384" s="0" t="e">
        <f aca="false">IF(A384="","",F383*($B$10/VLOOKUP($B$12,Data!$A$2:$B$8,2,0)))</f>
        <v>#VALUE!</v>
      </c>
      <c r="D384" s="0" t="e">
        <f aca="false">IF(A384="","",IF(F383&lt;$F$9,F383,$F$9-C384))</f>
        <v>#VALUE!</v>
      </c>
      <c r="E384" s="20" t="e">
        <f aca="false">IF(D384&gt;=F383,"",IF(A384="","",IF($D$9&gt;0,$D$9,0)+IF(AND(DATE(YEAR(B384),MONTH($D$11),DAY($D$11))&gt;B383,DATE(YEAR(B384),MONTH($D$11),DAY($D$11))&lt;=B384),$D$10,0)+IF(AND($D$13&gt;B383,$D$13&lt;=B384),$D$12,0)))</f>
        <v>#VALUE!</v>
      </c>
      <c r="F384" s="0" t="e">
        <f aca="false">IF(A384="","",F383-D384-E384)</f>
        <v>#VALUE!</v>
      </c>
    </row>
    <row r="385" customFormat="false" ht="12.85" hidden="false" customHeight="false" outlineLevel="0" collapsed="false">
      <c r="A385" s="0" t="e">
        <f aca="false">IF(AND(A384&lt;$F$12,F384&gt;0),A384+1,"")</f>
        <v>#VALUE!</v>
      </c>
      <c r="B385" s="19" t="e">
        <f aca="false">IF(A385="","",IF(VLOOKUP($B$12,Data!$A$2:$B$8,2,0)&lt;13,EDATE($B$16,A385*12/VLOOKUP($B$12,Data!$A$2:$B$8,2,0)),IF(VLOOKUP($B$12,Data!$A$2:$B$8,2,0)=52,B384+7,B384+14)))</f>
        <v>#VALUE!</v>
      </c>
      <c r="C385" s="0" t="e">
        <f aca="false">IF(A385="","",F384*($B$10/VLOOKUP($B$12,Data!$A$2:$B$8,2,0)))</f>
        <v>#VALUE!</v>
      </c>
      <c r="D385" s="0" t="e">
        <f aca="false">IF(A385="","",IF(F384&lt;$F$9,F384,$F$9-C385))</f>
        <v>#VALUE!</v>
      </c>
      <c r="E385" s="20" t="e">
        <f aca="false">IF(D385&gt;=F384,"",IF(A385="","",IF($D$9&gt;0,$D$9,0)+IF(AND(DATE(YEAR(B385),MONTH($D$11),DAY($D$11))&gt;B384,DATE(YEAR(B385),MONTH($D$11),DAY($D$11))&lt;=B385),$D$10,0)+IF(AND($D$13&gt;B384,$D$13&lt;=B385),$D$12,0)))</f>
        <v>#VALUE!</v>
      </c>
      <c r="F385" s="0" t="e">
        <f aca="false">IF(A385="","",F384-D385-E385)</f>
        <v>#VALUE!</v>
      </c>
    </row>
    <row r="386" customFormat="false" ht="12.85" hidden="false" customHeight="false" outlineLevel="0" collapsed="false">
      <c r="A386" s="0" t="e">
        <f aca="false">IF(AND(A385&lt;$F$12,F385&gt;0),A385+1,"")</f>
        <v>#VALUE!</v>
      </c>
      <c r="B386" s="19" t="e">
        <f aca="false">IF(A386="","",IF(VLOOKUP($B$12,Data!$A$2:$B$8,2,0)&lt;13,EDATE($B$16,A386*12/VLOOKUP($B$12,Data!$A$2:$B$8,2,0)),IF(VLOOKUP($B$12,Data!$A$2:$B$8,2,0)=52,B385+7,B385+14)))</f>
        <v>#VALUE!</v>
      </c>
      <c r="C386" s="0" t="e">
        <f aca="false">IF(A386="","",F385*($B$10/VLOOKUP($B$12,Data!$A$2:$B$8,2,0)))</f>
        <v>#VALUE!</v>
      </c>
      <c r="D386" s="0" t="e">
        <f aca="false">IF(A386="","",IF(F385&lt;$F$9,F385,$F$9-C386))</f>
        <v>#VALUE!</v>
      </c>
      <c r="E386" s="20" t="e">
        <f aca="false">IF(D386&gt;=F385,"",IF(A386="","",IF($D$9&gt;0,$D$9,0)+IF(AND(DATE(YEAR(B386),MONTH($D$11),DAY($D$11))&gt;B385,DATE(YEAR(B386),MONTH($D$11),DAY($D$11))&lt;=B386),$D$10,0)+IF(AND($D$13&gt;B385,$D$13&lt;=B386),$D$12,0)))</f>
        <v>#VALUE!</v>
      </c>
      <c r="F386" s="0" t="e">
        <f aca="false">IF(A386="","",F385-D386-E386)</f>
        <v>#VALUE!</v>
      </c>
    </row>
    <row r="387" customFormat="false" ht="12.85" hidden="false" customHeight="false" outlineLevel="0" collapsed="false">
      <c r="A387" s="0" t="e">
        <f aca="false">IF(AND(A386&lt;$F$12,F386&gt;0),A386+1,"")</f>
        <v>#VALUE!</v>
      </c>
      <c r="B387" s="19" t="e">
        <f aca="false">IF(A387="","",IF(VLOOKUP($B$12,Data!$A$2:$B$8,2,0)&lt;13,EDATE($B$16,A387*12/VLOOKUP($B$12,Data!$A$2:$B$8,2,0)),IF(VLOOKUP($B$12,Data!$A$2:$B$8,2,0)=52,B386+7,B386+14)))</f>
        <v>#VALUE!</v>
      </c>
      <c r="C387" s="0" t="e">
        <f aca="false">IF(A387="","",F386*($B$10/VLOOKUP($B$12,Data!$A$2:$B$8,2,0)))</f>
        <v>#VALUE!</v>
      </c>
      <c r="D387" s="0" t="e">
        <f aca="false">IF(A387="","",IF(F386&lt;$F$9,F386,$F$9-C387))</f>
        <v>#VALUE!</v>
      </c>
      <c r="E387" s="20" t="e">
        <f aca="false">IF(D387&gt;=F386,"",IF(A387="","",IF($D$9&gt;0,$D$9,0)+IF(AND(DATE(YEAR(B387),MONTH($D$11),DAY($D$11))&gt;B386,DATE(YEAR(B387),MONTH($D$11),DAY($D$11))&lt;=B387),$D$10,0)+IF(AND($D$13&gt;B386,$D$13&lt;=B387),$D$12,0)))</f>
        <v>#VALUE!</v>
      </c>
      <c r="F387" s="0" t="e">
        <f aca="false">IF(A387="","",F386-D387-E387)</f>
        <v>#VALUE!</v>
      </c>
    </row>
    <row r="388" customFormat="false" ht="12.85" hidden="false" customHeight="false" outlineLevel="0" collapsed="false">
      <c r="A388" s="0" t="e">
        <f aca="false">IF(AND(A387&lt;$F$12,F387&gt;0),A387+1,"")</f>
        <v>#VALUE!</v>
      </c>
      <c r="B388" s="19" t="e">
        <f aca="false">IF(A388="","",IF(VLOOKUP($B$12,Data!$A$2:$B$8,2,0)&lt;13,EDATE($B$16,A388*12/VLOOKUP($B$12,Data!$A$2:$B$8,2,0)),IF(VLOOKUP($B$12,Data!$A$2:$B$8,2,0)=52,B387+7,B387+14)))</f>
        <v>#VALUE!</v>
      </c>
      <c r="C388" s="0" t="e">
        <f aca="false">IF(A388="","",F387*($B$10/VLOOKUP($B$12,Data!$A$2:$B$8,2,0)))</f>
        <v>#VALUE!</v>
      </c>
      <c r="D388" s="0" t="e">
        <f aca="false">IF(A388="","",IF(F387&lt;$F$9,F387,$F$9-C388))</f>
        <v>#VALUE!</v>
      </c>
      <c r="E388" s="20" t="e">
        <f aca="false">IF(D388&gt;=F387,"",IF(A388="","",IF($D$9&gt;0,$D$9,0)+IF(AND(DATE(YEAR(B388),MONTH($D$11),DAY($D$11))&gt;B387,DATE(YEAR(B388),MONTH($D$11),DAY($D$11))&lt;=B388),$D$10,0)+IF(AND($D$13&gt;B387,$D$13&lt;=B388),$D$12,0)))</f>
        <v>#VALUE!</v>
      </c>
      <c r="F388" s="0" t="e">
        <f aca="false">IF(A388="","",F387-D388-E388)</f>
        <v>#VALUE!</v>
      </c>
    </row>
    <row r="389" customFormat="false" ht="12.85" hidden="false" customHeight="false" outlineLevel="0" collapsed="false">
      <c r="A389" s="0" t="e">
        <f aca="false">IF(AND(A388&lt;$F$12,F388&gt;0),A388+1,"")</f>
        <v>#VALUE!</v>
      </c>
      <c r="B389" s="19" t="e">
        <f aca="false">IF(A389="","",IF(VLOOKUP($B$12,Data!$A$2:$B$8,2,0)&lt;13,EDATE($B$16,A389*12/VLOOKUP($B$12,Data!$A$2:$B$8,2,0)),IF(VLOOKUP($B$12,Data!$A$2:$B$8,2,0)=52,B388+7,B388+14)))</f>
        <v>#VALUE!</v>
      </c>
      <c r="C389" s="0" t="e">
        <f aca="false">IF(A389="","",F388*($B$10/VLOOKUP($B$12,Data!$A$2:$B$8,2,0)))</f>
        <v>#VALUE!</v>
      </c>
      <c r="D389" s="0" t="e">
        <f aca="false">IF(A389="","",IF(F388&lt;$F$9,F388,$F$9-C389))</f>
        <v>#VALUE!</v>
      </c>
      <c r="E389" s="20" t="e">
        <f aca="false">IF(D389&gt;=F388,"",IF(A389="","",IF($D$9&gt;0,$D$9,0)+IF(AND(DATE(YEAR(B389),MONTH($D$11),DAY($D$11))&gt;B388,DATE(YEAR(B389),MONTH($D$11),DAY($D$11))&lt;=B389),$D$10,0)+IF(AND($D$13&gt;B388,$D$13&lt;=B389),$D$12,0)))</f>
        <v>#VALUE!</v>
      </c>
      <c r="F389" s="0" t="e">
        <f aca="false">IF(A389="","",F388-D389-E389)</f>
        <v>#VALUE!</v>
      </c>
    </row>
    <row r="390" customFormat="false" ht="12.85" hidden="false" customHeight="false" outlineLevel="0" collapsed="false">
      <c r="A390" s="0" t="e">
        <f aca="false">IF(AND(A389&lt;$F$12,F389&gt;0),A389+1,"")</f>
        <v>#VALUE!</v>
      </c>
      <c r="B390" s="19" t="e">
        <f aca="false">IF(A390="","",IF(VLOOKUP($B$12,Data!$A$2:$B$8,2,0)&lt;13,EDATE($B$16,A390*12/VLOOKUP($B$12,Data!$A$2:$B$8,2,0)),IF(VLOOKUP($B$12,Data!$A$2:$B$8,2,0)=52,B389+7,B389+14)))</f>
        <v>#VALUE!</v>
      </c>
      <c r="C390" s="0" t="e">
        <f aca="false">IF(A390="","",F389*($B$10/VLOOKUP($B$12,Data!$A$2:$B$8,2,0)))</f>
        <v>#VALUE!</v>
      </c>
      <c r="D390" s="0" t="e">
        <f aca="false">IF(A390="","",IF(F389&lt;$F$9,F389,$F$9-C390))</f>
        <v>#VALUE!</v>
      </c>
      <c r="E390" s="20" t="e">
        <f aca="false">IF(D390&gt;=F389,"",IF(A390="","",IF($D$9&gt;0,$D$9,0)+IF(AND(DATE(YEAR(B390),MONTH($D$11),DAY($D$11))&gt;B389,DATE(YEAR(B390),MONTH($D$11),DAY($D$11))&lt;=B390),$D$10,0)+IF(AND($D$13&gt;B389,$D$13&lt;=B390),$D$12,0)))</f>
        <v>#VALUE!</v>
      </c>
      <c r="F390" s="0" t="e">
        <f aca="false">IF(A390="","",F389-D390-E390)</f>
        <v>#VALUE!</v>
      </c>
    </row>
    <row r="391" customFormat="false" ht="12.85" hidden="false" customHeight="false" outlineLevel="0" collapsed="false">
      <c r="A391" s="0" t="e">
        <f aca="false">IF(AND(A390&lt;$F$12,F390&gt;0),A390+1,"")</f>
        <v>#VALUE!</v>
      </c>
      <c r="B391" s="19" t="e">
        <f aca="false">IF(A391="","",IF(VLOOKUP($B$12,Data!$A$2:$B$8,2,0)&lt;13,EDATE($B$16,A391*12/VLOOKUP($B$12,Data!$A$2:$B$8,2,0)),IF(VLOOKUP($B$12,Data!$A$2:$B$8,2,0)=52,B390+7,B390+14)))</f>
        <v>#VALUE!</v>
      </c>
      <c r="C391" s="0" t="e">
        <f aca="false">IF(A391="","",F390*($B$10/VLOOKUP($B$12,Data!$A$2:$B$8,2,0)))</f>
        <v>#VALUE!</v>
      </c>
      <c r="D391" s="0" t="e">
        <f aca="false">IF(A391="","",IF(F390&lt;$F$9,F390,$F$9-C391))</f>
        <v>#VALUE!</v>
      </c>
      <c r="E391" s="20" t="e">
        <f aca="false">IF(D391&gt;=F390,"",IF(A391="","",IF($D$9&gt;0,$D$9,0)+IF(AND(DATE(YEAR(B391),MONTH($D$11),DAY($D$11))&gt;B390,DATE(YEAR(B391),MONTH($D$11),DAY($D$11))&lt;=B391),$D$10,0)+IF(AND($D$13&gt;B390,$D$13&lt;=B391),$D$12,0)))</f>
        <v>#VALUE!</v>
      </c>
      <c r="F391" s="0" t="e">
        <f aca="false">IF(A391="","",F390-D391-E391)</f>
        <v>#VALUE!</v>
      </c>
    </row>
    <row r="392" customFormat="false" ht="12.85" hidden="false" customHeight="false" outlineLevel="0" collapsed="false">
      <c r="A392" s="0" t="e">
        <f aca="false">IF(AND(A391&lt;$F$12,F391&gt;0),A391+1,"")</f>
        <v>#VALUE!</v>
      </c>
      <c r="B392" s="19" t="e">
        <f aca="false">IF(A392="","",IF(VLOOKUP($B$12,Data!$A$2:$B$8,2,0)&lt;13,EDATE($B$16,A392*12/VLOOKUP($B$12,Data!$A$2:$B$8,2,0)),IF(VLOOKUP($B$12,Data!$A$2:$B$8,2,0)=52,B391+7,B391+14)))</f>
        <v>#VALUE!</v>
      </c>
      <c r="C392" s="0" t="e">
        <f aca="false">IF(A392="","",F391*($B$10/VLOOKUP($B$12,Data!$A$2:$B$8,2,0)))</f>
        <v>#VALUE!</v>
      </c>
      <c r="D392" s="0" t="e">
        <f aca="false">IF(A392="","",IF(F391&lt;$F$9,F391,$F$9-C392))</f>
        <v>#VALUE!</v>
      </c>
      <c r="E392" s="20" t="e">
        <f aca="false">IF(D392&gt;=F391,"",IF(A392="","",IF($D$9&gt;0,$D$9,0)+IF(AND(DATE(YEAR(B392),MONTH($D$11),DAY($D$11))&gt;B391,DATE(YEAR(B392),MONTH($D$11),DAY($D$11))&lt;=B392),$D$10,0)+IF(AND($D$13&gt;B391,$D$13&lt;=B392),$D$12,0)))</f>
        <v>#VALUE!</v>
      </c>
      <c r="F392" s="0" t="e">
        <f aca="false">IF(A392="","",F391-D392-E392)</f>
        <v>#VALUE!</v>
      </c>
    </row>
    <row r="393" customFormat="false" ht="12.85" hidden="false" customHeight="false" outlineLevel="0" collapsed="false">
      <c r="A393" s="0" t="e">
        <f aca="false">IF(AND(A392&lt;$F$12,F392&gt;0),A392+1,"")</f>
        <v>#VALUE!</v>
      </c>
      <c r="B393" s="19" t="e">
        <f aca="false">IF(A393="","",IF(VLOOKUP($B$12,Data!$A$2:$B$8,2,0)&lt;13,EDATE($B$16,A393*12/VLOOKUP($B$12,Data!$A$2:$B$8,2,0)),IF(VLOOKUP($B$12,Data!$A$2:$B$8,2,0)=52,B392+7,B392+14)))</f>
        <v>#VALUE!</v>
      </c>
      <c r="C393" s="0" t="e">
        <f aca="false">IF(A393="","",F392*($B$10/VLOOKUP($B$12,Data!$A$2:$B$8,2,0)))</f>
        <v>#VALUE!</v>
      </c>
      <c r="D393" s="0" t="e">
        <f aca="false">IF(A393="","",IF(F392&lt;$F$9,F392,$F$9-C393))</f>
        <v>#VALUE!</v>
      </c>
      <c r="E393" s="20" t="e">
        <f aca="false">IF(D393&gt;=F392,"",IF(A393="","",IF($D$9&gt;0,$D$9,0)+IF(AND(DATE(YEAR(B393),MONTH($D$11),DAY($D$11))&gt;B392,DATE(YEAR(B393),MONTH($D$11),DAY($D$11))&lt;=B393),$D$10,0)+IF(AND($D$13&gt;B392,$D$13&lt;=B393),$D$12,0)))</f>
        <v>#VALUE!</v>
      </c>
      <c r="F393" s="0" t="e">
        <f aca="false">IF(A393="","",F392-D393-E393)</f>
        <v>#VALUE!</v>
      </c>
    </row>
    <row r="394" customFormat="false" ht="12.85" hidden="false" customHeight="false" outlineLevel="0" collapsed="false">
      <c r="A394" s="0" t="e">
        <f aca="false">IF(AND(A393&lt;$F$12,F393&gt;0),A393+1,"")</f>
        <v>#VALUE!</v>
      </c>
      <c r="B394" s="19" t="e">
        <f aca="false">IF(A394="","",IF(VLOOKUP($B$12,Data!$A$2:$B$8,2,0)&lt;13,EDATE($B$16,A394*12/VLOOKUP($B$12,Data!$A$2:$B$8,2,0)),IF(VLOOKUP($B$12,Data!$A$2:$B$8,2,0)=52,B393+7,B393+14)))</f>
        <v>#VALUE!</v>
      </c>
      <c r="C394" s="0" t="e">
        <f aca="false">IF(A394="","",F393*($B$10/VLOOKUP($B$12,Data!$A$2:$B$8,2,0)))</f>
        <v>#VALUE!</v>
      </c>
      <c r="D394" s="0" t="e">
        <f aca="false">IF(A394="","",IF(F393&lt;$F$9,F393,$F$9-C394))</f>
        <v>#VALUE!</v>
      </c>
      <c r="E394" s="20" t="e">
        <f aca="false">IF(D394&gt;=F393,"",IF(A394="","",IF($D$9&gt;0,$D$9,0)+IF(AND(DATE(YEAR(B394),MONTH($D$11),DAY($D$11))&gt;B393,DATE(YEAR(B394),MONTH($D$11),DAY($D$11))&lt;=B394),$D$10,0)+IF(AND($D$13&gt;B393,$D$13&lt;=B394),$D$12,0)))</f>
        <v>#VALUE!</v>
      </c>
      <c r="F394" s="0" t="e">
        <f aca="false">IF(A394="","",F393-D394-E394)</f>
        <v>#VALUE!</v>
      </c>
    </row>
    <row r="395" customFormat="false" ht="12.85" hidden="false" customHeight="false" outlineLevel="0" collapsed="false">
      <c r="A395" s="0" t="e">
        <f aca="false">IF(AND(A394&lt;$F$12,F394&gt;0),A394+1,"")</f>
        <v>#VALUE!</v>
      </c>
      <c r="B395" s="19" t="e">
        <f aca="false">IF(A395="","",IF(VLOOKUP($B$12,Data!$A$2:$B$8,2,0)&lt;13,EDATE($B$16,A395*12/VLOOKUP($B$12,Data!$A$2:$B$8,2,0)),IF(VLOOKUP($B$12,Data!$A$2:$B$8,2,0)=52,B394+7,B394+14)))</f>
        <v>#VALUE!</v>
      </c>
      <c r="C395" s="0" t="e">
        <f aca="false">IF(A395="","",F394*($B$10/VLOOKUP($B$12,Data!$A$2:$B$8,2,0)))</f>
        <v>#VALUE!</v>
      </c>
      <c r="D395" s="0" t="e">
        <f aca="false">IF(A395="","",IF(F394&lt;$F$9,F394,$F$9-C395))</f>
        <v>#VALUE!</v>
      </c>
      <c r="E395" s="20" t="e">
        <f aca="false">IF(D395&gt;=F394,"",IF(A395="","",IF($D$9&gt;0,$D$9,0)+IF(AND(DATE(YEAR(B395),MONTH($D$11),DAY($D$11))&gt;B394,DATE(YEAR(B395),MONTH($D$11),DAY($D$11))&lt;=B395),$D$10,0)+IF(AND($D$13&gt;B394,$D$13&lt;=B395),$D$12,0)))</f>
        <v>#VALUE!</v>
      </c>
      <c r="F395" s="0" t="e">
        <f aca="false">IF(A395="","",F394-D395-E395)</f>
        <v>#VALUE!</v>
      </c>
    </row>
    <row r="396" customFormat="false" ht="12.85" hidden="false" customHeight="false" outlineLevel="0" collapsed="false">
      <c r="A396" s="0" t="e">
        <f aca="false">IF(AND(A395&lt;$F$12,F395&gt;0),A395+1,"")</f>
        <v>#VALUE!</v>
      </c>
      <c r="B396" s="19" t="e">
        <f aca="false">IF(A396="","",IF(VLOOKUP($B$12,Data!$A$2:$B$8,2,0)&lt;13,EDATE($B$16,A396*12/VLOOKUP($B$12,Data!$A$2:$B$8,2,0)),IF(VLOOKUP($B$12,Data!$A$2:$B$8,2,0)=52,B395+7,B395+14)))</f>
        <v>#VALUE!</v>
      </c>
      <c r="C396" s="0" t="e">
        <f aca="false">IF(A396="","",F395*($B$10/VLOOKUP($B$12,Data!$A$2:$B$8,2,0)))</f>
        <v>#VALUE!</v>
      </c>
      <c r="D396" s="0" t="e">
        <f aca="false">IF(A396="","",IF(F395&lt;$F$9,F395,$F$9-C396))</f>
        <v>#VALUE!</v>
      </c>
      <c r="E396" s="20" t="e">
        <f aca="false">IF(D396&gt;=F395,"",IF(A396="","",IF($D$9&gt;0,$D$9,0)+IF(AND(DATE(YEAR(B396),MONTH($D$11),DAY($D$11))&gt;B395,DATE(YEAR(B396),MONTH($D$11),DAY($D$11))&lt;=B396),$D$10,0)+IF(AND($D$13&gt;B395,$D$13&lt;=B396),$D$12,0)))</f>
        <v>#VALUE!</v>
      </c>
      <c r="F396" s="0" t="e">
        <f aca="false">IF(A396="","",F395-D396-E396)</f>
        <v>#VALUE!</v>
      </c>
    </row>
    <row r="397" customFormat="false" ht="12.85" hidden="false" customHeight="false" outlineLevel="0" collapsed="false">
      <c r="A397" s="0" t="e">
        <f aca="false">IF(AND(A396&lt;$F$12,F396&gt;0),A396+1,"")</f>
        <v>#VALUE!</v>
      </c>
      <c r="B397" s="19" t="e">
        <f aca="false">IF(A397="","",IF(VLOOKUP($B$12,Data!$A$2:$B$8,2,0)&lt;13,EDATE($B$16,A397*12/VLOOKUP($B$12,Data!$A$2:$B$8,2,0)),IF(VLOOKUP($B$12,Data!$A$2:$B$8,2,0)=52,B396+7,B396+14)))</f>
        <v>#VALUE!</v>
      </c>
      <c r="C397" s="0" t="e">
        <f aca="false">IF(A397="","",F396*($B$10/VLOOKUP($B$12,Data!$A$2:$B$8,2,0)))</f>
        <v>#VALUE!</v>
      </c>
      <c r="D397" s="0" t="e">
        <f aca="false">IF(A397="","",IF(F396&lt;$F$9,F396,$F$9-C397))</f>
        <v>#VALUE!</v>
      </c>
      <c r="E397" s="20" t="e">
        <f aca="false">IF(D397&gt;=F396,"",IF(A397="","",IF($D$9&gt;0,$D$9,0)+IF(AND(DATE(YEAR(B397),MONTH($D$11),DAY($D$11))&gt;B396,DATE(YEAR(B397),MONTH($D$11),DAY($D$11))&lt;=B397),$D$10,0)+IF(AND($D$13&gt;B396,$D$13&lt;=B397),$D$12,0)))</f>
        <v>#VALUE!</v>
      </c>
      <c r="F397" s="0" t="e">
        <f aca="false">IF(A397="","",F396-D397-E397)</f>
        <v>#VALUE!</v>
      </c>
    </row>
    <row r="398" customFormat="false" ht="12.85" hidden="false" customHeight="false" outlineLevel="0" collapsed="false">
      <c r="A398" s="0" t="e">
        <f aca="false">IF(AND(A397&lt;$F$12,F397&gt;0),A397+1,"")</f>
        <v>#VALUE!</v>
      </c>
      <c r="B398" s="19" t="e">
        <f aca="false">IF(A398="","",IF(VLOOKUP($B$12,Data!$A$2:$B$8,2,0)&lt;13,EDATE($B$16,A398*12/VLOOKUP($B$12,Data!$A$2:$B$8,2,0)),IF(VLOOKUP($B$12,Data!$A$2:$B$8,2,0)=52,B397+7,B397+14)))</f>
        <v>#VALUE!</v>
      </c>
      <c r="C398" s="0" t="e">
        <f aca="false">IF(A398="","",F397*($B$10/VLOOKUP($B$12,Data!$A$2:$B$8,2,0)))</f>
        <v>#VALUE!</v>
      </c>
      <c r="D398" s="0" t="e">
        <f aca="false">IF(A398="","",IF(F397&lt;$F$9,F397,$F$9-C398))</f>
        <v>#VALUE!</v>
      </c>
      <c r="E398" s="20" t="e">
        <f aca="false">IF(D398&gt;=F397,"",IF(A398="","",IF($D$9&gt;0,$D$9,0)+IF(AND(DATE(YEAR(B398),MONTH($D$11),DAY($D$11))&gt;B397,DATE(YEAR(B398),MONTH($D$11),DAY($D$11))&lt;=B398),$D$10,0)+IF(AND($D$13&gt;B397,$D$13&lt;=B398),$D$12,0)))</f>
        <v>#VALUE!</v>
      </c>
      <c r="F398" s="0" t="e">
        <f aca="false">IF(A398="","",F397-D398-E398)</f>
        <v>#VALUE!</v>
      </c>
    </row>
    <row r="399" customFormat="false" ht="12.85" hidden="false" customHeight="false" outlineLevel="0" collapsed="false">
      <c r="A399" s="0" t="e">
        <f aca="false">IF(AND(A398&lt;$F$12,F398&gt;0),A398+1,"")</f>
        <v>#VALUE!</v>
      </c>
      <c r="B399" s="19" t="e">
        <f aca="false">IF(A399="","",IF(VLOOKUP($B$12,Data!$A$2:$B$8,2,0)&lt;13,EDATE($B$16,A399*12/VLOOKUP($B$12,Data!$A$2:$B$8,2,0)),IF(VLOOKUP($B$12,Data!$A$2:$B$8,2,0)=52,B398+7,B398+14)))</f>
        <v>#VALUE!</v>
      </c>
      <c r="C399" s="0" t="e">
        <f aca="false">IF(A399="","",F398*($B$10/VLOOKUP($B$12,Data!$A$2:$B$8,2,0)))</f>
        <v>#VALUE!</v>
      </c>
      <c r="D399" s="0" t="e">
        <f aca="false">IF(A399="","",IF(F398&lt;$F$9,F398,$F$9-C399))</f>
        <v>#VALUE!</v>
      </c>
      <c r="E399" s="20" t="e">
        <f aca="false">IF(D399&gt;=F398,"",IF(A399="","",IF($D$9&gt;0,$D$9,0)+IF(AND(DATE(YEAR(B399),MONTH($D$11),DAY($D$11))&gt;B398,DATE(YEAR(B399),MONTH($D$11),DAY($D$11))&lt;=B399),$D$10,0)+IF(AND($D$13&gt;B398,$D$13&lt;=B399),$D$12,0)))</f>
        <v>#VALUE!</v>
      </c>
      <c r="F399" s="0" t="e">
        <f aca="false">IF(A399="","",F398-D399-E399)</f>
        <v>#VALUE!</v>
      </c>
    </row>
    <row r="400" customFormat="false" ht="12.85" hidden="false" customHeight="false" outlineLevel="0" collapsed="false">
      <c r="A400" s="0" t="e">
        <f aca="false">IF(AND(A399&lt;$F$12,F399&gt;0),A399+1,"")</f>
        <v>#VALUE!</v>
      </c>
      <c r="B400" s="19" t="e">
        <f aca="false">IF(A400="","",IF(VLOOKUP($B$12,Data!$A$2:$B$8,2,0)&lt;13,EDATE($B$16,A400*12/VLOOKUP($B$12,Data!$A$2:$B$8,2,0)),IF(VLOOKUP($B$12,Data!$A$2:$B$8,2,0)=52,B399+7,B399+14)))</f>
        <v>#VALUE!</v>
      </c>
      <c r="C400" s="0" t="e">
        <f aca="false">IF(A400="","",F399*($B$10/VLOOKUP($B$12,Data!$A$2:$B$8,2,0)))</f>
        <v>#VALUE!</v>
      </c>
      <c r="D400" s="0" t="e">
        <f aca="false">IF(A400="","",IF(F399&lt;$F$9,F399,$F$9-C400))</f>
        <v>#VALUE!</v>
      </c>
      <c r="E400" s="20" t="e">
        <f aca="false">IF(D400&gt;=F399,"",IF(A400="","",IF($D$9&gt;0,$D$9,0)+IF(AND(DATE(YEAR(B400),MONTH($D$11),DAY($D$11))&gt;B399,DATE(YEAR(B400),MONTH($D$11),DAY($D$11))&lt;=B400),$D$10,0)+IF(AND($D$13&gt;B399,$D$13&lt;=B400),$D$12,0)))</f>
        <v>#VALUE!</v>
      </c>
      <c r="F400" s="0" t="e">
        <f aca="false">IF(A400="","",F399-D400-E400)</f>
        <v>#VALUE!</v>
      </c>
    </row>
    <row r="401" customFormat="false" ht="12.85" hidden="false" customHeight="false" outlineLevel="0" collapsed="false">
      <c r="A401" s="0" t="e">
        <f aca="false">IF(AND(A400&lt;$F$12,F400&gt;0),A400+1,"")</f>
        <v>#VALUE!</v>
      </c>
      <c r="B401" s="19" t="e">
        <f aca="false">IF(A401="","",IF(VLOOKUP($B$12,Data!$A$2:$B$8,2,0)&lt;13,EDATE($B$16,A401*12/VLOOKUP($B$12,Data!$A$2:$B$8,2,0)),IF(VLOOKUP($B$12,Data!$A$2:$B$8,2,0)=52,B400+7,B400+14)))</f>
        <v>#VALUE!</v>
      </c>
      <c r="C401" s="0" t="e">
        <f aca="false">IF(A401="","",F400*($B$10/VLOOKUP($B$12,Data!$A$2:$B$8,2,0)))</f>
        <v>#VALUE!</v>
      </c>
      <c r="D401" s="0" t="e">
        <f aca="false">IF(A401="","",IF(F400&lt;$F$9,F400,$F$9-C401))</f>
        <v>#VALUE!</v>
      </c>
      <c r="E401" s="20" t="e">
        <f aca="false">IF(D401&gt;=F400,"",IF(A401="","",IF($D$9&gt;0,$D$9,0)+IF(AND(DATE(YEAR(B401),MONTH($D$11),DAY($D$11))&gt;B400,DATE(YEAR(B401),MONTH($D$11),DAY($D$11))&lt;=B401),$D$10,0)+IF(AND($D$13&gt;B400,$D$13&lt;=B401),$D$12,0)))</f>
        <v>#VALUE!</v>
      </c>
      <c r="F401" s="0" t="e">
        <f aca="false">IF(A401="","",F400-D401-E401)</f>
        <v>#VALUE!</v>
      </c>
    </row>
    <row r="402" customFormat="false" ht="12.85" hidden="false" customHeight="false" outlineLevel="0" collapsed="false">
      <c r="A402" s="0" t="e">
        <f aca="false">IF(AND(A401&lt;$F$12,F401&gt;0),A401+1,"")</f>
        <v>#VALUE!</v>
      </c>
      <c r="B402" s="19" t="e">
        <f aca="false">IF(A402="","",IF(VLOOKUP($B$12,Data!$A$2:$B$8,2,0)&lt;13,EDATE($B$16,A402*12/VLOOKUP($B$12,Data!$A$2:$B$8,2,0)),IF(VLOOKUP($B$12,Data!$A$2:$B$8,2,0)=52,B401+7,B401+14)))</f>
        <v>#VALUE!</v>
      </c>
      <c r="C402" s="0" t="e">
        <f aca="false">IF(A402="","",F401*($B$10/VLOOKUP($B$12,Data!$A$2:$B$8,2,0)))</f>
        <v>#VALUE!</v>
      </c>
      <c r="D402" s="0" t="e">
        <f aca="false">IF(A402="","",IF(F401&lt;$F$9,F401,$F$9-C402))</f>
        <v>#VALUE!</v>
      </c>
      <c r="E402" s="20" t="e">
        <f aca="false">IF(D402&gt;=F401,"",IF(A402="","",IF($D$9&gt;0,$D$9,0)+IF(AND(DATE(YEAR(B402),MONTH($D$11),DAY($D$11))&gt;B401,DATE(YEAR(B402),MONTH($D$11),DAY($D$11))&lt;=B402),$D$10,0)+IF(AND($D$13&gt;B401,$D$13&lt;=B402),$D$12,0)))</f>
        <v>#VALUE!</v>
      </c>
      <c r="F402" s="0" t="e">
        <f aca="false">IF(A402="","",F401-D402-E402)</f>
        <v>#VALUE!</v>
      </c>
    </row>
    <row r="403" customFormat="false" ht="12.85" hidden="false" customHeight="false" outlineLevel="0" collapsed="false">
      <c r="A403" s="0" t="e">
        <f aca="false">IF(AND(A402&lt;$F$12,F402&gt;0),A402+1,"")</f>
        <v>#VALUE!</v>
      </c>
      <c r="B403" s="19" t="e">
        <f aca="false">IF(A403="","",IF(VLOOKUP($B$12,Data!$A$2:$B$8,2,0)&lt;13,EDATE($B$16,A403*12/VLOOKUP($B$12,Data!$A$2:$B$8,2,0)),IF(VLOOKUP($B$12,Data!$A$2:$B$8,2,0)=52,B402+7,B402+14)))</f>
        <v>#VALUE!</v>
      </c>
      <c r="C403" s="0" t="e">
        <f aca="false">IF(A403="","",F402*($B$10/VLOOKUP($B$12,Data!$A$2:$B$8,2,0)))</f>
        <v>#VALUE!</v>
      </c>
      <c r="D403" s="0" t="e">
        <f aca="false">IF(A403="","",IF(F402&lt;$F$9,F402,$F$9-C403))</f>
        <v>#VALUE!</v>
      </c>
      <c r="E403" s="20" t="e">
        <f aca="false">IF(D403&gt;=F402,"",IF(A403="","",IF($D$9&gt;0,$D$9,0)+IF(AND(DATE(YEAR(B403),MONTH($D$11),DAY($D$11))&gt;B402,DATE(YEAR(B403),MONTH($D$11),DAY($D$11))&lt;=B403),$D$10,0)+IF(AND($D$13&gt;B402,$D$13&lt;=B403),$D$12,0)))</f>
        <v>#VALUE!</v>
      </c>
      <c r="F403" s="0" t="e">
        <f aca="false">IF(A403="","",F402-D403-E403)</f>
        <v>#VALUE!</v>
      </c>
    </row>
    <row r="404" customFormat="false" ht="12.85" hidden="false" customHeight="false" outlineLevel="0" collapsed="false">
      <c r="A404" s="0" t="e">
        <f aca="false">IF(AND(A403&lt;$F$12,F403&gt;0),A403+1,"")</f>
        <v>#VALUE!</v>
      </c>
      <c r="B404" s="19" t="e">
        <f aca="false">IF(A404="","",IF(VLOOKUP($B$12,Data!$A$2:$B$8,2,0)&lt;13,EDATE($B$16,A404*12/VLOOKUP($B$12,Data!$A$2:$B$8,2,0)),IF(VLOOKUP($B$12,Data!$A$2:$B$8,2,0)=52,B403+7,B403+14)))</f>
        <v>#VALUE!</v>
      </c>
      <c r="C404" s="0" t="e">
        <f aca="false">IF(A404="","",F403*($B$10/VLOOKUP($B$12,Data!$A$2:$B$8,2,0)))</f>
        <v>#VALUE!</v>
      </c>
      <c r="D404" s="0" t="e">
        <f aca="false">IF(A404="","",IF(F403&lt;$F$9,F403,$F$9-C404))</f>
        <v>#VALUE!</v>
      </c>
      <c r="E404" s="20" t="e">
        <f aca="false">IF(D404&gt;=F403,"",IF(A404="","",IF($D$9&gt;0,$D$9,0)+IF(AND(DATE(YEAR(B404),MONTH($D$11),DAY($D$11))&gt;B403,DATE(YEAR(B404),MONTH($D$11),DAY($D$11))&lt;=B404),$D$10,0)+IF(AND($D$13&gt;B403,$D$13&lt;=B404),$D$12,0)))</f>
        <v>#VALUE!</v>
      </c>
      <c r="F404" s="0" t="e">
        <f aca="false">IF(A404="","",F403-D404-E404)</f>
        <v>#VALUE!</v>
      </c>
    </row>
    <row r="405" customFormat="false" ht="12.85" hidden="false" customHeight="false" outlineLevel="0" collapsed="false">
      <c r="A405" s="0" t="e">
        <f aca="false">IF(AND(A404&lt;$F$12,F404&gt;0),A404+1,"")</f>
        <v>#VALUE!</v>
      </c>
      <c r="B405" s="19" t="e">
        <f aca="false">IF(A405="","",IF(VLOOKUP($B$12,Data!$A$2:$B$8,2,0)&lt;13,EDATE($B$16,A405*12/VLOOKUP($B$12,Data!$A$2:$B$8,2,0)),IF(VLOOKUP($B$12,Data!$A$2:$B$8,2,0)=52,B404+7,B404+14)))</f>
        <v>#VALUE!</v>
      </c>
      <c r="C405" s="0" t="e">
        <f aca="false">IF(A405="","",F404*($B$10/VLOOKUP($B$12,Data!$A$2:$B$8,2,0)))</f>
        <v>#VALUE!</v>
      </c>
      <c r="D405" s="0" t="e">
        <f aca="false">IF(A405="","",IF(F404&lt;$F$9,F404,$F$9-C405))</f>
        <v>#VALUE!</v>
      </c>
      <c r="E405" s="20" t="e">
        <f aca="false">IF(D405&gt;=F404,"",IF(A405="","",IF($D$9&gt;0,$D$9,0)+IF(AND(DATE(YEAR(B405),MONTH($D$11),DAY($D$11))&gt;B404,DATE(YEAR(B405),MONTH($D$11),DAY($D$11))&lt;=B405),$D$10,0)+IF(AND($D$13&gt;B404,$D$13&lt;=B405),$D$12,0)))</f>
        <v>#VALUE!</v>
      </c>
      <c r="F405" s="0" t="e">
        <f aca="false">IF(A405="","",F404-D405-E405)</f>
        <v>#VALUE!</v>
      </c>
    </row>
    <row r="406" customFormat="false" ht="12.85" hidden="false" customHeight="false" outlineLevel="0" collapsed="false">
      <c r="A406" s="0" t="e">
        <f aca="false">IF(AND(A405&lt;$F$12,F405&gt;0),A405+1,"")</f>
        <v>#VALUE!</v>
      </c>
      <c r="B406" s="19" t="e">
        <f aca="false">IF(A406="","",IF(VLOOKUP($B$12,Data!$A$2:$B$8,2,0)&lt;13,EDATE($B$16,A406*12/VLOOKUP($B$12,Data!$A$2:$B$8,2,0)),IF(VLOOKUP($B$12,Data!$A$2:$B$8,2,0)=52,B405+7,B405+14)))</f>
        <v>#VALUE!</v>
      </c>
      <c r="C406" s="0" t="e">
        <f aca="false">IF(A406="","",F405*($B$10/VLOOKUP($B$12,Data!$A$2:$B$8,2,0)))</f>
        <v>#VALUE!</v>
      </c>
      <c r="D406" s="0" t="e">
        <f aca="false">IF(A406="","",IF(F405&lt;$F$9,F405,$F$9-C406))</f>
        <v>#VALUE!</v>
      </c>
      <c r="E406" s="20" t="e">
        <f aca="false">IF(D406&gt;=F405,"",IF(A406="","",IF($D$9&gt;0,$D$9,0)+IF(AND(DATE(YEAR(B406),MONTH($D$11),DAY($D$11))&gt;B405,DATE(YEAR(B406),MONTH($D$11),DAY($D$11))&lt;=B406),$D$10,0)+IF(AND($D$13&gt;B405,$D$13&lt;=B406),$D$12,0)))</f>
        <v>#VALUE!</v>
      </c>
      <c r="F406" s="0" t="e">
        <f aca="false">IF(A406="","",F405-D406-E406)</f>
        <v>#VALUE!</v>
      </c>
    </row>
    <row r="407" customFormat="false" ht="12.85" hidden="false" customHeight="false" outlineLevel="0" collapsed="false">
      <c r="A407" s="0" t="e">
        <f aca="false">IF(AND(A406&lt;$F$12,F406&gt;0),A406+1,"")</f>
        <v>#VALUE!</v>
      </c>
      <c r="B407" s="19" t="e">
        <f aca="false">IF(A407="","",IF(VLOOKUP($B$12,Data!$A$2:$B$8,2,0)&lt;13,EDATE($B$16,A407*12/VLOOKUP($B$12,Data!$A$2:$B$8,2,0)),IF(VLOOKUP($B$12,Data!$A$2:$B$8,2,0)=52,B406+7,B406+14)))</f>
        <v>#VALUE!</v>
      </c>
      <c r="C407" s="0" t="e">
        <f aca="false">IF(A407="","",F406*($B$10/VLOOKUP($B$12,Data!$A$2:$B$8,2,0)))</f>
        <v>#VALUE!</v>
      </c>
      <c r="D407" s="0" t="e">
        <f aca="false">IF(A407="","",IF(F406&lt;$F$9,F406,$F$9-C407))</f>
        <v>#VALUE!</v>
      </c>
      <c r="E407" s="20" t="e">
        <f aca="false">IF(D407&gt;=F406,"",IF(A407="","",IF($D$9&gt;0,$D$9,0)+IF(AND(DATE(YEAR(B407),MONTH($D$11),DAY($D$11))&gt;B406,DATE(YEAR(B407),MONTH($D$11),DAY($D$11))&lt;=B407),$D$10,0)+IF(AND($D$13&gt;B406,$D$13&lt;=B407),$D$12,0)))</f>
        <v>#VALUE!</v>
      </c>
      <c r="F407" s="0" t="e">
        <f aca="false">IF(A407="","",F406-D407-E407)</f>
        <v>#VALUE!</v>
      </c>
    </row>
    <row r="408" customFormat="false" ht="12.85" hidden="false" customHeight="false" outlineLevel="0" collapsed="false">
      <c r="A408" s="0" t="e">
        <f aca="false">IF(AND(A407&lt;$F$12,F407&gt;0),A407+1,"")</f>
        <v>#VALUE!</v>
      </c>
      <c r="B408" s="19" t="e">
        <f aca="false">IF(A408="","",IF(VLOOKUP($B$12,Data!$A$2:$B$8,2,0)&lt;13,EDATE($B$16,A408*12/VLOOKUP($B$12,Data!$A$2:$B$8,2,0)),IF(VLOOKUP($B$12,Data!$A$2:$B$8,2,0)=52,B407+7,B407+14)))</f>
        <v>#VALUE!</v>
      </c>
      <c r="C408" s="0" t="e">
        <f aca="false">IF(A408="","",F407*($B$10/VLOOKUP($B$12,Data!$A$2:$B$8,2,0)))</f>
        <v>#VALUE!</v>
      </c>
      <c r="D408" s="0" t="e">
        <f aca="false">IF(A408="","",IF(F407&lt;$F$9,F407,$F$9-C408))</f>
        <v>#VALUE!</v>
      </c>
      <c r="E408" s="20" t="e">
        <f aca="false">IF(D408&gt;=F407,"",IF(A408="","",IF($D$9&gt;0,$D$9,0)+IF(AND(DATE(YEAR(B408),MONTH($D$11),DAY($D$11))&gt;B407,DATE(YEAR(B408),MONTH($D$11),DAY($D$11))&lt;=B408),$D$10,0)+IF(AND($D$13&gt;B407,$D$13&lt;=B408),$D$12,0)))</f>
        <v>#VALUE!</v>
      </c>
      <c r="F408" s="0" t="e">
        <f aca="false">IF(A408="","",F407-D408-E408)</f>
        <v>#VALUE!</v>
      </c>
    </row>
    <row r="409" customFormat="false" ht="12.85" hidden="false" customHeight="false" outlineLevel="0" collapsed="false">
      <c r="A409" s="0" t="e">
        <f aca="false">IF(AND(A408&lt;$F$12,F408&gt;0),A408+1,"")</f>
        <v>#VALUE!</v>
      </c>
      <c r="B409" s="19" t="e">
        <f aca="false">IF(A409="","",IF(VLOOKUP($B$12,Data!$A$2:$B$8,2,0)&lt;13,EDATE($B$16,A409*12/VLOOKUP($B$12,Data!$A$2:$B$8,2,0)),IF(VLOOKUP($B$12,Data!$A$2:$B$8,2,0)=52,B408+7,B408+14)))</f>
        <v>#VALUE!</v>
      </c>
      <c r="C409" s="0" t="e">
        <f aca="false">IF(A409="","",F408*($B$10/VLOOKUP($B$12,Data!$A$2:$B$8,2,0)))</f>
        <v>#VALUE!</v>
      </c>
      <c r="D409" s="0" t="e">
        <f aca="false">IF(A409="","",IF(F408&lt;$F$9,F408,$F$9-C409))</f>
        <v>#VALUE!</v>
      </c>
      <c r="E409" s="20" t="e">
        <f aca="false">IF(D409&gt;=F408,"",IF(A409="","",IF($D$9&gt;0,$D$9,0)+IF(AND(DATE(YEAR(B409),MONTH($D$11),DAY($D$11))&gt;B408,DATE(YEAR(B409),MONTH($D$11),DAY($D$11))&lt;=B409),$D$10,0)+IF(AND($D$13&gt;B408,$D$13&lt;=B409),$D$12,0)))</f>
        <v>#VALUE!</v>
      </c>
      <c r="F409" s="0" t="e">
        <f aca="false">IF(A409="","",F408-D409-E409)</f>
        <v>#VALUE!</v>
      </c>
    </row>
    <row r="410" customFormat="false" ht="12.85" hidden="false" customHeight="false" outlineLevel="0" collapsed="false">
      <c r="A410" s="0" t="e">
        <f aca="false">IF(AND(A409&lt;$F$12,F409&gt;0),A409+1,"")</f>
        <v>#VALUE!</v>
      </c>
      <c r="B410" s="19" t="e">
        <f aca="false">IF(A410="","",IF(VLOOKUP($B$12,Data!$A$2:$B$8,2,0)&lt;13,EDATE($B$16,A410*12/VLOOKUP($B$12,Data!$A$2:$B$8,2,0)),IF(VLOOKUP($B$12,Data!$A$2:$B$8,2,0)=52,B409+7,B409+14)))</f>
        <v>#VALUE!</v>
      </c>
      <c r="C410" s="0" t="e">
        <f aca="false">IF(A410="","",F409*($B$10/VLOOKUP($B$12,Data!$A$2:$B$8,2,0)))</f>
        <v>#VALUE!</v>
      </c>
      <c r="D410" s="0" t="e">
        <f aca="false">IF(A410="","",IF(F409&lt;$F$9,F409,$F$9-C410))</f>
        <v>#VALUE!</v>
      </c>
      <c r="E410" s="20" t="e">
        <f aca="false">IF(D410&gt;=F409,"",IF(A410="","",IF($D$9&gt;0,$D$9,0)+IF(AND(DATE(YEAR(B410),MONTH($D$11),DAY($D$11))&gt;B409,DATE(YEAR(B410),MONTH($D$11),DAY($D$11))&lt;=B410),$D$10,0)+IF(AND($D$13&gt;B409,$D$13&lt;=B410),$D$12,0)))</f>
        <v>#VALUE!</v>
      </c>
      <c r="F410" s="0" t="e">
        <f aca="false">IF(A410="","",F409-D410-E410)</f>
        <v>#VALUE!</v>
      </c>
    </row>
    <row r="411" customFormat="false" ht="12.85" hidden="false" customHeight="false" outlineLevel="0" collapsed="false">
      <c r="A411" s="0" t="e">
        <f aca="false">IF(AND(A410&lt;$F$12,F410&gt;0),A410+1,"")</f>
        <v>#VALUE!</v>
      </c>
      <c r="B411" s="19" t="e">
        <f aca="false">IF(A411="","",IF(VLOOKUP($B$12,Data!$A$2:$B$8,2,0)&lt;13,EDATE($B$16,A411*12/VLOOKUP($B$12,Data!$A$2:$B$8,2,0)),IF(VLOOKUP($B$12,Data!$A$2:$B$8,2,0)=52,B410+7,B410+14)))</f>
        <v>#VALUE!</v>
      </c>
      <c r="C411" s="0" t="e">
        <f aca="false">IF(A411="","",F410*($B$10/VLOOKUP($B$12,Data!$A$2:$B$8,2,0)))</f>
        <v>#VALUE!</v>
      </c>
      <c r="D411" s="0" t="e">
        <f aca="false">IF(A411="","",IF(F410&lt;$F$9,F410,$F$9-C411))</f>
        <v>#VALUE!</v>
      </c>
      <c r="E411" s="20" t="e">
        <f aca="false">IF(D411&gt;=F410,"",IF(A411="","",IF($D$9&gt;0,$D$9,0)+IF(AND(DATE(YEAR(B411),MONTH($D$11),DAY($D$11))&gt;B410,DATE(YEAR(B411),MONTH($D$11),DAY($D$11))&lt;=B411),$D$10,0)+IF(AND($D$13&gt;B410,$D$13&lt;=B411),$D$12,0)))</f>
        <v>#VALUE!</v>
      </c>
      <c r="F411" s="0" t="e">
        <f aca="false">IF(A411="","",F410-D411-E411)</f>
        <v>#VALUE!</v>
      </c>
    </row>
    <row r="412" customFormat="false" ht="12.85" hidden="false" customHeight="false" outlineLevel="0" collapsed="false">
      <c r="A412" s="0" t="e">
        <f aca="false">IF(AND(A411&lt;$F$12,F411&gt;0),A411+1,"")</f>
        <v>#VALUE!</v>
      </c>
      <c r="B412" s="19" t="e">
        <f aca="false">IF(A412="","",IF(VLOOKUP($B$12,Data!$A$2:$B$8,2,0)&lt;13,EDATE($B$16,A412*12/VLOOKUP($B$12,Data!$A$2:$B$8,2,0)),IF(VLOOKUP($B$12,Data!$A$2:$B$8,2,0)=52,B411+7,B411+14)))</f>
        <v>#VALUE!</v>
      </c>
      <c r="C412" s="0" t="e">
        <f aca="false">IF(A412="","",F411*($B$10/VLOOKUP($B$12,Data!$A$2:$B$8,2,0)))</f>
        <v>#VALUE!</v>
      </c>
      <c r="D412" s="0" t="e">
        <f aca="false">IF(A412="","",IF(F411&lt;$F$9,F411,$F$9-C412))</f>
        <v>#VALUE!</v>
      </c>
      <c r="E412" s="20" t="e">
        <f aca="false">IF(D412&gt;=F411,"",IF(A412="","",IF($D$9&gt;0,$D$9,0)+IF(AND(DATE(YEAR(B412),MONTH($D$11),DAY($D$11))&gt;B411,DATE(YEAR(B412),MONTH($D$11),DAY($D$11))&lt;=B412),$D$10,0)+IF(AND($D$13&gt;B411,$D$13&lt;=B412),$D$12,0)))</f>
        <v>#VALUE!</v>
      </c>
      <c r="F412" s="0" t="e">
        <f aca="false">IF(A412="","",F411-D412-E412)</f>
        <v>#VALUE!</v>
      </c>
    </row>
    <row r="413" customFormat="false" ht="12.85" hidden="false" customHeight="false" outlineLevel="0" collapsed="false">
      <c r="A413" s="0" t="e">
        <f aca="false">IF(AND(A412&lt;$F$12,F412&gt;0),A412+1,"")</f>
        <v>#VALUE!</v>
      </c>
      <c r="B413" s="19" t="e">
        <f aca="false">IF(A413="","",IF(VLOOKUP($B$12,Data!$A$2:$B$8,2,0)&lt;13,EDATE($B$16,A413*12/VLOOKUP($B$12,Data!$A$2:$B$8,2,0)),IF(VLOOKUP($B$12,Data!$A$2:$B$8,2,0)=52,B412+7,B412+14)))</f>
        <v>#VALUE!</v>
      </c>
      <c r="C413" s="0" t="e">
        <f aca="false">IF(A413="","",F412*($B$10/VLOOKUP($B$12,Data!$A$2:$B$8,2,0)))</f>
        <v>#VALUE!</v>
      </c>
      <c r="D413" s="0" t="e">
        <f aca="false">IF(A413="","",IF(F412&lt;$F$9,F412,$F$9-C413))</f>
        <v>#VALUE!</v>
      </c>
      <c r="E413" s="20" t="e">
        <f aca="false">IF(D413&gt;=F412,"",IF(A413="","",IF($D$9&gt;0,$D$9,0)+IF(AND(DATE(YEAR(B413),MONTH($D$11),DAY($D$11))&gt;B412,DATE(YEAR(B413),MONTH($D$11),DAY($D$11))&lt;=B413),$D$10,0)+IF(AND($D$13&gt;B412,$D$13&lt;=B413),$D$12,0)))</f>
        <v>#VALUE!</v>
      </c>
      <c r="F413" s="0" t="e">
        <f aca="false">IF(A413="","",F412-D413-E413)</f>
        <v>#VALUE!</v>
      </c>
    </row>
    <row r="414" customFormat="false" ht="12.85" hidden="false" customHeight="false" outlineLevel="0" collapsed="false">
      <c r="A414" s="0" t="e">
        <f aca="false">IF(AND(A413&lt;$F$12,F413&gt;0),A413+1,"")</f>
        <v>#VALUE!</v>
      </c>
      <c r="B414" s="19" t="e">
        <f aca="false">IF(A414="","",IF(VLOOKUP($B$12,Data!$A$2:$B$8,2,0)&lt;13,EDATE($B$16,A414*12/VLOOKUP($B$12,Data!$A$2:$B$8,2,0)),IF(VLOOKUP($B$12,Data!$A$2:$B$8,2,0)=52,B413+7,B413+14)))</f>
        <v>#VALUE!</v>
      </c>
      <c r="C414" s="0" t="e">
        <f aca="false">IF(A414="","",F413*($B$10/VLOOKUP($B$12,Data!$A$2:$B$8,2,0)))</f>
        <v>#VALUE!</v>
      </c>
      <c r="D414" s="0" t="e">
        <f aca="false">IF(A414="","",IF(F413&lt;$F$9,F413,$F$9-C414))</f>
        <v>#VALUE!</v>
      </c>
      <c r="E414" s="20" t="e">
        <f aca="false">IF(D414&gt;=F413,"",IF(A414="","",IF($D$9&gt;0,$D$9,0)+IF(AND(DATE(YEAR(B414),MONTH($D$11),DAY($D$11))&gt;B413,DATE(YEAR(B414),MONTH($D$11),DAY($D$11))&lt;=B414),$D$10,0)+IF(AND($D$13&gt;B413,$D$13&lt;=B414),$D$12,0)))</f>
        <v>#VALUE!</v>
      </c>
      <c r="F414" s="0" t="e">
        <f aca="false">IF(A414="","",F413-D414-E414)</f>
        <v>#VALUE!</v>
      </c>
    </row>
    <row r="415" customFormat="false" ht="12.85" hidden="false" customHeight="false" outlineLevel="0" collapsed="false">
      <c r="A415" s="0" t="e">
        <f aca="false">IF(AND(A414&lt;$F$12,F414&gt;0),A414+1,"")</f>
        <v>#VALUE!</v>
      </c>
      <c r="B415" s="19" t="e">
        <f aca="false">IF(A415="","",IF(VLOOKUP($B$12,Data!$A$2:$B$8,2,0)&lt;13,EDATE($B$16,A415*12/VLOOKUP($B$12,Data!$A$2:$B$8,2,0)),IF(VLOOKUP($B$12,Data!$A$2:$B$8,2,0)=52,B414+7,B414+14)))</f>
        <v>#VALUE!</v>
      </c>
      <c r="C415" s="0" t="e">
        <f aca="false">IF(A415="","",F414*($B$10/VLOOKUP($B$12,Data!$A$2:$B$8,2,0)))</f>
        <v>#VALUE!</v>
      </c>
      <c r="D415" s="0" t="e">
        <f aca="false">IF(A415="","",IF(F414&lt;$F$9,F414,$F$9-C415))</f>
        <v>#VALUE!</v>
      </c>
      <c r="E415" s="20" t="e">
        <f aca="false">IF(D415&gt;=F414,"",IF(A415="","",IF($D$9&gt;0,$D$9,0)+IF(AND(DATE(YEAR(B415),MONTH($D$11),DAY($D$11))&gt;B414,DATE(YEAR(B415),MONTH($D$11),DAY($D$11))&lt;=B415),$D$10,0)+IF(AND($D$13&gt;B414,$D$13&lt;=B415),$D$12,0)))</f>
        <v>#VALUE!</v>
      </c>
      <c r="F415" s="0" t="e">
        <f aca="false">IF(A415="","",F414-D415-E415)</f>
        <v>#VALUE!</v>
      </c>
    </row>
    <row r="416" customFormat="false" ht="12.85" hidden="false" customHeight="false" outlineLevel="0" collapsed="false">
      <c r="A416" s="0" t="e">
        <f aca="false">IF(AND(A415&lt;$F$12,F415&gt;0),A415+1,"")</f>
        <v>#VALUE!</v>
      </c>
      <c r="B416" s="19" t="e">
        <f aca="false">IF(A416="","",IF(VLOOKUP($B$12,Data!$A$2:$B$8,2,0)&lt;13,EDATE($B$16,A416*12/VLOOKUP($B$12,Data!$A$2:$B$8,2,0)),IF(VLOOKUP($B$12,Data!$A$2:$B$8,2,0)=52,B415+7,B415+14)))</f>
        <v>#VALUE!</v>
      </c>
      <c r="C416" s="0" t="e">
        <f aca="false">IF(A416="","",F415*($B$10/VLOOKUP($B$12,Data!$A$2:$B$8,2,0)))</f>
        <v>#VALUE!</v>
      </c>
      <c r="D416" s="0" t="e">
        <f aca="false">IF(A416="","",IF(F415&lt;$F$9,F415,$F$9-C416))</f>
        <v>#VALUE!</v>
      </c>
      <c r="E416" s="20" t="e">
        <f aca="false">IF(D416&gt;=F415,"",IF(A416="","",IF($D$9&gt;0,$D$9,0)+IF(AND(DATE(YEAR(B416),MONTH($D$11),DAY($D$11))&gt;B415,DATE(YEAR(B416),MONTH($D$11),DAY($D$11))&lt;=B416),$D$10,0)+IF(AND($D$13&gt;B415,$D$13&lt;=B416),$D$12,0)))</f>
        <v>#VALUE!</v>
      </c>
      <c r="F416" s="0" t="e">
        <f aca="false">IF(A416="","",F415-D416-E416)</f>
        <v>#VALUE!</v>
      </c>
    </row>
    <row r="417" customFormat="false" ht="12.85" hidden="false" customHeight="false" outlineLevel="0" collapsed="false">
      <c r="A417" s="0" t="e">
        <f aca="false">IF(AND(A416&lt;$F$12,F416&gt;0),A416+1,"")</f>
        <v>#VALUE!</v>
      </c>
      <c r="B417" s="19" t="e">
        <f aca="false">IF(A417="","",IF(VLOOKUP($B$12,Data!$A$2:$B$8,2,0)&lt;13,EDATE($B$16,A417*12/VLOOKUP($B$12,Data!$A$2:$B$8,2,0)),IF(VLOOKUP($B$12,Data!$A$2:$B$8,2,0)=52,B416+7,B416+14)))</f>
        <v>#VALUE!</v>
      </c>
      <c r="C417" s="0" t="e">
        <f aca="false">IF(A417="","",F416*($B$10/VLOOKUP($B$12,Data!$A$2:$B$8,2,0)))</f>
        <v>#VALUE!</v>
      </c>
      <c r="D417" s="0" t="e">
        <f aca="false">IF(A417="","",IF(F416&lt;$F$9,F416,$F$9-C417))</f>
        <v>#VALUE!</v>
      </c>
      <c r="E417" s="20" t="e">
        <f aca="false">IF(D417&gt;=F416,"",IF(A417="","",IF($D$9&gt;0,$D$9,0)+IF(AND(DATE(YEAR(B417),MONTH($D$11),DAY($D$11))&gt;B416,DATE(YEAR(B417),MONTH($D$11),DAY($D$11))&lt;=B417),$D$10,0)+IF(AND($D$13&gt;B416,$D$13&lt;=B417),$D$12,0)))</f>
        <v>#VALUE!</v>
      </c>
      <c r="F417" s="0" t="e">
        <f aca="false">IF(A417="","",F416-D417-E417)</f>
        <v>#VALUE!</v>
      </c>
    </row>
    <row r="418" customFormat="false" ht="12.85" hidden="false" customHeight="false" outlineLevel="0" collapsed="false">
      <c r="A418" s="0" t="e">
        <f aca="false">IF(AND(A417&lt;$F$12,F417&gt;0),A417+1,"")</f>
        <v>#VALUE!</v>
      </c>
      <c r="B418" s="19" t="e">
        <f aca="false">IF(A418="","",IF(VLOOKUP($B$12,Data!$A$2:$B$8,2,0)&lt;13,EDATE($B$16,A418*12/VLOOKUP($B$12,Data!$A$2:$B$8,2,0)),IF(VLOOKUP($B$12,Data!$A$2:$B$8,2,0)=52,B417+7,B417+14)))</f>
        <v>#VALUE!</v>
      </c>
      <c r="C418" s="0" t="e">
        <f aca="false">IF(A418="","",F417*($B$10/VLOOKUP($B$12,Data!$A$2:$B$8,2,0)))</f>
        <v>#VALUE!</v>
      </c>
      <c r="D418" s="0" t="e">
        <f aca="false">IF(A418="","",IF(F417&lt;$F$9,F417,$F$9-C418))</f>
        <v>#VALUE!</v>
      </c>
      <c r="E418" s="20" t="e">
        <f aca="false">IF(D418&gt;=F417,"",IF(A418="","",IF($D$9&gt;0,$D$9,0)+IF(AND(DATE(YEAR(B418),MONTH($D$11),DAY($D$11))&gt;B417,DATE(YEAR(B418),MONTH($D$11),DAY($D$11))&lt;=B418),$D$10,0)+IF(AND($D$13&gt;B417,$D$13&lt;=B418),$D$12,0)))</f>
        <v>#VALUE!</v>
      </c>
      <c r="F418" s="0" t="e">
        <f aca="false">IF(A418="","",F417-D418-E418)</f>
        <v>#VALUE!</v>
      </c>
    </row>
    <row r="419" customFormat="false" ht="12.85" hidden="false" customHeight="false" outlineLevel="0" collapsed="false">
      <c r="A419" s="0" t="e">
        <f aca="false">IF(AND(A418&lt;$F$12,F418&gt;0),A418+1,"")</f>
        <v>#VALUE!</v>
      </c>
      <c r="B419" s="19" t="e">
        <f aca="false">IF(A419="","",IF(VLOOKUP($B$12,Data!$A$2:$B$8,2,0)&lt;13,EDATE($B$16,A419*12/VLOOKUP($B$12,Data!$A$2:$B$8,2,0)),IF(VLOOKUP($B$12,Data!$A$2:$B$8,2,0)=52,B418+7,B418+14)))</f>
        <v>#VALUE!</v>
      </c>
      <c r="C419" s="0" t="e">
        <f aca="false">IF(A419="","",F418*($B$10/VLOOKUP($B$12,Data!$A$2:$B$8,2,0)))</f>
        <v>#VALUE!</v>
      </c>
      <c r="D419" s="0" t="e">
        <f aca="false">IF(A419="","",IF(F418&lt;$F$9,F418,$F$9-C419))</f>
        <v>#VALUE!</v>
      </c>
      <c r="E419" s="20" t="e">
        <f aca="false">IF(D419&gt;=F418,"",IF(A419="","",IF($D$9&gt;0,$D$9,0)+IF(AND(DATE(YEAR(B419),MONTH($D$11),DAY($D$11))&gt;B418,DATE(YEAR(B419),MONTH($D$11),DAY($D$11))&lt;=B419),$D$10,0)+IF(AND($D$13&gt;B418,$D$13&lt;=B419),$D$12,0)))</f>
        <v>#VALUE!</v>
      </c>
      <c r="F419" s="0" t="e">
        <f aca="false">IF(A419="","",F418-D419-E419)</f>
        <v>#VALUE!</v>
      </c>
    </row>
    <row r="420" customFormat="false" ht="12.85" hidden="false" customHeight="false" outlineLevel="0" collapsed="false">
      <c r="A420" s="0" t="e">
        <f aca="false">IF(AND(A419&lt;$F$12,F419&gt;0),A419+1,"")</f>
        <v>#VALUE!</v>
      </c>
      <c r="B420" s="19" t="e">
        <f aca="false">IF(A420="","",IF(VLOOKUP($B$12,Data!$A$2:$B$8,2,0)&lt;13,EDATE($B$16,A420*12/VLOOKUP($B$12,Data!$A$2:$B$8,2,0)),IF(VLOOKUP($B$12,Data!$A$2:$B$8,2,0)=52,B419+7,B419+14)))</f>
        <v>#VALUE!</v>
      </c>
      <c r="C420" s="0" t="e">
        <f aca="false">IF(A420="","",F419*($B$10/VLOOKUP($B$12,Data!$A$2:$B$8,2,0)))</f>
        <v>#VALUE!</v>
      </c>
      <c r="D420" s="0" t="e">
        <f aca="false">IF(A420="","",IF(F419&lt;$F$9,F419,$F$9-C420))</f>
        <v>#VALUE!</v>
      </c>
      <c r="E420" s="20" t="e">
        <f aca="false">IF(D420&gt;=F419,"",IF(A420="","",IF($D$9&gt;0,$D$9,0)+IF(AND(DATE(YEAR(B420),MONTH($D$11),DAY($D$11))&gt;B419,DATE(YEAR(B420),MONTH($D$11),DAY($D$11))&lt;=B420),$D$10,0)+IF(AND($D$13&gt;B419,$D$13&lt;=B420),$D$12,0)))</f>
        <v>#VALUE!</v>
      </c>
      <c r="F420" s="0" t="e">
        <f aca="false">IF(A420="","",F419-D420-E420)</f>
        <v>#VALUE!</v>
      </c>
    </row>
    <row r="421" customFormat="false" ht="12.85" hidden="false" customHeight="false" outlineLevel="0" collapsed="false">
      <c r="A421" s="0" t="e">
        <f aca="false">IF(AND(A420&lt;$F$12,F420&gt;0),A420+1,"")</f>
        <v>#VALUE!</v>
      </c>
      <c r="B421" s="19" t="e">
        <f aca="false">IF(A421="","",IF(VLOOKUP($B$12,Data!$A$2:$B$8,2,0)&lt;13,EDATE($B$16,A421*12/VLOOKUP($B$12,Data!$A$2:$B$8,2,0)),IF(VLOOKUP($B$12,Data!$A$2:$B$8,2,0)=52,B420+7,B420+14)))</f>
        <v>#VALUE!</v>
      </c>
      <c r="C421" s="0" t="e">
        <f aca="false">IF(A421="","",F420*($B$10/VLOOKUP($B$12,Data!$A$2:$B$8,2,0)))</f>
        <v>#VALUE!</v>
      </c>
      <c r="D421" s="0" t="e">
        <f aca="false">IF(A421="","",IF(F420&lt;$F$9,F420,$F$9-C421))</f>
        <v>#VALUE!</v>
      </c>
      <c r="E421" s="20" t="e">
        <f aca="false">IF(D421&gt;=F420,"",IF(A421="","",IF($D$9&gt;0,$D$9,0)+IF(AND(DATE(YEAR(B421),MONTH($D$11),DAY($D$11))&gt;B420,DATE(YEAR(B421),MONTH($D$11),DAY($D$11))&lt;=B421),$D$10,0)+IF(AND($D$13&gt;B420,$D$13&lt;=B421),$D$12,0)))</f>
        <v>#VALUE!</v>
      </c>
      <c r="F421" s="0" t="e">
        <f aca="false">IF(A421="","",F420-D421-E421)</f>
        <v>#VALUE!</v>
      </c>
    </row>
    <row r="422" customFormat="false" ht="12.85" hidden="false" customHeight="false" outlineLevel="0" collapsed="false">
      <c r="A422" s="0" t="e">
        <f aca="false">IF(AND(A421&lt;$F$12,F421&gt;0),A421+1,"")</f>
        <v>#VALUE!</v>
      </c>
      <c r="B422" s="19" t="e">
        <f aca="false">IF(A422="","",IF(VLOOKUP($B$12,Data!$A$2:$B$8,2,0)&lt;13,EDATE($B$16,A422*12/VLOOKUP($B$12,Data!$A$2:$B$8,2,0)),IF(VLOOKUP($B$12,Data!$A$2:$B$8,2,0)=52,B421+7,B421+14)))</f>
        <v>#VALUE!</v>
      </c>
      <c r="C422" s="0" t="e">
        <f aca="false">IF(A422="","",F421*($B$10/VLOOKUP($B$12,Data!$A$2:$B$8,2,0)))</f>
        <v>#VALUE!</v>
      </c>
      <c r="D422" s="0" t="e">
        <f aca="false">IF(A422="","",IF(F421&lt;$F$9,F421,$F$9-C422))</f>
        <v>#VALUE!</v>
      </c>
      <c r="E422" s="20" t="e">
        <f aca="false">IF(D422&gt;=F421,"",IF(A422="","",IF($D$9&gt;0,$D$9,0)+IF(AND(DATE(YEAR(B422),MONTH($D$11),DAY($D$11))&gt;B421,DATE(YEAR(B422),MONTH($D$11),DAY($D$11))&lt;=B422),$D$10,0)+IF(AND($D$13&gt;B421,$D$13&lt;=B422),$D$12,0)))</f>
        <v>#VALUE!</v>
      </c>
      <c r="F422" s="0" t="e">
        <f aca="false">IF(A422="","",F421-D422-E422)</f>
        <v>#VALUE!</v>
      </c>
    </row>
    <row r="423" customFormat="false" ht="12.85" hidden="false" customHeight="false" outlineLevel="0" collapsed="false">
      <c r="A423" s="0" t="e">
        <f aca="false">IF(AND(A422&lt;$F$12,F422&gt;0),A422+1,"")</f>
        <v>#VALUE!</v>
      </c>
      <c r="B423" s="19" t="e">
        <f aca="false">IF(A423="","",IF(VLOOKUP($B$12,Data!$A$2:$B$8,2,0)&lt;13,EDATE($B$16,A423*12/VLOOKUP($B$12,Data!$A$2:$B$8,2,0)),IF(VLOOKUP($B$12,Data!$A$2:$B$8,2,0)=52,B422+7,B422+14)))</f>
        <v>#VALUE!</v>
      </c>
      <c r="C423" s="0" t="e">
        <f aca="false">IF(A423="","",F422*($B$10/VLOOKUP($B$12,Data!$A$2:$B$8,2,0)))</f>
        <v>#VALUE!</v>
      </c>
      <c r="D423" s="0" t="e">
        <f aca="false">IF(A423="","",IF(F422&lt;$F$9,F422,$F$9-C423))</f>
        <v>#VALUE!</v>
      </c>
      <c r="E423" s="20" t="e">
        <f aca="false">IF(D423&gt;=F422,"",IF(A423="","",IF($D$9&gt;0,$D$9,0)+IF(AND(DATE(YEAR(B423),MONTH($D$11),DAY($D$11))&gt;B422,DATE(YEAR(B423),MONTH($D$11),DAY($D$11))&lt;=B423),$D$10,0)+IF(AND($D$13&gt;B422,$D$13&lt;=B423),$D$12,0)))</f>
        <v>#VALUE!</v>
      </c>
      <c r="F423" s="0" t="e">
        <f aca="false">IF(A423="","",F422-D423-E423)</f>
        <v>#VALUE!</v>
      </c>
    </row>
    <row r="424" customFormat="false" ht="12.85" hidden="false" customHeight="false" outlineLevel="0" collapsed="false">
      <c r="A424" s="0" t="e">
        <f aca="false">IF(AND(A423&lt;$F$12,F423&gt;0),A423+1,"")</f>
        <v>#VALUE!</v>
      </c>
      <c r="B424" s="19" t="e">
        <f aca="false">IF(A424="","",IF(VLOOKUP($B$12,Data!$A$2:$B$8,2,0)&lt;13,EDATE($B$16,A424*12/VLOOKUP($B$12,Data!$A$2:$B$8,2,0)),IF(VLOOKUP($B$12,Data!$A$2:$B$8,2,0)=52,B423+7,B423+14)))</f>
        <v>#VALUE!</v>
      </c>
      <c r="C424" s="0" t="e">
        <f aca="false">IF(A424="","",F423*($B$10/VLOOKUP($B$12,Data!$A$2:$B$8,2,0)))</f>
        <v>#VALUE!</v>
      </c>
      <c r="D424" s="0" t="e">
        <f aca="false">IF(A424="","",IF(F423&lt;$F$9,F423,$F$9-C424))</f>
        <v>#VALUE!</v>
      </c>
      <c r="E424" s="20" t="e">
        <f aca="false">IF(D424&gt;=F423,"",IF(A424="","",IF($D$9&gt;0,$D$9,0)+IF(AND(DATE(YEAR(B424),MONTH($D$11),DAY($D$11))&gt;B423,DATE(YEAR(B424),MONTH($D$11),DAY($D$11))&lt;=B424),$D$10,0)+IF(AND($D$13&gt;B423,$D$13&lt;=B424),$D$12,0)))</f>
        <v>#VALUE!</v>
      </c>
      <c r="F424" s="0" t="e">
        <f aca="false">IF(A424="","",F423-D424-E424)</f>
        <v>#VALUE!</v>
      </c>
    </row>
    <row r="425" customFormat="false" ht="12.85" hidden="false" customHeight="false" outlineLevel="0" collapsed="false">
      <c r="A425" s="0" t="e">
        <f aca="false">IF(AND(A424&lt;$F$12,F424&gt;0),A424+1,"")</f>
        <v>#VALUE!</v>
      </c>
      <c r="B425" s="19" t="e">
        <f aca="false">IF(A425="","",IF(VLOOKUP($B$12,Data!$A$2:$B$8,2,0)&lt;13,EDATE($B$16,A425*12/VLOOKUP($B$12,Data!$A$2:$B$8,2,0)),IF(VLOOKUP($B$12,Data!$A$2:$B$8,2,0)=52,B424+7,B424+14)))</f>
        <v>#VALUE!</v>
      </c>
      <c r="C425" s="0" t="e">
        <f aca="false">IF(A425="","",F424*($B$10/VLOOKUP($B$12,Data!$A$2:$B$8,2,0)))</f>
        <v>#VALUE!</v>
      </c>
      <c r="D425" s="0" t="e">
        <f aca="false">IF(A425="","",IF(F424&lt;$F$9,F424,$F$9-C425))</f>
        <v>#VALUE!</v>
      </c>
      <c r="E425" s="20" t="e">
        <f aca="false">IF(D425&gt;=F424,"",IF(A425="","",IF($D$9&gt;0,$D$9,0)+IF(AND(DATE(YEAR(B425),MONTH($D$11),DAY($D$11))&gt;B424,DATE(YEAR(B425),MONTH($D$11),DAY($D$11))&lt;=B425),$D$10,0)+IF(AND($D$13&gt;B424,$D$13&lt;=B425),$D$12,0)))</f>
        <v>#VALUE!</v>
      </c>
      <c r="F425" s="0" t="e">
        <f aca="false">IF(A425="","",F424-D425-E425)</f>
        <v>#VALUE!</v>
      </c>
    </row>
    <row r="426" customFormat="false" ht="12.85" hidden="false" customHeight="false" outlineLevel="0" collapsed="false">
      <c r="A426" s="0" t="e">
        <f aca="false">IF(AND(A425&lt;$F$12,F425&gt;0),A425+1,"")</f>
        <v>#VALUE!</v>
      </c>
      <c r="B426" s="19" t="e">
        <f aca="false">IF(A426="","",IF(VLOOKUP($B$12,Data!$A$2:$B$8,2,0)&lt;13,EDATE($B$16,A426*12/VLOOKUP($B$12,Data!$A$2:$B$8,2,0)),IF(VLOOKUP($B$12,Data!$A$2:$B$8,2,0)=52,B425+7,B425+14)))</f>
        <v>#VALUE!</v>
      </c>
      <c r="C426" s="0" t="e">
        <f aca="false">IF(A426="","",F425*($B$10/VLOOKUP($B$12,Data!$A$2:$B$8,2,0)))</f>
        <v>#VALUE!</v>
      </c>
      <c r="D426" s="0" t="e">
        <f aca="false">IF(A426="","",IF(F425&lt;$F$9,F425,$F$9-C426))</f>
        <v>#VALUE!</v>
      </c>
      <c r="E426" s="20" t="e">
        <f aca="false">IF(D426&gt;=F425,"",IF(A426="","",IF($D$9&gt;0,$D$9,0)+IF(AND(DATE(YEAR(B426),MONTH($D$11),DAY($D$11))&gt;B425,DATE(YEAR(B426),MONTH($D$11),DAY($D$11))&lt;=B426),$D$10,0)+IF(AND($D$13&gt;B425,$D$13&lt;=B426),$D$12,0)))</f>
        <v>#VALUE!</v>
      </c>
      <c r="F426" s="0" t="e">
        <f aca="false">IF(A426="","",F425-D426-E426)</f>
        <v>#VALUE!</v>
      </c>
    </row>
    <row r="427" customFormat="false" ht="12.85" hidden="false" customHeight="false" outlineLevel="0" collapsed="false">
      <c r="A427" s="0" t="e">
        <f aca="false">IF(AND(A426&lt;$F$12,F426&gt;0),A426+1,"")</f>
        <v>#VALUE!</v>
      </c>
      <c r="B427" s="19" t="e">
        <f aca="false">IF(A427="","",IF(VLOOKUP($B$12,Data!$A$2:$B$8,2,0)&lt;13,EDATE($B$16,A427*12/VLOOKUP($B$12,Data!$A$2:$B$8,2,0)),IF(VLOOKUP($B$12,Data!$A$2:$B$8,2,0)=52,B426+7,B426+14)))</f>
        <v>#VALUE!</v>
      </c>
      <c r="C427" s="0" t="e">
        <f aca="false">IF(A427="","",F426*($B$10/VLOOKUP($B$12,Data!$A$2:$B$8,2,0)))</f>
        <v>#VALUE!</v>
      </c>
      <c r="D427" s="0" t="e">
        <f aca="false">IF(A427="","",IF(F426&lt;$F$9,F426,$F$9-C427))</f>
        <v>#VALUE!</v>
      </c>
      <c r="E427" s="20" t="e">
        <f aca="false">IF(D427&gt;=F426,"",IF(A427="","",IF($D$9&gt;0,$D$9,0)+IF(AND(DATE(YEAR(B427),MONTH($D$11),DAY($D$11))&gt;B426,DATE(YEAR(B427),MONTH($D$11),DAY($D$11))&lt;=B427),$D$10,0)+IF(AND($D$13&gt;B426,$D$13&lt;=B427),$D$12,0)))</f>
        <v>#VALUE!</v>
      </c>
      <c r="F427" s="0" t="e">
        <f aca="false">IF(A427="","",F426-D427-E427)</f>
        <v>#VALUE!</v>
      </c>
    </row>
    <row r="428" customFormat="false" ht="12.85" hidden="false" customHeight="false" outlineLevel="0" collapsed="false">
      <c r="A428" s="0" t="e">
        <f aca="false">IF(AND(A427&lt;$F$12,F427&gt;0),A427+1,"")</f>
        <v>#VALUE!</v>
      </c>
      <c r="B428" s="19" t="e">
        <f aca="false">IF(A428="","",IF(VLOOKUP($B$12,Data!$A$2:$B$8,2,0)&lt;13,EDATE($B$16,A428*12/VLOOKUP($B$12,Data!$A$2:$B$8,2,0)),IF(VLOOKUP($B$12,Data!$A$2:$B$8,2,0)=52,B427+7,B427+14)))</f>
        <v>#VALUE!</v>
      </c>
      <c r="C428" s="0" t="e">
        <f aca="false">IF(A428="","",F427*($B$10/VLOOKUP($B$12,Data!$A$2:$B$8,2,0)))</f>
        <v>#VALUE!</v>
      </c>
      <c r="D428" s="0" t="e">
        <f aca="false">IF(A428="","",IF(F427&lt;$F$9,F427,$F$9-C428))</f>
        <v>#VALUE!</v>
      </c>
      <c r="E428" s="20" t="e">
        <f aca="false">IF(D428&gt;=F427,"",IF(A428="","",IF($D$9&gt;0,$D$9,0)+IF(AND(DATE(YEAR(B428),MONTH($D$11),DAY($D$11))&gt;B427,DATE(YEAR(B428),MONTH($D$11),DAY($D$11))&lt;=B428),$D$10,0)+IF(AND($D$13&gt;B427,$D$13&lt;=B428),$D$12,0)))</f>
        <v>#VALUE!</v>
      </c>
      <c r="F428" s="0" t="e">
        <f aca="false">IF(A428="","",F427-D428-E428)</f>
        <v>#VALUE!</v>
      </c>
    </row>
    <row r="429" customFormat="false" ht="12.85" hidden="false" customHeight="false" outlineLevel="0" collapsed="false">
      <c r="A429" s="0" t="e">
        <f aca="false">IF(AND(A428&lt;$F$12,F428&gt;0),A428+1,"")</f>
        <v>#VALUE!</v>
      </c>
      <c r="B429" s="19" t="e">
        <f aca="false">IF(A429="","",IF(VLOOKUP($B$12,Data!$A$2:$B$8,2,0)&lt;13,EDATE($B$16,A429*12/VLOOKUP($B$12,Data!$A$2:$B$8,2,0)),IF(VLOOKUP($B$12,Data!$A$2:$B$8,2,0)=52,B428+7,B428+14)))</f>
        <v>#VALUE!</v>
      </c>
      <c r="C429" s="0" t="e">
        <f aca="false">IF(A429="","",F428*($B$10/VLOOKUP($B$12,Data!$A$2:$B$8,2,0)))</f>
        <v>#VALUE!</v>
      </c>
      <c r="D429" s="0" t="e">
        <f aca="false">IF(A429="","",IF(F428&lt;$F$9,F428,$F$9-C429))</f>
        <v>#VALUE!</v>
      </c>
      <c r="E429" s="20" t="e">
        <f aca="false">IF(D429&gt;=F428,"",IF(A429="","",IF($D$9&gt;0,$D$9,0)+IF(AND(DATE(YEAR(B429),MONTH($D$11),DAY($D$11))&gt;B428,DATE(YEAR(B429),MONTH($D$11),DAY($D$11))&lt;=B429),$D$10,0)+IF(AND($D$13&gt;B428,$D$13&lt;=B429),$D$12,0)))</f>
        <v>#VALUE!</v>
      </c>
      <c r="F429" s="0" t="e">
        <f aca="false">IF(A429="","",F428-D429-E429)</f>
        <v>#VALUE!</v>
      </c>
    </row>
    <row r="430" customFormat="false" ht="12.85" hidden="false" customHeight="false" outlineLevel="0" collapsed="false">
      <c r="A430" s="0" t="e">
        <f aca="false">IF(AND(A429&lt;$F$12,F429&gt;0),A429+1,"")</f>
        <v>#VALUE!</v>
      </c>
      <c r="B430" s="19" t="e">
        <f aca="false">IF(A430="","",IF(VLOOKUP($B$12,Data!$A$2:$B$8,2,0)&lt;13,EDATE($B$16,A430*12/VLOOKUP($B$12,Data!$A$2:$B$8,2,0)),IF(VLOOKUP($B$12,Data!$A$2:$B$8,2,0)=52,B429+7,B429+14)))</f>
        <v>#VALUE!</v>
      </c>
      <c r="C430" s="0" t="e">
        <f aca="false">IF(A430="","",F429*($B$10/VLOOKUP($B$12,Data!$A$2:$B$8,2,0)))</f>
        <v>#VALUE!</v>
      </c>
      <c r="D430" s="0" t="e">
        <f aca="false">IF(A430="","",IF(F429&lt;$F$9,F429,$F$9-C430))</f>
        <v>#VALUE!</v>
      </c>
      <c r="E430" s="20" t="e">
        <f aca="false">IF(D430&gt;=F429,"",IF(A430="","",IF($D$9&gt;0,$D$9,0)+IF(AND(DATE(YEAR(B430),MONTH($D$11),DAY($D$11))&gt;B429,DATE(YEAR(B430),MONTH($D$11),DAY($D$11))&lt;=B430),$D$10,0)+IF(AND($D$13&gt;B429,$D$13&lt;=B430),$D$12,0)))</f>
        <v>#VALUE!</v>
      </c>
      <c r="F430" s="0" t="e">
        <f aca="false">IF(A430="","",F429-D430-E430)</f>
        <v>#VALUE!</v>
      </c>
    </row>
    <row r="431" customFormat="false" ht="12.85" hidden="false" customHeight="false" outlineLevel="0" collapsed="false">
      <c r="A431" s="0" t="e">
        <f aca="false">IF(AND(A430&lt;$F$12,F430&gt;0),A430+1,"")</f>
        <v>#VALUE!</v>
      </c>
      <c r="B431" s="19" t="e">
        <f aca="false">IF(A431="","",IF(VLOOKUP($B$12,Data!$A$2:$B$8,2,0)&lt;13,EDATE($B$16,A431*12/VLOOKUP($B$12,Data!$A$2:$B$8,2,0)),IF(VLOOKUP($B$12,Data!$A$2:$B$8,2,0)=52,B430+7,B430+14)))</f>
        <v>#VALUE!</v>
      </c>
      <c r="C431" s="0" t="e">
        <f aca="false">IF(A431="","",F430*($B$10/VLOOKUP($B$12,Data!$A$2:$B$8,2,0)))</f>
        <v>#VALUE!</v>
      </c>
      <c r="D431" s="0" t="e">
        <f aca="false">IF(A431="","",IF(F430&lt;$F$9,F430,$F$9-C431))</f>
        <v>#VALUE!</v>
      </c>
      <c r="E431" s="20" t="e">
        <f aca="false">IF(D431&gt;=F430,"",IF(A431="","",IF($D$9&gt;0,$D$9,0)+IF(AND(DATE(YEAR(B431),MONTH($D$11),DAY($D$11))&gt;B430,DATE(YEAR(B431),MONTH($D$11),DAY($D$11))&lt;=B431),$D$10,0)+IF(AND($D$13&gt;B430,$D$13&lt;=B431),$D$12,0)))</f>
        <v>#VALUE!</v>
      </c>
      <c r="F431" s="0" t="e">
        <f aca="false">IF(A431="","",F430-D431-E431)</f>
        <v>#VALUE!</v>
      </c>
    </row>
    <row r="432" customFormat="false" ht="12.85" hidden="false" customHeight="false" outlineLevel="0" collapsed="false">
      <c r="A432" s="0" t="e">
        <f aca="false">IF(AND(A431&lt;$F$12,F431&gt;0),A431+1,"")</f>
        <v>#VALUE!</v>
      </c>
      <c r="B432" s="19" t="e">
        <f aca="false">IF(A432="","",IF(VLOOKUP($B$12,Data!$A$2:$B$8,2,0)&lt;13,EDATE($B$16,A432*12/VLOOKUP($B$12,Data!$A$2:$B$8,2,0)),IF(VLOOKUP($B$12,Data!$A$2:$B$8,2,0)=52,B431+7,B431+14)))</f>
        <v>#VALUE!</v>
      </c>
      <c r="C432" s="0" t="e">
        <f aca="false">IF(A432="","",F431*($B$10/VLOOKUP($B$12,Data!$A$2:$B$8,2,0)))</f>
        <v>#VALUE!</v>
      </c>
      <c r="D432" s="0" t="e">
        <f aca="false">IF(A432="","",IF(F431&lt;$F$9,F431,$F$9-C432))</f>
        <v>#VALUE!</v>
      </c>
      <c r="E432" s="20" t="e">
        <f aca="false">IF(D432&gt;=F431,"",IF(A432="","",IF($D$9&gt;0,$D$9,0)+IF(AND(DATE(YEAR(B432),MONTH($D$11),DAY($D$11))&gt;B431,DATE(YEAR(B432),MONTH($D$11),DAY($D$11))&lt;=B432),$D$10,0)+IF(AND($D$13&gt;B431,$D$13&lt;=B432),$D$12,0)))</f>
        <v>#VALUE!</v>
      </c>
      <c r="F432" s="0" t="e">
        <f aca="false">IF(A432="","",F431-D432-E432)</f>
        <v>#VALUE!</v>
      </c>
    </row>
    <row r="433" customFormat="false" ht="12.85" hidden="false" customHeight="false" outlineLevel="0" collapsed="false">
      <c r="A433" s="0" t="e">
        <f aca="false">IF(AND(A432&lt;$F$12,F432&gt;0),A432+1,"")</f>
        <v>#VALUE!</v>
      </c>
      <c r="B433" s="19" t="e">
        <f aca="false">IF(A433="","",IF(VLOOKUP($B$12,Data!$A$2:$B$8,2,0)&lt;13,EDATE($B$16,A433*12/VLOOKUP($B$12,Data!$A$2:$B$8,2,0)),IF(VLOOKUP($B$12,Data!$A$2:$B$8,2,0)=52,B432+7,B432+14)))</f>
        <v>#VALUE!</v>
      </c>
      <c r="C433" s="0" t="e">
        <f aca="false">IF(A433="","",F432*($B$10/VLOOKUP($B$12,Data!$A$2:$B$8,2,0)))</f>
        <v>#VALUE!</v>
      </c>
      <c r="D433" s="0" t="e">
        <f aca="false">IF(A433="","",IF(F432&lt;$F$9,F432,$F$9-C433))</f>
        <v>#VALUE!</v>
      </c>
      <c r="E433" s="20" t="e">
        <f aca="false">IF(D433&gt;=F432,"",IF(A433="","",IF($D$9&gt;0,$D$9,0)+IF(AND(DATE(YEAR(B433),MONTH($D$11),DAY($D$11))&gt;B432,DATE(YEAR(B433),MONTH($D$11),DAY($D$11))&lt;=B433),$D$10,0)+IF(AND($D$13&gt;B432,$D$13&lt;=B433),$D$12,0)))</f>
        <v>#VALUE!</v>
      </c>
      <c r="F433" s="0" t="e">
        <f aca="false">IF(A433="","",F432-D433-E433)</f>
        <v>#VALUE!</v>
      </c>
    </row>
    <row r="434" customFormat="false" ht="12.85" hidden="false" customHeight="false" outlineLevel="0" collapsed="false">
      <c r="A434" s="0" t="e">
        <f aca="false">IF(AND(A433&lt;$F$12,F433&gt;0),A433+1,"")</f>
        <v>#VALUE!</v>
      </c>
      <c r="B434" s="19" t="e">
        <f aca="false">IF(A434="","",IF(VLOOKUP($B$12,Data!$A$2:$B$8,2,0)&lt;13,EDATE($B$16,A434*12/VLOOKUP($B$12,Data!$A$2:$B$8,2,0)),IF(VLOOKUP($B$12,Data!$A$2:$B$8,2,0)=52,B433+7,B433+14)))</f>
        <v>#VALUE!</v>
      </c>
      <c r="C434" s="0" t="e">
        <f aca="false">IF(A434="","",F433*($B$10/VLOOKUP($B$12,Data!$A$2:$B$8,2,0)))</f>
        <v>#VALUE!</v>
      </c>
      <c r="D434" s="0" t="e">
        <f aca="false">IF(A434="","",IF(F433&lt;$F$9,F433,$F$9-C434))</f>
        <v>#VALUE!</v>
      </c>
      <c r="E434" s="20" t="e">
        <f aca="false">IF(D434&gt;=F433,"",IF(A434="","",IF($D$9&gt;0,$D$9,0)+IF(AND(DATE(YEAR(B434),MONTH($D$11),DAY($D$11))&gt;B433,DATE(YEAR(B434),MONTH($D$11),DAY($D$11))&lt;=B434),$D$10,0)+IF(AND($D$13&gt;B433,$D$13&lt;=B434),$D$12,0)))</f>
        <v>#VALUE!</v>
      </c>
      <c r="F434" s="0" t="e">
        <f aca="false">IF(A434="","",F433-D434-E434)</f>
        <v>#VALUE!</v>
      </c>
    </row>
    <row r="435" customFormat="false" ht="12.85" hidden="false" customHeight="false" outlineLevel="0" collapsed="false">
      <c r="A435" s="0" t="e">
        <f aca="false">IF(AND(A434&lt;$F$12,F434&gt;0),A434+1,"")</f>
        <v>#VALUE!</v>
      </c>
      <c r="B435" s="19" t="e">
        <f aca="false">IF(A435="","",IF(VLOOKUP($B$12,Data!$A$2:$B$8,2,0)&lt;13,EDATE($B$16,A435*12/VLOOKUP($B$12,Data!$A$2:$B$8,2,0)),IF(VLOOKUP($B$12,Data!$A$2:$B$8,2,0)=52,B434+7,B434+14)))</f>
        <v>#VALUE!</v>
      </c>
      <c r="C435" s="0" t="e">
        <f aca="false">IF(A435="","",F434*($B$10/VLOOKUP($B$12,Data!$A$2:$B$8,2,0)))</f>
        <v>#VALUE!</v>
      </c>
      <c r="D435" s="0" t="e">
        <f aca="false">IF(A435="","",IF(F434&lt;$F$9,F434,$F$9-C435))</f>
        <v>#VALUE!</v>
      </c>
      <c r="E435" s="20" t="e">
        <f aca="false">IF(D435&gt;=F434,"",IF(A435="","",IF($D$9&gt;0,$D$9,0)+IF(AND(DATE(YEAR(B435),MONTH($D$11),DAY($D$11))&gt;B434,DATE(YEAR(B435),MONTH($D$11),DAY($D$11))&lt;=B435),$D$10,0)+IF(AND($D$13&gt;B434,$D$13&lt;=B435),$D$12,0)))</f>
        <v>#VALUE!</v>
      </c>
      <c r="F435" s="0" t="e">
        <f aca="false">IF(A435="","",F434-D435-E435)</f>
        <v>#VALUE!</v>
      </c>
    </row>
    <row r="436" customFormat="false" ht="12.85" hidden="false" customHeight="false" outlineLevel="0" collapsed="false">
      <c r="A436" s="0" t="e">
        <f aca="false">IF(AND(A435&lt;$F$12,F435&gt;0),A435+1,"")</f>
        <v>#VALUE!</v>
      </c>
      <c r="B436" s="19" t="e">
        <f aca="false">IF(A436="","",IF(VLOOKUP($B$12,Data!$A$2:$B$8,2,0)&lt;13,EDATE($B$16,A436*12/VLOOKUP($B$12,Data!$A$2:$B$8,2,0)),IF(VLOOKUP($B$12,Data!$A$2:$B$8,2,0)=52,B435+7,B435+14)))</f>
        <v>#VALUE!</v>
      </c>
      <c r="C436" s="0" t="e">
        <f aca="false">IF(A436="","",F435*($B$10/VLOOKUP($B$12,Data!$A$2:$B$8,2,0)))</f>
        <v>#VALUE!</v>
      </c>
      <c r="D436" s="0" t="e">
        <f aca="false">IF(A436="","",IF(F435&lt;$F$9,F435,$F$9-C436))</f>
        <v>#VALUE!</v>
      </c>
      <c r="E436" s="20" t="e">
        <f aca="false">IF(D436&gt;=F435,"",IF(A436="","",IF($D$9&gt;0,$D$9,0)+IF(AND(DATE(YEAR(B436),MONTH($D$11),DAY($D$11))&gt;B435,DATE(YEAR(B436),MONTH($D$11),DAY($D$11))&lt;=B436),$D$10,0)+IF(AND($D$13&gt;B435,$D$13&lt;=B436),$D$12,0)))</f>
        <v>#VALUE!</v>
      </c>
      <c r="F436" s="0" t="e">
        <f aca="false">IF(A436="","",F435-D436-E436)</f>
        <v>#VALUE!</v>
      </c>
    </row>
    <row r="437" customFormat="false" ht="12.85" hidden="false" customHeight="false" outlineLevel="0" collapsed="false">
      <c r="A437" s="0" t="e">
        <f aca="false">IF(AND(A436&lt;$F$12,F436&gt;0),A436+1,"")</f>
        <v>#VALUE!</v>
      </c>
      <c r="B437" s="19" t="e">
        <f aca="false">IF(A437="","",IF(VLOOKUP($B$12,Data!$A$2:$B$8,2,0)&lt;13,EDATE($B$16,A437*12/VLOOKUP($B$12,Data!$A$2:$B$8,2,0)),IF(VLOOKUP($B$12,Data!$A$2:$B$8,2,0)=52,B436+7,B436+14)))</f>
        <v>#VALUE!</v>
      </c>
      <c r="C437" s="0" t="e">
        <f aca="false">IF(A437="","",F436*($B$10/VLOOKUP($B$12,Data!$A$2:$B$8,2,0)))</f>
        <v>#VALUE!</v>
      </c>
      <c r="D437" s="0" t="e">
        <f aca="false">IF(A437="","",IF(F436&lt;$F$9,F436,$F$9-C437))</f>
        <v>#VALUE!</v>
      </c>
      <c r="E437" s="20" t="e">
        <f aca="false">IF(D437&gt;=F436,"",IF(A437="","",IF($D$9&gt;0,$D$9,0)+IF(AND(DATE(YEAR(B437),MONTH($D$11),DAY($D$11))&gt;B436,DATE(YEAR(B437),MONTH($D$11),DAY($D$11))&lt;=B437),$D$10,0)+IF(AND($D$13&gt;B436,$D$13&lt;=B437),$D$12,0)))</f>
        <v>#VALUE!</v>
      </c>
      <c r="F437" s="0" t="e">
        <f aca="false">IF(A437="","",F436-D437-E437)</f>
        <v>#VALUE!</v>
      </c>
    </row>
    <row r="438" customFormat="false" ht="12.85" hidden="false" customHeight="false" outlineLevel="0" collapsed="false">
      <c r="A438" s="0" t="e">
        <f aca="false">IF(AND(A437&lt;$F$12,F437&gt;0),A437+1,"")</f>
        <v>#VALUE!</v>
      </c>
      <c r="B438" s="19" t="e">
        <f aca="false">IF(A438="","",IF(VLOOKUP($B$12,Data!$A$2:$B$8,2,0)&lt;13,EDATE($B$16,A438*12/VLOOKUP($B$12,Data!$A$2:$B$8,2,0)),IF(VLOOKUP($B$12,Data!$A$2:$B$8,2,0)=52,B437+7,B437+14)))</f>
        <v>#VALUE!</v>
      </c>
      <c r="C438" s="0" t="e">
        <f aca="false">IF(A438="","",F437*($B$10/VLOOKUP($B$12,Data!$A$2:$B$8,2,0)))</f>
        <v>#VALUE!</v>
      </c>
      <c r="D438" s="0" t="e">
        <f aca="false">IF(A438="","",IF(F437&lt;$F$9,F437,$F$9-C438))</f>
        <v>#VALUE!</v>
      </c>
      <c r="E438" s="20" t="e">
        <f aca="false">IF(D438&gt;=F437,"",IF(A438="","",IF($D$9&gt;0,$D$9,0)+IF(AND(DATE(YEAR(B438),MONTH($D$11),DAY($D$11))&gt;B437,DATE(YEAR(B438),MONTH($D$11),DAY($D$11))&lt;=B438),$D$10,0)+IF(AND($D$13&gt;B437,$D$13&lt;=B438),$D$12,0)))</f>
        <v>#VALUE!</v>
      </c>
      <c r="F438" s="0" t="e">
        <f aca="false">IF(A438="","",F437-D438-E438)</f>
        <v>#VALUE!</v>
      </c>
    </row>
    <row r="439" customFormat="false" ht="12.85" hidden="false" customHeight="false" outlineLevel="0" collapsed="false">
      <c r="A439" s="0" t="e">
        <f aca="false">IF(AND(A438&lt;$F$12,F438&gt;0),A438+1,"")</f>
        <v>#VALUE!</v>
      </c>
      <c r="B439" s="19" t="e">
        <f aca="false">IF(A439="","",IF(VLOOKUP($B$12,Data!$A$2:$B$8,2,0)&lt;13,EDATE($B$16,A439*12/VLOOKUP($B$12,Data!$A$2:$B$8,2,0)),IF(VLOOKUP($B$12,Data!$A$2:$B$8,2,0)=52,B438+7,B438+14)))</f>
        <v>#VALUE!</v>
      </c>
      <c r="C439" s="0" t="e">
        <f aca="false">IF(A439="","",F438*($B$10/VLOOKUP($B$12,Data!$A$2:$B$8,2,0)))</f>
        <v>#VALUE!</v>
      </c>
      <c r="D439" s="0" t="e">
        <f aca="false">IF(A439="","",IF(F438&lt;$F$9,F438,$F$9-C439))</f>
        <v>#VALUE!</v>
      </c>
      <c r="E439" s="20" t="e">
        <f aca="false">IF(D439&gt;=F438,"",IF(A439="","",IF($D$9&gt;0,$D$9,0)+IF(AND(DATE(YEAR(B439),MONTH($D$11),DAY($D$11))&gt;B438,DATE(YEAR(B439),MONTH($D$11),DAY($D$11))&lt;=B439),$D$10,0)+IF(AND($D$13&gt;B438,$D$13&lt;=B439),$D$12,0)))</f>
        <v>#VALUE!</v>
      </c>
      <c r="F439" s="0" t="e">
        <f aca="false">IF(A439="","",F438-D439-E439)</f>
        <v>#VALUE!</v>
      </c>
    </row>
    <row r="440" customFormat="false" ht="12.85" hidden="false" customHeight="false" outlineLevel="0" collapsed="false">
      <c r="A440" s="0" t="e">
        <f aca="false">IF(AND(A439&lt;$F$12,F439&gt;0),A439+1,"")</f>
        <v>#VALUE!</v>
      </c>
      <c r="B440" s="19" t="e">
        <f aca="false">IF(A440="","",IF(VLOOKUP($B$12,Data!$A$2:$B$8,2,0)&lt;13,EDATE($B$16,A440*12/VLOOKUP($B$12,Data!$A$2:$B$8,2,0)),IF(VLOOKUP($B$12,Data!$A$2:$B$8,2,0)=52,B439+7,B439+14)))</f>
        <v>#VALUE!</v>
      </c>
      <c r="C440" s="0" t="e">
        <f aca="false">IF(A440="","",F439*($B$10/VLOOKUP($B$12,Data!$A$2:$B$8,2,0)))</f>
        <v>#VALUE!</v>
      </c>
      <c r="D440" s="0" t="e">
        <f aca="false">IF(A440="","",IF(F439&lt;$F$9,F439,$F$9-C440))</f>
        <v>#VALUE!</v>
      </c>
      <c r="E440" s="20" t="e">
        <f aca="false">IF(D440&gt;=F439,"",IF(A440="","",IF($D$9&gt;0,$D$9,0)+IF(AND(DATE(YEAR(B440),MONTH($D$11),DAY($D$11))&gt;B439,DATE(YEAR(B440),MONTH($D$11),DAY($D$11))&lt;=B440),$D$10,0)+IF(AND($D$13&gt;B439,$D$13&lt;=B440),$D$12,0)))</f>
        <v>#VALUE!</v>
      </c>
      <c r="F440" s="0" t="e">
        <f aca="false">IF(A440="","",F439-D440-E440)</f>
        <v>#VALUE!</v>
      </c>
    </row>
    <row r="441" customFormat="false" ht="12.85" hidden="false" customHeight="false" outlineLevel="0" collapsed="false">
      <c r="A441" s="0" t="e">
        <f aca="false">IF(AND(A440&lt;$F$12,F440&gt;0),A440+1,"")</f>
        <v>#VALUE!</v>
      </c>
      <c r="B441" s="19" t="e">
        <f aca="false">IF(A441="","",IF(VLOOKUP($B$12,Data!$A$2:$B$8,2,0)&lt;13,EDATE($B$16,A441*12/VLOOKUP($B$12,Data!$A$2:$B$8,2,0)),IF(VLOOKUP($B$12,Data!$A$2:$B$8,2,0)=52,B440+7,B440+14)))</f>
        <v>#VALUE!</v>
      </c>
      <c r="C441" s="0" t="e">
        <f aca="false">IF(A441="","",F440*($B$10/VLOOKUP($B$12,Data!$A$2:$B$8,2,0)))</f>
        <v>#VALUE!</v>
      </c>
      <c r="D441" s="0" t="e">
        <f aca="false">IF(A441="","",IF(F440&lt;$F$9,F440,$F$9-C441))</f>
        <v>#VALUE!</v>
      </c>
      <c r="E441" s="20" t="e">
        <f aca="false">IF(D441&gt;=F440,"",IF(A441="","",IF($D$9&gt;0,$D$9,0)+IF(AND(DATE(YEAR(B441),MONTH($D$11),DAY($D$11))&gt;B440,DATE(YEAR(B441),MONTH($D$11),DAY($D$11))&lt;=B441),$D$10,0)+IF(AND($D$13&gt;B440,$D$13&lt;=B441),$D$12,0)))</f>
        <v>#VALUE!</v>
      </c>
      <c r="F441" s="0" t="e">
        <f aca="false">IF(A441="","",F440-D441-E441)</f>
        <v>#VALUE!</v>
      </c>
    </row>
    <row r="442" customFormat="false" ht="12.85" hidden="false" customHeight="false" outlineLevel="0" collapsed="false">
      <c r="A442" s="0" t="e">
        <f aca="false">IF(AND(A441&lt;$F$12,F441&gt;0),A441+1,"")</f>
        <v>#VALUE!</v>
      </c>
      <c r="B442" s="19" t="e">
        <f aca="false">IF(A442="","",IF(VLOOKUP($B$12,Data!$A$2:$B$8,2,0)&lt;13,EDATE($B$16,A442*12/VLOOKUP($B$12,Data!$A$2:$B$8,2,0)),IF(VLOOKUP($B$12,Data!$A$2:$B$8,2,0)=52,B441+7,B441+14)))</f>
        <v>#VALUE!</v>
      </c>
      <c r="C442" s="0" t="e">
        <f aca="false">IF(A442="","",F441*($B$10/VLOOKUP($B$12,Data!$A$2:$B$8,2,0)))</f>
        <v>#VALUE!</v>
      </c>
      <c r="D442" s="0" t="e">
        <f aca="false">IF(A442="","",IF(F441&lt;$F$9,F441,$F$9-C442))</f>
        <v>#VALUE!</v>
      </c>
      <c r="E442" s="20" t="e">
        <f aca="false">IF(D442&gt;=F441,"",IF(A442="","",IF($D$9&gt;0,$D$9,0)+IF(AND(DATE(YEAR(B442),MONTH($D$11),DAY($D$11))&gt;B441,DATE(YEAR(B442),MONTH($D$11),DAY($D$11))&lt;=B442),$D$10,0)+IF(AND($D$13&gt;B441,$D$13&lt;=B442),$D$12,0)))</f>
        <v>#VALUE!</v>
      </c>
      <c r="F442" s="0" t="e">
        <f aca="false">IF(A442="","",F441-D442-E442)</f>
        <v>#VALUE!</v>
      </c>
    </row>
    <row r="443" customFormat="false" ht="12.85" hidden="false" customHeight="false" outlineLevel="0" collapsed="false">
      <c r="A443" s="0" t="e">
        <f aca="false">IF(AND(A442&lt;$F$12,F442&gt;0),A442+1,"")</f>
        <v>#VALUE!</v>
      </c>
      <c r="B443" s="19" t="e">
        <f aca="false">IF(A443="","",IF(VLOOKUP($B$12,Data!$A$2:$B$8,2,0)&lt;13,EDATE($B$16,A443*12/VLOOKUP($B$12,Data!$A$2:$B$8,2,0)),IF(VLOOKUP($B$12,Data!$A$2:$B$8,2,0)=52,B442+7,B442+14)))</f>
        <v>#VALUE!</v>
      </c>
      <c r="C443" s="0" t="e">
        <f aca="false">IF(A443="","",F442*($B$10/VLOOKUP($B$12,Data!$A$2:$B$8,2,0)))</f>
        <v>#VALUE!</v>
      </c>
      <c r="D443" s="0" t="e">
        <f aca="false">IF(A443="","",IF(F442&lt;$F$9,F442,$F$9-C443))</f>
        <v>#VALUE!</v>
      </c>
      <c r="E443" s="20" t="e">
        <f aca="false">IF(D443&gt;=F442,"",IF(A443="","",IF($D$9&gt;0,$D$9,0)+IF(AND(DATE(YEAR(B443),MONTH($D$11),DAY($D$11))&gt;B442,DATE(YEAR(B443),MONTH($D$11),DAY($D$11))&lt;=B443),$D$10,0)+IF(AND($D$13&gt;B442,$D$13&lt;=B443),$D$12,0)))</f>
        <v>#VALUE!</v>
      </c>
      <c r="F443" s="0" t="e">
        <f aca="false">IF(A443="","",F442-D443-E443)</f>
        <v>#VALUE!</v>
      </c>
    </row>
    <row r="444" customFormat="false" ht="12.85" hidden="false" customHeight="false" outlineLevel="0" collapsed="false">
      <c r="A444" s="0" t="e">
        <f aca="false">IF(AND(A443&lt;$F$12,F443&gt;0),A443+1,"")</f>
        <v>#VALUE!</v>
      </c>
      <c r="B444" s="19" t="e">
        <f aca="false">IF(A444="","",IF(VLOOKUP($B$12,Data!$A$2:$B$8,2,0)&lt;13,EDATE($B$16,A444*12/VLOOKUP($B$12,Data!$A$2:$B$8,2,0)),IF(VLOOKUP($B$12,Data!$A$2:$B$8,2,0)=52,B443+7,B443+14)))</f>
        <v>#VALUE!</v>
      </c>
      <c r="C444" s="0" t="e">
        <f aca="false">IF(A444="","",F443*($B$10/VLOOKUP($B$12,Data!$A$2:$B$8,2,0)))</f>
        <v>#VALUE!</v>
      </c>
      <c r="D444" s="0" t="e">
        <f aca="false">IF(A444="","",IF(F443&lt;$F$9,F443,$F$9-C444))</f>
        <v>#VALUE!</v>
      </c>
      <c r="E444" s="20" t="e">
        <f aca="false">IF(D444&gt;=F443,"",IF(A444="","",IF($D$9&gt;0,$D$9,0)+IF(AND(DATE(YEAR(B444),MONTH($D$11),DAY($D$11))&gt;B443,DATE(YEAR(B444),MONTH($D$11),DAY($D$11))&lt;=B444),$D$10,0)+IF(AND($D$13&gt;B443,$D$13&lt;=B444),$D$12,0)))</f>
        <v>#VALUE!</v>
      </c>
      <c r="F444" s="0" t="e">
        <f aca="false">IF(A444="","",F443-D444-E444)</f>
        <v>#VALUE!</v>
      </c>
    </row>
    <row r="445" customFormat="false" ht="12.85" hidden="false" customHeight="false" outlineLevel="0" collapsed="false">
      <c r="A445" s="0" t="e">
        <f aca="false">IF(AND(A444&lt;$F$12,F444&gt;0),A444+1,"")</f>
        <v>#VALUE!</v>
      </c>
      <c r="B445" s="19" t="e">
        <f aca="false">IF(A445="","",IF(VLOOKUP($B$12,Data!$A$2:$B$8,2,0)&lt;13,EDATE($B$16,A445*12/VLOOKUP($B$12,Data!$A$2:$B$8,2,0)),IF(VLOOKUP($B$12,Data!$A$2:$B$8,2,0)=52,B444+7,B444+14)))</f>
        <v>#VALUE!</v>
      </c>
      <c r="C445" s="0" t="e">
        <f aca="false">IF(A445="","",F444*($B$10/VLOOKUP($B$12,Data!$A$2:$B$8,2,0)))</f>
        <v>#VALUE!</v>
      </c>
      <c r="D445" s="0" t="e">
        <f aca="false">IF(A445="","",IF(F444&lt;$F$9,F444,$F$9-C445))</f>
        <v>#VALUE!</v>
      </c>
      <c r="E445" s="20" t="e">
        <f aca="false">IF(D445&gt;=F444,"",IF(A445="","",IF($D$9&gt;0,$D$9,0)+IF(AND(DATE(YEAR(B445),MONTH($D$11),DAY($D$11))&gt;B444,DATE(YEAR(B445),MONTH($D$11),DAY($D$11))&lt;=B445),$D$10,0)+IF(AND($D$13&gt;B444,$D$13&lt;=B445),$D$12,0)))</f>
        <v>#VALUE!</v>
      </c>
      <c r="F445" s="0" t="e">
        <f aca="false">IF(A445="","",F444-D445-E445)</f>
        <v>#VALUE!</v>
      </c>
    </row>
    <row r="446" customFormat="false" ht="12.85" hidden="false" customHeight="false" outlineLevel="0" collapsed="false">
      <c r="A446" s="0" t="e">
        <f aca="false">IF(AND(A445&lt;$F$12,F445&gt;0),A445+1,"")</f>
        <v>#VALUE!</v>
      </c>
      <c r="B446" s="19" t="e">
        <f aca="false">IF(A446="","",IF(VLOOKUP($B$12,Data!$A$2:$B$8,2,0)&lt;13,EDATE($B$16,A446*12/VLOOKUP($B$12,Data!$A$2:$B$8,2,0)),IF(VLOOKUP($B$12,Data!$A$2:$B$8,2,0)=52,B445+7,B445+14)))</f>
        <v>#VALUE!</v>
      </c>
      <c r="C446" s="0" t="e">
        <f aca="false">IF(A446="","",F445*($B$10/VLOOKUP($B$12,Data!$A$2:$B$8,2,0)))</f>
        <v>#VALUE!</v>
      </c>
      <c r="D446" s="0" t="e">
        <f aca="false">IF(A446="","",IF(F445&lt;$F$9,F445,$F$9-C446))</f>
        <v>#VALUE!</v>
      </c>
      <c r="E446" s="20" t="e">
        <f aca="false">IF(D446&gt;=F445,"",IF(A446="","",IF($D$9&gt;0,$D$9,0)+IF(AND(DATE(YEAR(B446),MONTH($D$11),DAY($D$11))&gt;B445,DATE(YEAR(B446),MONTH($D$11),DAY($D$11))&lt;=B446),$D$10,0)+IF(AND($D$13&gt;B445,$D$13&lt;=B446),$D$12,0)))</f>
        <v>#VALUE!</v>
      </c>
      <c r="F446" s="0" t="e">
        <f aca="false">IF(A446="","",F445-D446-E446)</f>
        <v>#VALUE!</v>
      </c>
    </row>
    <row r="447" customFormat="false" ht="12.85" hidden="false" customHeight="false" outlineLevel="0" collapsed="false">
      <c r="A447" s="0" t="e">
        <f aca="false">IF(AND(A446&lt;$F$12,F446&gt;0),A446+1,"")</f>
        <v>#VALUE!</v>
      </c>
      <c r="B447" s="19" t="e">
        <f aca="false">IF(A447="","",IF(VLOOKUP($B$12,Data!$A$2:$B$8,2,0)&lt;13,EDATE($B$16,A447*12/VLOOKUP($B$12,Data!$A$2:$B$8,2,0)),IF(VLOOKUP($B$12,Data!$A$2:$B$8,2,0)=52,B446+7,B446+14)))</f>
        <v>#VALUE!</v>
      </c>
      <c r="C447" s="0" t="e">
        <f aca="false">IF(A447="","",F446*($B$10/VLOOKUP($B$12,Data!$A$2:$B$8,2,0)))</f>
        <v>#VALUE!</v>
      </c>
      <c r="D447" s="0" t="e">
        <f aca="false">IF(A447="","",IF(F446&lt;$F$9,F446,$F$9-C447))</f>
        <v>#VALUE!</v>
      </c>
      <c r="E447" s="20" t="e">
        <f aca="false">IF(D447&gt;=F446,"",IF(A447="","",IF($D$9&gt;0,$D$9,0)+IF(AND(DATE(YEAR(B447),MONTH($D$11),DAY($D$11))&gt;B446,DATE(YEAR(B447),MONTH($D$11),DAY($D$11))&lt;=B447),$D$10,0)+IF(AND($D$13&gt;B446,$D$13&lt;=B447),$D$12,0)))</f>
        <v>#VALUE!</v>
      </c>
      <c r="F447" s="0" t="e">
        <f aca="false">IF(A447="","",F446-D447-E447)</f>
        <v>#VALUE!</v>
      </c>
    </row>
    <row r="448" customFormat="false" ht="12.85" hidden="false" customHeight="false" outlineLevel="0" collapsed="false">
      <c r="A448" s="0" t="e">
        <f aca="false">IF(AND(A447&lt;$F$12,F447&gt;0),A447+1,"")</f>
        <v>#VALUE!</v>
      </c>
      <c r="B448" s="19" t="e">
        <f aca="false">IF(A448="","",IF(VLOOKUP($B$12,Data!$A$2:$B$8,2,0)&lt;13,EDATE($B$16,A448*12/VLOOKUP($B$12,Data!$A$2:$B$8,2,0)),IF(VLOOKUP($B$12,Data!$A$2:$B$8,2,0)=52,B447+7,B447+14)))</f>
        <v>#VALUE!</v>
      </c>
      <c r="C448" s="0" t="e">
        <f aca="false">IF(A448="","",F447*($B$10/VLOOKUP($B$12,Data!$A$2:$B$8,2,0)))</f>
        <v>#VALUE!</v>
      </c>
      <c r="D448" s="0" t="e">
        <f aca="false">IF(A448="","",IF(F447&lt;$F$9,F447,$F$9-C448))</f>
        <v>#VALUE!</v>
      </c>
      <c r="E448" s="20" t="e">
        <f aca="false">IF(D448&gt;=F447,"",IF(A448="","",IF($D$9&gt;0,$D$9,0)+IF(AND(DATE(YEAR(B448),MONTH($D$11),DAY($D$11))&gt;B447,DATE(YEAR(B448),MONTH($D$11),DAY($D$11))&lt;=B448),$D$10,0)+IF(AND($D$13&gt;B447,$D$13&lt;=B448),$D$12,0)))</f>
        <v>#VALUE!</v>
      </c>
      <c r="F448" s="0" t="e">
        <f aca="false">IF(A448="","",F447-D448-E448)</f>
        <v>#VALUE!</v>
      </c>
    </row>
    <row r="449" customFormat="false" ht="12.85" hidden="false" customHeight="false" outlineLevel="0" collapsed="false">
      <c r="A449" s="0" t="e">
        <f aca="false">IF(AND(A448&lt;$F$12,F448&gt;0),A448+1,"")</f>
        <v>#VALUE!</v>
      </c>
      <c r="B449" s="19" t="e">
        <f aca="false">IF(A449="","",IF(VLOOKUP($B$12,Data!$A$2:$B$8,2,0)&lt;13,EDATE($B$16,A449*12/VLOOKUP($B$12,Data!$A$2:$B$8,2,0)),IF(VLOOKUP($B$12,Data!$A$2:$B$8,2,0)=52,B448+7,B448+14)))</f>
        <v>#VALUE!</v>
      </c>
      <c r="C449" s="0" t="e">
        <f aca="false">IF(A449="","",F448*($B$10/VLOOKUP($B$12,Data!$A$2:$B$8,2,0)))</f>
        <v>#VALUE!</v>
      </c>
      <c r="D449" s="0" t="e">
        <f aca="false">IF(A449="","",IF(F448&lt;$F$9,F448,$F$9-C449))</f>
        <v>#VALUE!</v>
      </c>
      <c r="E449" s="20" t="e">
        <f aca="false">IF(D449&gt;=F448,"",IF(A449="","",IF($D$9&gt;0,$D$9,0)+IF(AND(DATE(YEAR(B449),MONTH($D$11),DAY($D$11))&gt;B448,DATE(YEAR(B449),MONTH($D$11),DAY($D$11))&lt;=B449),$D$10,0)+IF(AND($D$13&gt;B448,$D$13&lt;=B449),$D$12,0)))</f>
        <v>#VALUE!</v>
      </c>
      <c r="F449" s="0" t="e">
        <f aca="false">IF(A449="","",F448-D449-E449)</f>
        <v>#VALUE!</v>
      </c>
    </row>
    <row r="450" customFormat="false" ht="12.85" hidden="false" customHeight="false" outlineLevel="0" collapsed="false">
      <c r="A450" s="0" t="e">
        <f aca="false">IF(AND(A449&lt;$F$12,F449&gt;0),A449+1,"")</f>
        <v>#VALUE!</v>
      </c>
      <c r="B450" s="19" t="e">
        <f aca="false">IF(A450="","",IF(VLOOKUP($B$12,Data!$A$2:$B$8,2,0)&lt;13,EDATE($B$16,A450*12/VLOOKUP($B$12,Data!$A$2:$B$8,2,0)),IF(VLOOKUP($B$12,Data!$A$2:$B$8,2,0)=52,B449+7,B449+14)))</f>
        <v>#VALUE!</v>
      </c>
      <c r="C450" s="0" t="e">
        <f aca="false">IF(A450="","",F449*($B$10/VLOOKUP($B$12,Data!$A$2:$B$8,2,0)))</f>
        <v>#VALUE!</v>
      </c>
      <c r="D450" s="0" t="e">
        <f aca="false">IF(A450="","",IF(F449&lt;$F$9,F449,$F$9-C450))</f>
        <v>#VALUE!</v>
      </c>
      <c r="E450" s="20" t="e">
        <f aca="false">IF(D450&gt;=F449,"",IF(A450="","",IF($D$9&gt;0,$D$9,0)+IF(AND(DATE(YEAR(B450),MONTH($D$11),DAY($D$11))&gt;B449,DATE(YEAR(B450),MONTH($D$11),DAY($D$11))&lt;=B450),$D$10,0)+IF(AND($D$13&gt;B449,$D$13&lt;=B450),$D$12,0)))</f>
        <v>#VALUE!</v>
      </c>
      <c r="F450" s="0" t="e">
        <f aca="false">IF(A450="","",F449-D450-E450)</f>
        <v>#VALUE!</v>
      </c>
    </row>
    <row r="451" customFormat="false" ht="12.85" hidden="false" customHeight="false" outlineLevel="0" collapsed="false">
      <c r="A451" s="0" t="e">
        <f aca="false">IF(AND(A450&lt;$F$12,F450&gt;0),A450+1,"")</f>
        <v>#VALUE!</v>
      </c>
      <c r="B451" s="19" t="e">
        <f aca="false">IF(A451="","",IF(VLOOKUP($B$12,Data!$A$2:$B$8,2,0)&lt;13,EDATE($B$16,A451*12/VLOOKUP($B$12,Data!$A$2:$B$8,2,0)),IF(VLOOKUP($B$12,Data!$A$2:$B$8,2,0)=52,B450+7,B450+14)))</f>
        <v>#VALUE!</v>
      </c>
      <c r="C451" s="0" t="e">
        <f aca="false">IF(A451="","",F450*($B$10/VLOOKUP($B$12,Data!$A$2:$B$8,2,0)))</f>
        <v>#VALUE!</v>
      </c>
      <c r="D451" s="0" t="e">
        <f aca="false">IF(A451="","",IF(F450&lt;$F$9,F450,$F$9-C451))</f>
        <v>#VALUE!</v>
      </c>
      <c r="E451" s="20" t="e">
        <f aca="false">IF(D451&gt;=F450,"",IF(A451="","",IF($D$9&gt;0,$D$9,0)+IF(AND(DATE(YEAR(B451),MONTH($D$11),DAY($D$11))&gt;B450,DATE(YEAR(B451),MONTH($D$11),DAY($D$11))&lt;=B451),$D$10,0)+IF(AND($D$13&gt;B450,$D$13&lt;=B451),$D$12,0)))</f>
        <v>#VALUE!</v>
      </c>
      <c r="F451" s="0" t="e">
        <f aca="false">IF(A451="","",F450-D451-E451)</f>
        <v>#VALUE!</v>
      </c>
    </row>
    <row r="452" customFormat="false" ht="12.85" hidden="false" customHeight="false" outlineLevel="0" collapsed="false">
      <c r="A452" s="0" t="e">
        <f aca="false">IF(AND(A451&lt;$F$12,F451&gt;0),A451+1,"")</f>
        <v>#VALUE!</v>
      </c>
      <c r="B452" s="19" t="e">
        <f aca="false">IF(A452="","",IF(VLOOKUP($B$12,Data!$A$2:$B$8,2,0)&lt;13,EDATE($B$16,A452*12/VLOOKUP($B$12,Data!$A$2:$B$8,2,0)),IF(VLOOKUP($B$12,Data!$A$2:$B$8,2,0)=52,B451+7,B451+14)))</f>
        <v>#VALUE!</v>
      </c>
      <c r="C452" s="0" t="e">
        <f aca="false">IF(A452="","",F451*($B$10/VLOOKUP($B$12,Data!$A$2:$B$8,2,0)))</f>
        <v>#VALUE!</v>
      </c>
      <c r="D452" s="0" t="e">
        <f aca="false">IF(A452="","",IF(F451&lt;$F$9,F451,$F$9-C452))</f>
        <v>#VALUE!</v>
      </c>
      <c r="E452" s="20" t="e">
        <f aca="false">IF(D452&gt;=F451,"",IF(A452="","",IF($D$9&gt;0,$D$9,0)+IF(AND(DATE(YEAR(B452),MONTH($D$11),DAY($D$11))&gt;B451,DATE(YEAR(B452),MONTH($D$11),DAY($D$11))&lt;=B452),$D$10,0)+IF(AND($D$13&gt;B451,$D$13&lt;=B452),$D$12,0)))</f>
        <v>#VALUE!</v>
      </c>
      <c r="F452" s="0" t="e">
        <f aca="false">IF(A452="","",F451-D452-E452)</f>
        <v>#VALUE!</v>
      </c>
    </row>
    <row r="453" customFormat="false" ht="12.85" hidden="false" customHeight="false" outlineLevel="0" collapsed="false">
      <c r="A453" s="0" t="e">
        <f aca="false">IF(AND(A452&lt;$F$12,F452&gt;0),A452+1,"")</f>
        <v>#VALUE!</v>
      </c>
      <c r="B453" s="19" t="e">
        <f aca="false">IF(A453="","",IF(VLOOKUP($B$12,Data!$A$2:$B$8,2,0)&lt;13,EDATE($B$16,A453*12/VLOOKUP($B$12,Data!$A$2:$B$8,2,0)),IF(VLOOKUP($B$12,Data!$A$2:$B$8,2,0)=52,B452+7,B452+14)))</f>
        <v>#VALUE!</v>
      </c>
      <c r="C453" s="0" t="e">
        <f aca="false">IF(A453="","",F452*($B$10/VLOOKUP($B$12,Data!$A$2:$B$8,2,0)))</f>
        <v>#VALUE!</v>
      </c>
      <c r="D453" s="0" t="e">
        <f aca="false">IF(A453="","",IF(F452&lt;$F$9,F452,$F$9-C453))</f>
        <v>#VALUE!</v>
      </c>
      <c r="E453" s="20" t="e">
        <f aca="false">IF(D453&gt;=F452,"",IF(A453="","",IF($D$9&gt;0,$D$9,0)+IF(AND(DATE(YEAR(B453),MONTH($D$11),DAY($D$11))&gt;B452,DATE(YEAR(B453),MONTH($D$11),DAY($D$11))&lt;=B453),$D$10,0)+IF(AND($D$13&gt;B452,$D$13&lt;=B453),$D$12,0)))</f>
        <v>#VALUE!</v>
      </c>
      <c r="F453" s="0" t="e">
        <f aca="false">IF(A453="","",F452-D453-E453)</f>
        <v>#VALUE!</v>
      </c>
    </row>
    <row r="454" customFormat="false" ht="12.85" hidden="false" customHeight="false" outlineLevel="0" collapsed="false">
      <c r="A454" s="0" t="e">
        <f aca="false">IF(AND(A453&lt;$F$12,F453&gt;0),A453+1,"")</f>
        <v>#VALUE!</v>
      </c>
      <c r="B454" s="19" t="e">
        <f aca="false">IF(A454="","",IF(VLOOKUP($B$12,Data!$A$2:$B$8,2,0)&lt;13,EDATE($B$16,A454*12/VLOOKUP($B$12,Data!$A$2:$B$8,2,0)),IF(VLOOKUP($B$12,Data!$A$2:$B$8,2,0)=52,B453+7,B453+14)))</f>
        <v>#VALUE!</v>
      </c>
      <c r="C454" s="0" t="e">
        <f aca="false">IF(A454="","",F453*($B$10/VLOOKUP($B$12,Data!$A$2:$B$8,2,0)))</f>
        <v>#VALUE!</v>
      </c>
      <c r="D454" s="0" t="e">
        <f aca="false">IF(A454="","",IF(F453&lt;$F$9,F453,$F$9-C454))</f>
        <v>#VALUE!</v>
      </c>
      <c r="E454" s="20" t="e">
        <f aca="false">IF(D454&gt;=F453,"",IF(A454="","",IF($D$9&gt;0,$D$9,0)+IF(AND(DATE(YEAR(B454),MONTH($D$11),DAY($D$11))&gt;B453,DATE(YEAR(B454),MONTH($D$11),DAY($D$11))&lt;=B454),$D$10,0)+IF(AND($D$13&gt;B453,$D$13&lt;=B454),$D$12,0)))</f>
        <v>#VALUE!</v>
      </c>
      <c r="F454" s="0" t="e">
        <f aca="false">IF(A454="","",F453-D454-E454)</f>
        <v>#VALUE!</v>
      </c>
    </row>
    <row r="455" customFormat="false" ht="12.85" hidden="false" customHeight="false" outlineLevel="0" collapsed="false">
      <c r="A455" s="0" t="e">
        <f aca="false">IF(AND(A454&lt;$F$12,F454&gt;0),A454+1,"")</f>
        <v>#VALUE!</v>
      </c>
      <c r="B455" s="19" t="e">
        <f aca="false">IF(A455="","",IF(VLOOKUP($B$12,Data!$A$2:$B$8,2,0)&lt;13,EDATE($B$16,A455*12/VLOOKUP($B$12,Data!$A$2:$B$8,2,0)),IF(VLOOKUP($B$12,Data!$A$2:$B$8,2,0)=52,B454+7,B454+14)))</f>
        <v>#VALUE!</v>
      </c>
      <c r="C455" s="0" t="e">
        <f aca="false">IF(A455="","",F454*($B$10/VLOOKUP($B$12,Data!$A$2:$B$8,2,0)))</f>
        <v>#VALUE!</v>
      </c>
      <c r="D455" s="0" t="e">
        <f aca="false">IF(A455="","",IF(F454&lt;$F$9,F454,$F$9-C455))</f>
        <v>#VALUE!</v>
      </c>
      <c r="E455" s="20" t="e">
        <f aca="false">IF(D455&gt;=F454,"",IF(A455="","",IF($D$9&gt;0,$D$9,0)+IF(AND(DATE(YEAR(B455),MONTH($D$11),DAY($D$11))&gt;B454,DATE(YEAR(B455),MONTH($D$11),DAY($D$11))&lt;=B455),$D$10,0)+IF(AND($D$13&gt;B454,$D$13&lt;=B455),$D$12,0)))</f>
        <v>#VALUE!</v>
      </c>
      <c r="F455" s="0" t="e">
        <f aca="false">IF(A455="","",F454-D455-E455)</f>
        <v>#VALUE!</v>
      </c>
    </row>
    <row r="456" customFormat="false" ht="12.85" hidden="false" customHeight="false" outlineLevel="0" collapsed="false">
      <c r="A456" s="0" t="e">
        <f aca="false">IF(AND(A455&lt;$F$12,F455&gt;0),A455+1,"")</f>
        <v>#VALUE!</v>
      </c>
      <c r="B456" s="19" t="e">
        <f aca="false">IF(A456="","",IF(VLOOKUP($B$12,Data!$A$2:$B$8,2,0)&lt;13,EDATE($B$16,A456*12/VLOOKUP($B$12,Data!$A$2:$B$8,2,0)),IF(VLOOKUP($B$12,Data!$A$2:$B$8,2,0)=52,B455+7,B455+14)))</f>
        <v>#VALUE!</v>
      </c>
      <c r="C456" s="0" t="e">
        <f aca="false">IF(A456="","",F455*($B$10/VLOOKUP($B$12,Data!$A$2:$B$8,2,0)))</f>
        <v>#VALUE!</v>
      </c>
      <c r="D456" s="0" t="e">
        <f aca="false">IF(A456="","",IF(F455&lt;$F$9,F455,$F$9-C456))</f>
        <v>#VALUE!</v>
      </c>
      <c r="E456" s="20" t="e">
        <f aca="false">IF(D456&gt;=F455,"",IF(A456="","",IF($D$9&gt;0,$D$9,0)+IF(AND(DATE(YEAR(B456),MONTH($D$11),DAY($D$11))&gt;B455,DATE(YEAR(B456),MONTH($D$11),DAY($D$11))&lt;=B456),$D$10,0)+IF(AND($D$13&gt;B455,$D$13&lt;=B456),$D$12,0)))</f>
        <v>#VALUE!</v>
      </c>
      <c r="F456" s="0" t="e">
        <f aca="false">IF(A456="","",F455-D456-E456)</f>
        <v>#VALUE!</v>
      </c>
    </row>
    <row r="457" customFormat="false" ht="12.85" hidden="false" customHeight="false" outlineLevel="0" collapsed="false">
      <c r="A457" s="0" t="e">
        <f aca="false">IF(AND(A456&lt;$F$12,F456&gt;0),A456+1,"")</f>
        <v>#VALUE!</v>
      </c>
      <c r="B457" s="19" t="e">
        <f aca="false">IF(A457="","",IF(VLOOKUP($B$12,Data!$A$2:$B$8,2,0)&lt;13,EDATE($B$16,A457*12/VLOOKUP($B$12,Data!$A$2:$B$8,2,0)),IF(VLOOKUP($B$12,Data!$A$2:$B$8,2,0)=52,B456+7,B456+14)))</f>
        <v>#VALUE!</v>
      </c>
      <c r="C457" s="0" t="e">
        <f aca="false">IF(A457="","",F456*($B$10/VLOOKUP($B$12,Data!$A$2:$B$8,2,0)))</f>
        <v>#VALUE!</v>
      </c>
      <c r="D457" s="0" t="e">
        <f aca="false">IF(A457="","",IF(F456&lt;$F$9,F456,$F$9-C457))</f>
        <v>#VALUE!</v>
      </c>
      <c r="E457" s="20" t="e">
        <f aca="false">IF(D457&gt;=F456,"",IF(A457="","",IF($D$9&gt;0,$D$9,0)+IF(AND(DATE(YEAR(B457),MONTH($D$11),DAY($D$11))&gt;B456,DATE(YEAR(B457),MONTH($D$11),DAY($D$11))&lt;=B457),$D$10,0)+IF(AND($D$13&gt;B456,$D$13&lt;=B457),$D$12,0)))</f>
        <v>#VALUE!</v>
      </c>
      <c r="F457" s="0" t="e">
        <f aca="false">IF(A457="","",F456-D457-E457)</f>
        <v>#VALUE!</v>
      </c>
    </row>
    <row r="458" customFormat="false" ht="12.85" hidden="false" customHeight="false" outlineLevel="0" collapsed="false">
      <c r="A458" s="0" t="e">
        <f aca="false">IF(AND(A457&lt;$F$12,F457&gt;0),A457+1,"")</f>
        <v>#VALUE!</v>
      </c>
      <c r="B458" s="19" t="e">
        <f aca="false">IF(A458="","",IF(VLOOKUP($B$12,Data!$A$2:$B$8,2,0)&lt;13,EDATE($B$16,A458*12/VLOOKUP($B$12,Data!$A$2:$B$8,2,0)),IF(VLOOKUP($B$12,Data!$A$2:$B$8,2,0)=52,B457+7,B457+14)))</f>
        <v>#VALUE!</v>
      </c>
      <c r="C458" s="0" t="e">
        <f aca="false">IF(A458="","",F457*($B$10/VLOOKUP($B$12,Data!$A$2:$B$8,2,0)))</f>
        <v>#VALUE!</v>
      </c>
      <c r="D458" s="0" t="e">
        <f aca="false">IF(A458="","",IF(F457&lt;$F$9,F457,$F$9-C458))</f>
        <v>#VALUE!</v>
      </c>
      <c r="E458" s="20" t="e">
        <f aca="false">IF(D458&gt;=F457,"",IF(A458="","",IF($D$9&gt;0,$D$9,0)+IF(AND(DATE(YEAR(B458),MONTH($D$11),DAY($D$11))&gt;B457,DATE(YEAR(B458),MONTH($D$11),DAY($D$11))&lt;=B458),$D$10,0)+IF(AND($D$13&gt;B457,$D$13&lt;=B458),$D$12,0)))</f>
        <v>#VALUE!</v>
      </c>
      <c r="F458" s="0" t="e">
        <f aca="false">IF(A458="","",F457-D458-E458)</f>
        <v>#VALUE!</v>
      </c>
    </row>
    <row r="459" customFormat="false" ht="12.85" hidden="false" customHeight="false" outlineLevel="0" collapsed="false">
      <c r="A459" s="0" t="e">
        <f aca="false">IF(AND(A458&lt;$F$12,F458&gt;0),A458+1,"")</f>
        <v>#VALUE!</v>
      </c>
      <c r="B459" s="19" t="e">
        <f aca="false">IF(A459="","",IF(VLOOKUP($B$12,Data!$A$2:$B$8,2,0)&lt;13,EDATE($B$16,A459*12/VLOOKUP($B$12,Data!$A$2:$B$8,2,0)),IF(VLOOKUP($B$12,Data!$A$2:$B$8,2,0)=52,B458+7,B458+14)))</f>
        <v>#VALUE!</v>
      </c>
      <c r="C459" s="0" t="e">
        <f aca="false">IF(A459="","",F458*($B$10/VLOOKUP($B$12,Data!$A$2:$B$8,2,0)))</f>
        <v>#VALUE!</v>
      </c>
      <c r="D459" s="0" t="e">
        <f aca="false">IF(A459="","",IF(F458&lt;$F$9,F458,$F$9-C459))</f>
        <v>#VALUE!</v>
      </c>
      <c r="E459" s="20" t="e">
        <f aca="false">IF(D459&gt;=F458,"",IF(A459="","",IF($D$9&gt;0,$D$9,0)+IF(AND(DATE(YEAR(B459),MONTH($D$11),DAY($D$11))&gt;B458,DATE(YEAR(B459),MONTH($D$11),DAY($D$11))&lt;=B459),$D$10,0)+IF(AND($D$13&gt;B458,$D$13&lt;=B459),$D$12,0)))</f>
        <v>#VALUE!</v>
      </c>
      <c r="F459" s="0" t="e">
        <f aca="false">IF(A459="","",F458-D459-E459)</f>
        <v>#VALUE!</v>
      </c>
    </row>
    <row r="460" customFormat="false" ht="12.85" hidden="false" customHeight="false" outlineLevel="0" collapsed="false">
      <c r="A460" s="0" t="e">
        <f aca="false">IF(AND(A459&lt;$F$12,F459&gt;0),A459+1,"")</f>
        <v>#VALUE!</v>
      </c>
      <c r="B460" s="19" t="e">
        <f aca="false">IF(A460="","",IF(VLOOKUP($B$12,Data!$A$2:$B$8,2,0)&lt;13,EDATE($B$16,A460*12/VLOOKUP($B$12,Data!$A$2:$B$8,2,0)),IF(VLOOKUP($B$12,Data!$A$2:$B$8,2,0)=52,B459+7,B459+14)))</f>
        <v>#VALUE!</v>
      </c>
      <c r="C460" s="0" t="e">
        <f aca="false">IF(A460="","",F459*($B$10/VLOOKUP($B$12,Data!$A$2:$B$8,2,0)))</f>
        <v>#VALUE!</v>
      </c>
      <c r="D460" s="0" t="e">
        <f aca="false">IF(A460="","",IF(F459&lt;$F$9,F459,$F$9-C460))</f>
        <v>#VALUE!</v>
      </c>
      <c r="E460" s="20" t="e">
        <f aca="false">IF(D460&gt;=F459,"",IF(A460="","",IF($D$9&gt;0,$D$9,0)+IF(AND(DATE(YEAR(B460),MONTH($D$11),DAY($D$11))&gt;B459,DATE(YEAR(B460),MONTH($D$11),DAY($D$11))&lt;=B460),$D$10,0)+IF(AND($D$13&gt;B459,$D$13&lt;=B460),$D$12,0)))</f>
        <v>#VALUE!</v>
      </c>
      <c r="F460" s="0" t="e">
        <f aca="false">IF(A460="","",F459-D460-E460)</f>
        <v>#VALUE!</v>
      </c>
    </row>
    <row r="461" customFormat="false" ht="12.85" hidden="false" customHeight="false" outlineLevel="0" collapsed="false">
      <c r="A461" s="0" t="e">
        <f aca="false">IF(AND(A460&lt;$F$12,F460&gt;0),A460+1,"")</f>
        <v>#VALUE!</v>
      </c>
      <c r="B461" s="19" t="e">
        <f aca="false">IF(A461="","",IF(VLOOKUP($B$12,Data!$A$2:$B$8,2,0)&lt;13,EDATE($B$16,A461*12/VLOOKUP($B$12,Data!$A$2:$B$8,2,0)),IF(VLOOKUP($B$12,Data!$A$2:$B$8,2,0)=52,B460+7,B460+14)))</f>
        <v>#VALUE!</v>
      </c>
      <c r="C461" s="0" t="e">
        <f aca="false">IF(A461="","",F460*($B$10/VLOOKUP($B$12,Data!$A$2:$B$8,2,0)))</f>
        <v>#VALUE!</v>
      </c>
      <c r="D461" s="0" t="e">
        <f aca="false">IF(A461="","",IF(F460&lt;$F$9,F460,$F$9-C461))</f>
        <v>#VALUE!</v>
      </c>
      <c r="E461" s="20" t="e">
        <f aca="false">IF(D461&gt;=F460,"",IF(A461="","",IF($D$9&gt;0,$D$9,0)+IF(AND(DATE(YEAR(B461),MONTH($D$11),DAY($D$11))&gt;B460,DATE(YEAR(B461),MONTH($D$11),DAY($D$11))&lt;=B461),$D$10,0)+IF(AND($D$13&gt;B460,$D$13&lt;=B461),$D$12,0)))</f>
        <v>#VALUE!</v>
      </c>
      <c r="F461" s="0" t="e">
        <f aca="false">IF(A461="","",F460-D461-E461)</f>
        <v>#VALUE!</v>
      </c>
    </row>
    <row r="462" customFormat="false" ht="12.85" hidden="false" customHeight="false" outlineLevel="0" collapsed="false">
      <c r="A462" s="0" t="e">
        <f aca="false">IF(AND(A461&lt;$F$12,F461&gt;0),A461+1,"")</f>
        <v>#VALUE!</v>
      </c>
      <c r="B462" s="19" t="e">
        <f aca="false">IF(A462="","",IF(VLOOKUP($B$12,Data!$A$2:$B$8,2,0)&lt;13,EDATE($B$16,A462*12/VLOOKUP($B$12,Data!$A$2:$B$8,2,0)),IF(VLOOKUP($B$12,Data!$A$2:$B$8,2,0)=52,B461+7,B461+14)))</f>
        <v>#VALUE!</v>
      </c>
      <c r="C462" s="0" t="e">
        <f aca="false">IF(A462="","",F461*($B$10/VLOOKUP($B$12,Data!$A$2:$B$8,2,0)))</f>
        <v>#VALUE!</v>
      </c>
      <c r="D462" s="0" t="e">
        <f aca="false">IF(A462="","",IF(F461&lt;$F$9,F461,$F$9-C462))</f>
        <v>#VALUE!</v>
      </c>
      <c r="E462" s="20" t="e">
        <f aca="false">IF(D462&gt;=F461,"",IF(A462="","",IF($D$9&gt;0,$D$9,0)+IF(AND(DATE(YEAR(B462),MONTH($D$11),DAY($D$11))&gt;B461,DATE(YEAR(B462),MONTH($D$11),DAY($D$11))&lt;=B462),$D$10,0)+IF(AND($D$13&gt;B461,$D$13&lt;=B462),$D$12,0)))</f>
        <v>#VALUE!</v>
      </c>
      <c r="F462" s="0" t="e">
        <f aca="false">IF(A462="","",F461-D462-E462)</f>
        <v>#VALUE!</v>
      </c>
    </row>
    <row r="463" customFormat="false" ht="12.85" hidden="false" customHeight="false" outlineLevel="0" collapsed="false">
      <c r="A463" s="0" t="e">
        <f aca="false">IF(AND(A462&lt;$F$12,F462&gt;0),A462+1,"")</f>
        <v>#VALUE!</v>
      </c>
      <c r="B463" s="19" t="e">
        <f aca="false">IF(A463="","",IF(VLOOKUP($B$12,Data!$A$2:$B$8,2,0)&lt;13,EDATE($B$16,A463*12/VLOOKUP($B$12,Data!$A$2:$B$8,2,0)),IF(VLOOKUP($B$12,Data!$A$2:$B$8,2,0)=52,B462+7,B462+14)))</f>
        <v>#VALUE!</v>
      </c>
      <c r="C463" s="0" t="e">
        <f aca="false">IF(A463="","",F462*($B$10/VLOOKUP($B$12,Data!$A$2:$B$8,2,0)))</f>
        <v>#VALUE!</v>
      </c>
      <c r="D463" s="0" t="e">
        <f aca="false">IF(A463="","",IF(F462&lt;$F$9,F462,$F$9-C463))</f>
        <v>#VALUE!</v>
      </c>
      <c r="E463" s="20" t="e">
        <f aca="false">IF(D463&gt;=F462,"",IF(A463="","",IF($D$9&gt;0,$D$9,0)+IF(AND(DATE(YEAR(B463),MONTH($D$11),DAY($D$11))&gt;B462,DATE(YEAR(B463),MONTH($D$11),DAY($D$11))&lt;=B463),$D$10,0)+IF(AND($D$13&gt;B462,$D$13&lt;=B463),$D$12,0)))</f>
        <v>#VALUE!</v>
      </c>
      <c r="F463" s="0" t="e">
        <f aca="false">IF(A463="","",F462-D463-E463)</f>
        <v>#VALUE!</v>
      </c>
    </row>
    <row r="464" customFormat="false" ht="12.85" hidden="false" customHeight="false" outlineLevel="0" collapsed="false">
      <c r="A464" s="0" t="e">
        <f aca="false">IF(AND(A463&lt;$F$12,F463&gt;0),A463+1,"")</f>
        <v>#VALUE!</v>
      </c>
      <c r="B464" s="19" t="e">
        <f aca="false">IF(A464="","",IF(VLOOKUP($B$12,Data!$A$2:$B$8,2,0)&lt;13,EDATE($B$16,A464*12/VLOOKUP($B$12,Data!$A$2:$B$8,2,0)),IF(VLOOKUP($B$12,Data!$A$2:$B$8,2,0)=52,B463+7,B463+14)))</f>
        <v>#VALUE!</v>
      </c>
      <c r="C464" s="0" t="e">
        <f aca="false">IF(A464="","",F463*($B$10/VLOOKUP($B$12,Data!$A$2:$B$8,2,0)))</f>
        <v>#VALUE!</v>
      </c>
      <c r="D464" s="0" t="e">
        <f aca="false">IF(A464="","",IF(F463&lt;$F$9,F463,$F$9-C464))</f>
        <v>#VALUE!</v>
      </c>
      <c r="E464" s="20" t="e">
        <f aca="false">IF(D464&gt;=F463,"",IF(A464="","",IF($D$9&gt;0,$D$9,0)+IF(AND(DATE(YEAR(B464),MONTH($D$11),DAY($D$11))&gt;B463,DATE(YEAR(B464),MONTH($D$11),DAY($D$11))&lt;=B464),$D$10,0)+IF(AND($D$13&gt;B463,$D$13&lt;=B464),$D$12,0)))</f>
        <v>#VALUE!</v>
      </c>
      <c r="F464" s="0" t="e">
        <f aca="false">IF(A464="","",F463-D464-E464)</f>
        <v>#VALUE!</v>
      </c>
    </row>
    <row r="465" customFormat="false" ht="12.85" hidden="false" customHeight="false" outlineLevel="0" collapsed="false">
      <c r="A465" s="0" t="e">
        <f aca="false">IF(AND(A464&lt;$F$12,F464&gt;0),A464+1,"")</f>
        <v>#VALUE!</v>
      </c>
      <c r="B465" s="19" t="e">
        <f aca="false">IF(A465="","",IF(VLOOKUP($B$12,Data!$A$2:$B$8,2,0)&lt;13,EDATE($B$16,A465*12/VLOOKUP($B$12,Data!$A$2:$B$8,2,0)),IF(VLOOKUP($B$12,Data!$A$2:$B$8,2,0)=52,B464+7,B464+14)))</f>
        <v>#VALUE!</v>
      </c>
      <c r="C465" s="0" t="e">
        <f aca="false">IF(A465="","",F464*($B$10/VLOOKUP($B$12,Data!$A$2:$B$8,2,0)))</f>
        <v>#VALUE!</v>
      </c>
      <c r="D465" s="0" t="e">
        <f aca="false">IF(A465="","",IF(F464&lt;$F$9,F464,$F$9-C465))</f>
        <v>#VALUE!</v>
      </c>
      <c r="E465" s="20" t="e">
        <f aca="false">IF(D465&gt;=F464,"",IF(A465="","",IF($D$9&gt;0,$D$9,0)+IF(AND(DATE(YEAR(B465),MONTH($D$11),DAY($D$11))&gt;B464,DATE(YEAR(B465),MONTH($D$11),DAY($D$11))&lt;=B465),$D$10,0)+IF(AND($D$13&gt;B464,$D$13&lt;=B465),$D$12,0)))</f>
        <v>#VALUE!</v>
      </c>
      <c r="F465" s="0" t="e">
        <f aca="false">IF(A465="","",F464-D465-E465)</f>
        <v>#VALUE!</v>
      </c>
    </row>
    <row r="466" customFormat="false" ht="12.85" hidden="false" customHeight="false" outlineLevel="0" collapsed="false">
      <c r="A466" s="0" t="e">
        <f aca="false">IF(AND(A465&lt;$F$12,F465&gt;0),A465+1,"")</f>
        <v>#VALUE!</v>
      </c>
      <c r="B466" s="19" t="e">
        <f aca="false">IF(A466="","",IF(VLOOKUP($B$12,Data!$A$2:$B$8,2,0)&lt;13,EDATE($B$16,A466*12/VLOOKUP($B$12,Data!$A$2:$B$8,2,0)),IF(VLOOKUP($B$12,Data!$A$2:$B$8,2,0)=52,B465+7,B465+14)))</f>
        <v>#VALUE!</v>
      </c>
      <c r="C466" s="0" t="e">
        <f aca="false">IF(A466="","",F465*($B$10/VLOOKUP($B$12,Data!$A$2:$B$8,2,0)))</f>
        <v>#VALUE!</v>
      </c>
      <c r="D466" s="0" t="e">
        <f aca="false">IF(A466="","",IF(F465&lt;$F$9,F465,$F$9-C466))</f>
        <v>#VALUE!</v>
      </c>
      <c r="E466" s="20" t="e">
        <f aca="false">IF(D466&gt;=F465,"",IF(A466="","",IF($D$9&gt;0,$D$9,0)+IF(AND(DATE(YEAR(B466),MONTH($D$11),DAY($D$11))&gt;B465,DATE(YEAR(B466),MONTH($D$11),DAY($D$11))&lt;=B466),$D$10,0)+IF(AND($D$13&gt;B465,$D$13&lt;=B466),$D$12,0)))</f>
        <v>#VALUE!</v>
      </c>
      <c r="F466" s="0" t="e">
        <f aca="false">IF(A466="","",F465-D466-E466)</f>
        <v>#VALUE!</v>
      </c>
    </row>
    <row r="467" customFormat="false" ht="12.85" hidden="false" customHeight="false" outlineLevel="0" collapsed="false">
      <c r="A467" s="0" t="e">
        <f aca="false">IF(AND(A466&lt;$F$12,F466&gt;0),A466+1,"")</f>
        <v>#VALUE!</v>
      </c>
      <c r="B467" s="19" t="e">
        <f aca="false">IF(A467="","",IF(VLOOKUP($B$12,Data!$A$2:$B$8,2,0)&lt;13,EDATE($B$16,A467*12/VLOOKUP($B$12,Data!$A$2:$B$8,2,0)),IF(VLOOKUP($B$12,Data!$A$2:$B$8,2,0)=52,B466+7,B466+14)))</f>
        <v>#VALUE!</v>
      </c>
      <c r="C467" s="0" t="e">
        <f aca="false">IF(A467="","",F466*($B$10/VLOOKUP($B$12,Data!$A$2:$B$8,2,0)))</f>
        <v>#VALUE!</v>
      </c>
      <c r="D467" s="0" t="e">
        <f aca="false">IF(A467="","",IF(F466&lt;$F$9,F466,$F$9-C467))</f>
        <v>#VALUE!</v>
      </c>
      <c r="E467" s="20" t="e">
        <f aca="false">IF(D467&gt;=F466,"",IF(A467="","",IF($D$9&gt;0,$D$9,0)+IF(AND(DATE(YEAR(B467),MONTH($D$11),DAY($D$11))&gt;B466,DATE(YEAR(B467),MONTH($D$11),DAY($D$11))&lt;=B467),$D$10,0)+IF(AND($D$13&gt;B466,$D$13&lt;=B467),$D$12,0)))</f>
        <v>#VALUE!</v>
      </c>
      <c r="F467" s="0" t="e">
        <f aca="false">IF(A467="","",F466-D467-E467)</f>
        <v>#VALUE!</v>
      </c>
    </row>
    <row r="468" customFormat="false" ht="12.85" hidden="false" customHeight="false" outlineLevel="0" collapsed="false">
      <c r="A468" s="0" t="e">
        <f aca="false">IF(AND(A467&lt;$F$12,F467&gt;0),A467+1,"")</f>
        <v>#VALUE!</v>
      </c>
      <c r="B468" s="19" t="e">
        <f aca="false">IF(A468="","",IF(VLOOKUP($B$12,Data!$A$2:$B$8,2,0)&lt;13,EDATE($B$16,A468*12/VLOOKUP($B$12,Data!$A$2:$B$8,2,0)),IF(VLOOKUP($B$12,Data!$A$2:$B$8,2,0)=52,B467+7,B467+14)))</f>
        <v>#VALUE!</v>
      </c>
      <c r="C468" s="0" t="e">
        <f aca="false">IF(A468="","",F467*($B$10/VLOOKUP($B$12,Data!$A$2:$B$8,2,0)))</f>
        <v>#VALUE!</v>
      </c>
      <c r="D468" s="0" t="e">
        <f aca="false">IF(A468="","",IF(F467&lt;$F$9,F467,$F$9-C468))</f>
        <v>#VALUE!</v>
      </c>
      <c r="E468" s="20" t="e">
        <f aca="false">IF(D468&gt;=F467,"",IF(A468="","",IF($D$9&gt;0,$D$9,0)+IF(AND(DATE(YEAR(B468),MONTH($D$11),DAY($D$11))&gt;B467,DATE(YEAR(B468),MONTH($D$11),DAY($D$11))&lt;=B468),$D$10,0)+IF(AND($D$13&gt;B467,$D$13&lt;=B468),$D$12,0)))</f>
        <v>#VALUE!</v>
      </c>
      <c r="F468" s="0" t="e">
        <f aca="false">IF(A468="","",F467-D468-E468)</f>
        <v>#VALUE!</v>
      </c>
    </row>
    <row r="469" customFormat="false" ht="12.85" hidden="false" customHeight="false" outlineLevel="0" collapsed="false">
      <c r="A469" s="0" t="e">
        <f aca="false">IF(AND(A468&lt;$F$12,F468&gt;0),A468+1,"")</f>
        <v>#VALUE!</v>
      </c>
      <c r="B469" s="19" t="e">
        <f aca="false">IF(A469="","",IF(VLOOKUP($B$12,Data!$A$2:$B$8,2,0)&lt;13,EDATE($B$16,A469*12/VLOOKUP($B$12,Data!$A$2:$B$8,2,0)),IF(VLOOKUP($B$12,Data!$A$2:$B$8,2,0)=52,B468+7,B468+14)))</f>
        <v>#VALUE!</v>
      </c>
      <c r="C469" s="0" t="e">
        <f aca="false">IF(A469="","",F468*($B$10/VLOOKUP($B$12,Data!$A$2:$B$8,2,0)))</f>
        <v>#VALUE!</v>
      </c>
      <c r="D469" s="0" t="e">
        <f aca="false">IF(A469="","",IF(F468&lt;$F$9,F468,$F$9-C469))</f>
        <v>#VALUE!</v>
      </c>
      <c r="E469" s="20" t="e">
        <f aca="false">IF(D469&gt;=F468,"",IF(A469="","",IF($D$9&gt;0,$D$9,0)+IF(AND(DATE(YEAR(B469),MONTH($D$11),DAY($D$11))&gt;B468,DATE(YEAR(B469),MONTH($D$11),DAY($D$11))&lt;=B469),$D$10,0)+IF(AND($D$13&gt;B468,$D$13&lt;=B469),$D$12,0)))</f>
        <v>#VALUE!</v>
      </c>
      <c r="F469" s="0" t="e">
        <f aca="false">IF(A469="","",F468-D469-E469)</f>
        <v>#VALUE!</v>
      </c>
    </row>
    <row r="470" customFormat="false" ht="12.85" hidden="false" customHeight="false" outlineLevel="0" collapsed="false">
      <c r="A470" s="0" t="e">
        <f aca="false">IF(AND(A469&lt;$F$12,F469&gt;0),A469+1,"")</f>
        <v>#VALUE!</v>
      </c>
      <c r="B470" s="19" t="e">
        <f aca="false">IF(A470="","",IF(VLOOKUP($B$12,Data!$A$2:$B$8,2,0)&lt;13,EDATE($B$16,A470*12/VLOOKUP($B$12,Data!$A$2:$B$8,2,0)),IF(VLOOKUP($B$12,Data!$A$2:$B$8,2,0)=52,B469+7,B469+14)))</f>
        <v>#VALUE!</v>
      </c>
      <c r="C470" s="0" t="e">
        <f aca="false">IF(A470="","",F469*($B$10/VLOOKUP($B$12,Data!$A$2:$B$8,2,0)))</f>
        <v>#VALUE!</v>
      </c>
      <c r="D470" s="0" t="e">
        <f aca="false">IF(A470="","",IF(F469&lt;$F$9,F469,$F$9-C470))</f>
        <v>#VALUE!</v>
      </c>
      <c r="E470" s="20" t="e">
        <f aca="false">IF(D470&gt;=F469,"",IF(A470="","",IF($D$9&gt;0,$D$9,0)+IF(AND(DATE(YEAR(B470),MONTH($D$11),DAY($D$11))&gt;B469,DATE(YEAR(B470),MONTH($D$11),DAY($D$11))&lt;=B470),$D$10,0)+IF(AND($D$13&gt;B469,$D$13&lt;=B470),$D$12,0)))</f>
        <v>#VALUE!</v>
      </c>
      <c r="F470" s="0" t="e">
        <f aca="false">IF(A470="","",F469-D470-E470)</f>
        <v>#VALUE!</v>
      </c>
    </row>
    <row r="471" customFormat="false" ht="12.85" hidden="false" customHeight="false" outlineLevel="0" collapsed="false">
      <c r="A471" s="0" t="e">
        <f aca="false">IF(AND(A470&lt;$F$12,F470&gt;0),A470+1,"")</f>
        <v>#VALUE!</v>
      </c>
      <c r="B471" s="19" t="e">
        <f aca="false">IF(A471="","",IF(VLOOKUP($B$12,Data!$A$2:$B$8,2,0)&lt;13,EDATE($B$16,A471*12/VLOOKUP($B$12,Data!$A$2:$B$8,2,0)),IF(VLOOKUP($B$12,Data!$A$2:$B$8,2,0)=52,B470+7,B470+14)))</f>
        <v>#VALUE!</v>
      </c>
      <c r="C471" s="0" t="e">
        <f aca="false">IF(A471="","",F470*($B$10/VLOOKUP($B$12,Data!$A$2:$B$8,2,0)))</f>
        <v>#VALUE!</v>
      </c>
      <c r="D471" s="0" t="e">
        <f aca="false">IF(A471="","",IF(F470&lt;$F$9,F470,$F$9-C471))</f>
        <v>#VALUE!</v>
      </c>
      <c r="E471" s="20" t="e">
        <f aca="false">IF(D471&gt;=F470,"",IF(A471="","",IF($D$9&gt;0,$D$9,0)+IF(AND(DATE(YEAR(B471),MONTH($D$11),DAY($D$11))&gt;B470,DATE(YEAR(B471),MONTH($D$11),DAY($D$11))&lt;=B471),$D$10,0)+IF(AND($D$13&gt;B470,$D$13&lt;=B471),$D$12,0)))</f>
        <v>#VALUE!</v>
      </c>
      <c r="F471" s="0" t="e">
        <f aca="false">IF(A471="","",F470-D471-E471)</f>
        <v>#VALUE!</v>
      </c>
    </row>
    <row r="472" customFormat="false" ht="12.85" hidden="false" customHeight="false" outlineLevel="0" collapsed="false">
      <c r="A472" s="0" t="e">
        <f aca="false">IF(AND(A471&lt;$F$12,F471&gt;0),A471+1,"")</f>
        <v>#VALUE!</v>
      </c>
      <c r="B472" s="19" t="e">
        <f aca="false">IF(A472="","",IF(VLOOKUP($B$12,Data!$A$2:$B$8,2,0)&lt;13,EDATE($B$16,A472*12/VLOOKUP($B$12,Data!$A$2:$B$8,2,0)),IF(VLOOKUP($B$12,Data!$A$2:$B$8,2,0)=52,B471+7,B471+14)))</f>
        <v>#VALUE!</v>
      </c>
      <c r="C472" s="0" t="e">
        <f aca="false">IF(A472="","",F471*($B$10/VLOOKUP($B$12,Data!$A$2:$B$8,2,0)))</f>
        <v>#VALUE!</v>
      </c>
      <c r="D472" s="0" t="e">
        <f aca="false">IF(A472="","",IF(F471&lt;$F$9,F471,$F$9-C472))</f>
        <v>#VALUE!</v>
      </c>
      <c r="E472" s="20" t="e">
        <f aca="false">IF(D472&gt;=F471,"",IF(A472="","",IF($D$9&gt;0,$D$9,0)+IF(AND(DATE(YEAR(B472),MONTH($D$11),DAY($D$11))&gt;B471,DATE(YEAR(B472),MONTH($D$11),DAY($D$11))&lt;=B472),$D$10,0)+IF(AND($D$13&gt;B471,$D$13&lt;=B472),$D$12,0)))</f>
        <v>#VALUE!</v>
      </c>
      <c r="F472" s="0" t="e">
        <f aca="false">IF(A472="","",F471-D472-E472)</f>
        <v>#VALUE!</v>
      </c>
    </row>
    <row r="473" customFormat="false" ht="12.85" hidden="false" customHeight="false" outlineLevel="0" collapsed="false">
      <c r="A473" s="0" t="e">
        <f aca="false">IF(AND(A472&lt;$F$12,F472&gt;0),A472+1,"")</f>
        <v>#VALUE!</v>
      </c>
      <c r="B473" s="19" t="e">
        <f aca="false">IF(A473="","",IF(VLOOKUP($B$12,Data!$A$2:$B$8,2,0)&lt;13,EDATE($B$16,A473*12/VLOOKUP($B$12,Data!$A$2:$B$8,2,0)),IF(VLOOKUP($B$12,Data!$A$2:$B$8,2,0)=52,B472+7,B472+14)))</f>
        <v>#VALUE!</v>
      </c>
      <c r="C473" s="0" t="e">
        <f aca="false">IF(A473="","",F472*($B$10/VLOOKUP($B$12,Data!$A$2:$B$8,2,0)))</f>
        <v>#VALUE!</v>
      </c>
      <c r="D473" s="0" t="e">
        <f aca="false">IF(A473="","",IF(F472&lt;$F$9,F472,$F$9-C473))</f>
        <v>#VALUE!</v>
      </c>
      <c r="E473" s="20" t="e">
        <f aca="false">IF(D473&gt;=F472,"",IF(A473="","",IF($D$9&gt;0,$D$9,0)+IF(AND(DATE(YEAR(B473),MONTH($D$11),DAY($D$11))&gt;B472,DATE(YEAR(B473),MONTH($D$11),DAY($D$11))&lt;=B473),$D$10,0)+IF(AND($D$13&gt;B472,$D$13&lt;=B473),$D$12,0)))</f>
        <v>#VALUE!</v>
      </c>
      <c r="F473" s="0" t="e">
        <f aca="false">IF(A473="","",F472-D473-E473)</f>
        <v>#VALUE!</v>
      </c>
    </row>
    <row r="474" customFormat="false" ht="12.85" hidden="false" customHeight="false" outlineLevel="0" collapsed="false">
      <c r="A474" s="0" t="e">
        <f aca="false">IF(AND(A473&lt;$F$12,F473&gt;0),A473+1,"")</f>
        <v>#VALUE!</v>
      </c>
      <c r="B474" s="19" t="e">
        <f aca="false">IF(A474="","",IF(VLOOKUP($B$12,Data!$A$2:$B$8,2,0)&lt;13,EDATE($B$16,A474*12/VLOOKUP($B$12,Data!$A$2:$B$8,2,0)),IF(VLOOKUP($B$12,Data!$A$2:$B$8,2,0)=52,B473+7,B473+14)))</f>
        <v>#VALUE!</v>
      </c>
      <c r="C474" s="0" t="e">
        <f aca="false">IF(A474="","",F473*($B$10/VLOOKUP($B$12,Data!$A$2:$B$8,2,0)))</f>
        <v>#VALUE!</v>
      </c>
      <c r="D474" s="0" t="e">
        <f aca="false">IF(A474="","",IF(F473&lt;$F$9,F473,$F$9-C474))</f>
        <v>#VALUE!</v>
      </c>
      <c r="E474" s="20" t="e">
        <f aca="false">IF(D474&gt;=F473,"",IF(A474="","",IF($D$9&gt;0,$D$9,0)+IF(AND(DATE(YEAR(B474),MONTH($D$11),DAY($D$11))&gt;B473,DATE(YEAR(B474),MONTH($D$11),DAY($D$11))&lt;=B474),$D$10,0)+IF(AND($D$13&gt;B473,$D$13&lt;=B474),$D$12,0)))</f>
        <v>#VALUE!</v>
      </c>
      <c r="F474" s="0" t="e">
        <f aca="false">IF(A474="","",F473-D474-E474)</f>
        <v>#VALUE!</v>
      </c>
    </row>
    <row r="475" customFormat="false" ht="12.85" hidden="false" customHeight="false" outlineLevel="0" collapsed="false">
      <c r="A475" s="0" t="e">
        <f aca="false">IF(AND(A474&lt;$F$12,F474&gt;0),A474+1,"")</f>
        <v>#VALUE!</v>
      </c>
      <c r="B475" s="19" t="e">
        <f aca="false">IF(A475="","",IF(VLOOKUP($B$12,Data!$A$2:$B$8,2,0)&lt;13,EDATE($B$16,A475*12/VLOOKUP($B$12,Data!$A$2:$B$8,2,0)),IF(VLOOKUP($B$12,Data!$A$2:$B$8,2,0)=52,B474+7,B474+14)))</f>
        <v>#VALUE!</v>
      </c>
      <c r="C475" s="0" t="e">
        <f aca="false">IF(A475="","",F474*($B$10/VLOOKUP($B$12,Data!$A$2:$B$8,2,0)))</f>
        <v>#VALUE!</v>
      </c>
      <c r="D475" s="0" t="e">
        <f aca="false">IF(A475="","",IF(F474&lt;$F$9,F474,$F$9-C475))</f>
        <v>#VALUE!</v>
      </c>
      <c r="E475" s="20" t="e">
        <f aca="false">IF(D475&gt;=F474,"",IF(A475="","",IF($D$9&gt;0,$D$9,0)+IF(AND(DATE(YEAR(B475),MONTH($D$11),DAY($D$11))&gt;B474,DATE(YEAR(B475),MONTH($D$11),DAY($D$11))&lt;=B475),$D$10,0)+IF(AND($D$13&gt;B474,$D$13&lt;=B475),$D$12,0)))</f>
        <v>#VALUE!</v>
      </c>
      <c r="F475" s="0" t="e">
        <f aca="false">IF(A475="","",F474-D475-E475)</f>
        <v>#VALUE!</v>
      </c>
    </row>
    <row r="476" customFormat="false" ht="12.85" hidden="false" customHeight="false" outlineLevel="0" collapsed="false">
      <c r="A476" s="0" t="e">
        <f aca="false">IF(AND(A475&lt;$F$12,F475&gt;0),A475+1,"")</f>
        <v>#VALUE!</v>
      </c>
      <c r="B476" s="19" t="e">
        <f aca="false">IF(A476="","",IF(VLOOKUP($B$12,Data!$A$2:$B$8,2,0)&lt;13,EDATE($B$16,A476*12/VLOOKUP($B$12,Data!$A$2:$B$8,2,0)),IF(VLOOKUP($B$12,Data!$A$2:$B$8,2,0)=52,B475+7,B475+14)))</f>
        <v>#VALUE!</v>
      </c>
      <c r="C476" s="0" t="e">
        <f aca="false">IF(A476="","",F475*($B$10/VLOOKUP($B$12,Data!$A$2:$B$8,2,0)))</f>
        <v>#VALUE!</v>
      </c>
      <c r="D476" s="0" t="e">
        <f aca="false">IF(A476="","",IF(F475&lt;$F$9,F475,$F$9-C476))</f>
        <v>#VALUE!</v>
      </c>
      <c r="E476" s="20" t="e">
        <f aca="false">IF(D476&gt;=F475,"",IF(A476="","",IF($D$9&gt;0,$D$9,0)+IF(AND(DATE(YEAR(B476),MONTH($D$11),DAY($D$11))&gt;B475,DATE(YEAR(B476),MONTH($D$11),DAY($D$11))&lt;=B476),$D$10,0)+IF(AND($D$13&gt;B475,$D$13&lt;=B476),$D$12,0)))</f>
        <v>#VALUE!</v>
      </c>
      <c r="F476" s="0" t="e">
        <f aca="false">IF(A476="","",F475-D476-E476)</f>
        <v>#VALUE!</v>
      </c>
    </row>
    <row r="477" customFormat="false" ht="12.85" hidden="false" customHeight="false" outlineLevel="0" collapsed="false">
      <c r="A477" s="0" t="e">
        <f aca="false">IF(AND(A476&lt;$F$12,F476&gt;0),A476+1,"")</f>
        <v>#VALUE!</v>
      </c>
      <c r="B477" s="19" t="e">
        <f aca="false">IF(A477="","",IF(VLOOKUP($B$12,Data!$A$2:$B$8,2,0)&lt;13,EDATE($B$16,A477*12/VLOOKUP($B$12,Data!$A$2:$B$8,2,0)),IF(VLOOKUP($B$12,Data!$A$2:$B$8,2,0)=52,B476+7,B476+14)))</f>
        <v>#VALUE!</v>
      </c>
      <c r="C477" s="0" t="e">
        <f aca="false">IF(A477="","",F476*($B$10/VLOOKUP($B$12,Data!$A$2:$B$8,2,0)))</f>
        <v>#VALUE!</v>
      </c>
      <c r="D477" s="0" t="e">
        <f aca="false">IF(A477="","",IF(F476&lt;$F$9,F476,$F$9-C477))</f>
        <v>#VALUE!</v>
      </c>
      <c r="E477" s="20" t="e">
        <f aca="false">IF(D477&gt;=F476,"",IF(A477="","",IF($D$9&gt;0,$D$9,0)+IF(AND(DATE(YEAR(B477),MONTH($D$11),DAY($D$11))&gt;B476,DATE(YEAR(B477),MONTH($D$11),DAY($D$11))&lt;=B477),$D$10,0)+IF(AND($D$13&gt;B476,$D$13&lt;=B477),$D$12,0)))</f>
        <v>#VALUE!</v>
      </c>
      <c r="F477" s="0" t="e">
        <f aca="false">IF(A477="","",F476-D477-E477)</f>
        <v>#VALUE!</v>
      </c>
    </row>
    <row r="478" customFormat="false" ht="12.85" hidden="false" customHeight="false" outlineLevel="0" collapsed="false">
      <c r="A478" s="0" t="e">
        <f aca="false">IF(AND(A477&lt;$F$12,F477&gt;0),A477+1,"")</f>
        <v>#VALUE!</v>
      </c>
      <c r="B478" s="19" t="e">
        <f aca="false">IF(A478="","",IF(VLOOKUP($B$12,Data!$A$2:$B$8,2,0)&lt;13,EDATE($B$16,A478*12/VLOOKUP($B$12,Data!$A$2:$B$8,2,0)),IF(VLOOKUP($B$12,Data!$A$2:$B$8,2,0)=52,B477+7,B477+14)))</f>
        <v>#VALUE!</v>
      </c>
      <c r="C478" s="0" t="e">
        <f aca="false">IF(A478="","",F477*($B$10/VLOOKUP($B$12,Data!$A$2:$B$8,2,0)))</f>
        <v>#VALUE!</v>
      </c>
      <c r="D478" s="0" t="e">
        <f aca="false">IF(A478="","",IF(F477&lt;$F$9,F477,$F$9-C478))</f>
        <v>#VALUE!</v>
      </c>
      <c r="E478" s="20" t="e">
        <f aca="false">IF(D478&gt;=F477,"",IF(A478="","",IF($D$9&gt;0,$D$9,0)+IF(AND(DATE(YEAR(B478),MONTH($D$11),DAY($D$11))&gt;B477,DATE(YEAR(B478),MONTH($D$11),DAY($D$11))&lt;=B478),$D$10,0)+IF(AND($D$13&gt;B477,$D$13&lt;=B478),$D$12,0)))</f>
        <v>#VALUE!</v>
      </c>
      <c r="F478" s="0" t="e">
        <f aca="false">IF(A478="","",F477-D478-E478)</f>
        <v>#VALUE!</v>
      </c>
    </row>
    <row r="479" customFormat="false" ht="12.85" hidden="false" customHeight="false" outlineLevel="0" collapsed="false">
      <c r="A479" s="0" t="e">
        <f aca="false">IF(AND(A478&lt;$F$12,F478&gt;0),A478+1,"")</f>
        <v>#VALUE!</v>
      </c>
      <c r="B479" s="19" t="e">
        <f aca="false">IF(A479="","",IF(VLOOKUP($B$12,Data!$A$2:$B$8,2,0)&lt;13,EDATE($B$16,A479*12/VLOOKUP($B$12,Data!$A$2:$B$8,2,0)),IF(VLOOKUP($B$12,Data!$A$2:$B$8,2,0)=52,B478+7,B478+14)))</f>
        <v>#VALUE!</v>
      </c>
      <c r="C479" s="0" t="e">
        <f aca="false">IF(A479="","",F478*($B$10/VLOOKUP($B$12,Data!$A$2:$B$8,2,0)))</f>
        <v>#VALUE!</v>
      </c>
      <c r="D479" s="0" t="e">
        <f aca="false">IF(A479="","",IF(F478&lt;$F$9,F478,$F$9-C479))</f>
        <v>#VALUE!</v>
      </c>
      <c r="E479" s="20" t="e">
        <f aca="false">IF(D479&gt;=F478,"",IF(A479="","",IF($D$9&gt;0,$D$9,0)+IF(AND(DATE(YEAR(B479),MONTH($D$11),DAY($D$11))&gt;B478,DATE(YEAR(B479),MONTH($D$11),DAY($D$11))&lt;=B479),$D$10,0)+IF(AND($D$13&gt;B478,$D$13&lt;=B479),$D$12,0)))</f>
        <v>#VALUE!</v>
      </c>
      <c r="F479" s="0" t="e">
        <f aca="false">IF(A479="","",F478-D479-E479)</f>
        <v>#VALUE!</v>
      </c>
    </row>
    <row r="480" customFormat="false" ht="12.85" hidden="false" customHeight="false" outlineLevel="0" collapsed="false">
      <c r="A480" s="0" t="e">
        <f aca="false">IF(AND(A479&lt;$F$12,F479&gt;0),A479+1,"")</f>
        <v>#VALUE!</v>
      </c>
      <c r="B480" s="19" t="e">
        <f aca="false">IF(A480="","",IF(VLOOKUP($B$12,Data!$A$2:$B$8,2,0)&lt;13,EDATE($B$16,A480*12/VLOOKUP($B$12,Data!$A$2:$B$8,2,0)),IF(VLOOKUP($B$12,Data!$A$2:$B$8,2,0)=52,B479+7,B479+14)))</f>
        <v>#VALUE!</v>
      </c>
      <c r="C480" s="0" t="e">
        <f aca="false">IF(A480="","",F479*($B$10/VLOOKUP($B$12,Data!$A$2:$B$8,2,0)))</f>
        <v>#VALUE!</v>
      </c>
      <c r="D480" s="0" t="e">
        <f aca="false">IF(A480="","",IF(F479&lt;$F$9,F479,$F$9-C480))</f>
        <v>#VALUE!</v>
      </c>
      <c r="E480" s="20" t="e">
        <f aca="false">IF(D480&gt;=F479,"",IF(A480="","",IF($D$9&gt;0,$D$9,0)+IF(AND(DATE(YEAR(B480),MONTH($D$11),DAY($D$11))&gt;B479,DATE(YEAR(B480),MONTH($D$11),DAY($D$11))&lt;=B480),$D$10,0)+IF(AND($D$13&gt;B479,$D$13&lt;=B480),$D$12,0)))</f>
        <v>#VALUE!</v>
      </c>
      <c r="F480" s="0" t="e">
        <f aca="false">IF(A480="","",F479-D480-E480)</f>
        <v>#VALUE!</v>
      </c>
    </row>
    <row r="481" customFormat="false" ht="12.85" hidden="false" customHeight="false" outlineLevel="0" collapsed="false">
      <c r="A481" s="0" t="e">
        <f aca="false">IF(AND(A480&lt;$F$12,F480&gt;0),A480+1,"")</f>
        <v>#VALUE!</v>
      </c>
      <c r="B481" s="19" t="e">
        <f aca="false">IF(A481="","",IF(VLOOKUP($B$12,Data!$A$2:$B$8,2,0)&lt;13,EDATE($B$16,A481*12/VLOOKUP($B$12,Data!$A$2:$B$8,2,0)),IF(VLOOKUP($B$12,Data!$A$2:$B$8,2,0)=52,B480+7,B480+14)))</f>
        <v>#VALUE!</v>
      </c>
      <c r="C481" s="0" t="e">
        <f aca="false">IF(A481="","",F480*($B$10/VLOOKUP($B$12,Data!$A$2:$B$8,2,0)))</f>
        <v>#VALUE!</v>
      </c>
      <c r="D481" s="0" t="e">
        <f aca="false">IF(A481="","",IF(F480&lt;$F$9,F480,$F$9-C481))</f>
        <v>#VALUE!</v>
      </c>
      <c r="E481" s="20" t="e">
        <f aca="false">IF(D481&gt;=F480,"",IF(A481="","",IF($D$9&gt;0,$D$9,0)+IF(AND(DATE(YEAR(B481),MONTH($D$11),DAY($D$11))&gt;B480,DATE(YEAR(B481),MONTH($D$11),DAY($D$11))&lt;=B481),$D$10,0)+IF(AND($D$13&gt;B480,$D$13&lt;=B481),$D$12,0)))</f>
        <v>#VALUE!</v>
      </c>
      <c r="F481" s="0" t="e">
        <f aca="false">IF(A481="","",F480-D481-E481)</f>
        <v>#VALUE!</v>
      </c>
    </row>
    <row r="482" customFormat="false" ht="12.85" hidden="false" customHeight="false" outlineLevel="0" collapsed="false">
      <c r="A482" s="0" t="e">
        <f aca="false">IF(AND(A481&lt;$F$12,F481&gt;0),A481+1,"")</f>
        <v>#VALUE!</v>
      </c>
      <c r="B482" s="19" t="e">
        <f aca="false">IF(A482="","",IF(VLOOKUP($B$12,Data!$A$2:$B$8,2,0)&lt;13,EDATE($B$16,A482*12/VLOOKUP($B$12,Data!$A$2:$B$8,2,0)),IF(VLOOKUP($B$12,Data!$A$2:$B$8,2,0)=52,B481+7,B481+14)))</f>
        <v>#VALUE!</v>
      </c>
      <c r="C482" s="0" t="e">
        <f aca="false">IF(A482="","",F481*($B$10/VLOOKUP($B$12,Data!$A$2:$B$8,2,0)))</f>
        <v>#VALUE!</v>
      </c>
      <c r="D482" s="0" t="e">
        <f aca="false">IF(A482="","",IF(F481&lt;$F$9,F481,$F$9-C482))</f>
        <v>#VALUE!</v>
      </c>
      <c r="E482" s="20" t="e">
        <f aca="false">IF(D482&gt;=F481,"",IF(A482="","",IF($D$9&gt;0,$D$9,0)+IF(AND(DATE(YEAR(B482),MONTH($D$11),DAY($D$11))&gt;B481,DATE(YEAR(B482),MONTH($D$11),DAY($D$11))&lt;=B482),$D$10,0)+IF(AND($D$13&gt;B481,$D$13&lt;=B482),$D$12,0)))</f>
        <v>#VALUE!</v>
      </c>
      <c r="F482" s="0" t="e">
        <f aca="false">IF(A482="","",F481-D482-E482)</f>
        <v>#VALUE!</v>
      </c>
    </row>
    <row r="483" customFormat="false" ht="12.85" hidden="false" customHeight="false" outlineLevel="0" collapsed="false">
      <c r="A483" s="0" t="e">
        <f aca="false">IF(AND(A482&lt;$F$12,F482&gt;0),A482+1,"")</f>
        <v>#VALUE!</v>
      </c>
      <c r="B483" s="19" t="e">
        <f aca="false">IF(A483="","",IF(VLOOKUP($B$12,Data!$A$2:$B$8,2,0)&lt;13,EDATE($B$16,A483*12/VLOOKUP($B$12,Data!$A$2:$B$8,2,0)),IF(VLOOKUP($B$12,Data!$A$2:$B$8,2,0)=52,B482+7,B482+14)))</f>
        <v>#VALUE!</v>
      </c>
      <c r="C483" s="0" t="e">
        <f aca="false">IF(A483="","",F482*($B$10/VLOOKUP($B$12,Data!$A$2:$B$8,2,0)))</f>
        <v>#VALUE!</v>
      </c>
      <c r="D483" s="0" t="e">
        <f aca="false">IF(A483="","",IF(F482&lt;$F$9,F482,$F$9-C483))</f>
        <v>#VALUE!</v>
      </c>
      <c r="E483" s="20" t="e">
        <f aca="false">IF(D483&gt;=F482,"",IF(A483="","",IF($D$9&gt;0,$D$9,0)+IF(AND(DATE(YEAR(B483),MONTH($D$11),DAY($D$11))&gt;B482,DATE(YEAR(B483),MONTH($D$11),DAY($D$11))&lt;=B483),$D$10,0)+IF(AND($D$13&gt;B482,$D$13&lt;=B483),$D$12,0)))</f>
        <v>#VALUE!</v>
      </c>
      <c r="F483" s="0" t="e">
        <f aca="false">IF(A483="","",F482-D483-E483)</f>
        <v>#VALUE!</v>
      </c>
    </row>
    <row r="484" customFormat="false" ht="12.85" hidden="false" customHeight="false" outlineLevel="0" collapsed="false">
      <c r="A484" s="0" t="e">
        <f aca="false">IF(AND(A483&lt;$F$12,F483&gt;0),A483+1,"")</f>
        <v>#VALUE!</v>
      </c>
      <c r="B484" s="19" t="e">
        <f aca="false">IF(A484="","",IF(VLOOKUP($B$12,Data!$A$2:$B$8,2,0)&lt;13,EDATE($B$16,A484*12/VLOOKUP($B$12,Data!$A$2:$B$8,2,0)),IF(VLOOKUP($B$12,Data!$A$2:$B$8,2,0)=52,B483+7,B483+14)))</f>
        <v>#VALUE!</v>
      </c>
      <c r="C484" s="0" t="e">
        <f aca="false">IF(A484="","",F483*($B$10/VLOOKUP($B$12,Data!$A$2:$B$8,2,0)))</f>
        <v>#VALUE!</v>
      </c>
      <c r="D484" s="0" t="e">
        <f aca="false">IF(A484="","",IF(F483&lt;$F$9,F483,$F$9-C484))</f>
        <v>#VALUE!</v>
      </c>
      <c r="E484" s="20" t="e">
        <f aca="false">IF(D484&gt;=F483,"",IF(A484="","",IF($D$9&gt;0,$D$9,0)+IF(AND(DATE(YEAR(B484),MONTH($D$11),DAY($D$11))&gt;B483,DATE(YEAR(B484),MONTH($D$11),DAY($D$11))&lt;=B484),$D$10,0)+IF(AND($D$13&gt;B483,$D$13&lt;=B484),$D$12,0)))</f>
        <v>#VALUE!</v>
      </c>
      <c r="F484" s="0" t="e">
        <f aca="false">IF(A484="","",F483-D484-E484)</f>
        <v>#VALUE!</v>
      </c>
    </row>
    <row r="485" customFormat="false" ht="12.85" hidden="false" customHeight="false" outlineLevel="0" collapsed="false">
      <c r="A485" s="0" t="e">
        <f aca="false">IF(AND(A484&lt;$F$12,F484&gt;0),A484+1,"")</f>
        <v>#VALUE!</v>
      </c>
      <c r="B485" s="19" t="e">
        <f aca="false">IF(A485="","",IF(VLOOKUP($B$12,Data!$A$2:$B$8,2,0)&lt;13,EDATE($B$16,A485*12/VLOOKUP($B$12,Data!$A$2:$B$8,2,0)),IF(VLOOKUP($B$12,Data!$A$2:$B$8,2,0)=52,B484+7,B484+14)))</f>
        <v>#VALUE!</v>
      </c>
      <c r="C485" s="0" t="e">
        <f aca="false">IF(A485="","",F484*($B$10/VLOOKUP($B$12,Data!$A$2:$B$8,2,0)))</f>
        <v>#VALUE!</v>
      </c>
      <c r="D485" s="0" t="e">
        <f aca="false">IF(A485="","",IF(F484&lt;$F$9,F484,$F$9-C485))</f>
        <v>#VALUE!</v>
      </c>
      <c r="E485" s="20" t="e">
        <f aca="false">IF(D485&gt;=F484,"",IF(A485="","",IF($D$9&gt;0,$D$9,0)+IF(AND(DATE(YEAR(B485),MONTH($D$11),DAY($D$11))&gt;B484,DATE(YEAR(B485),MONTH($D$11),DAY($D$11))&lt;=B485),$D$10,0)+IF(AND($D$13&gt;B484,$D$13&lt;=B485),$D$12,0)))</f>
        <v>#VALUE!</v>
      </c>
      <c r="F485" s="0" t="e">
        <f aca="false">IF(A485="","",F484-D485-E485)</f>
        <v>#VALUE!</v>
      </c>
    </row>
    <row r="486" customFormat="false" ht="12.85" hidden="false" customHeight="false" outlineLevel="0" collapsed="false">
      <c r="A486" s="0" t="e">
        <f aca="false">IF(AND(A485&lt;$F$12,F485&gt;0),A485+1,"")</f>
        <v>#VALUE!</v>
      </c>
      <c r="B486" s="19" t="e">
        <f aca="false">IF(A486="","",IF(VLOOKUP($B$12,Data!$A$2:$B$8,2,0)&lt;13,EDATE($B$16,A486*12/VLOOKUP($B$12,Data!$A$2:$B$8,2,0)),IF(VLOOKUP($B$12,Data!$A$2:$B$8,2,0)=52,B485+7,B485+14)))</f>
        <v>#VALUE!</v>
      </c>
      <c r="C486" s="0" t="e">
        <f aca="false">IF(A486="","",F485*($B$10/VLOOKUP($B$12,Data!$A$2:$B$8,2,0)))</f>
        <v>#VALUE!</v>
      </c>
      <c r="D486" s="0" t="e">
        <f aca="false">IF(A486="","",IF(F485&lt;$F$9,F485,$F$9-C486))</f>
        <v>#VALUE!</v>
      </c>
      <c r="E486" s="20" t="e">
        <f aca="false">IF(D486&gt;=F485,"",IF(A486="","",IF($D$9&gt;0,$D$9,0)+IF(AND(DATE(YEAR(B486),MONTH($D$11),DAY($D$11))&gt;B485,DATE(YEAR(B486),MONTH($D$11),DAY($D$11))&lt;=B486),$D$10,0)+IF(AND($D$13&gt;B485,$D$13&lt;=B486),$D$12,0)))</f>
        <v>#VALUE!</v>
      </c>
      <c r="F486" s="0" t="e">
        <f aca="false">IF(A486="","",F485-D486-E486)</f>
        <v>#VALUE!</v>
      </c>
    </row>
    <row r="487" customFormat="false" ht="12.85" hidden="false" customHeight="false" outlineLevel="0" collapsed="false">
      <c r="A487" s="0" t="e">
        <f aca="false">IF(AND(A486&lt;$F$12,F486&gt;0),A486+1,"")</f>
        <v>#VALUE!</v>
      </c>
      <c r="B487" s="19" t="e">
        <f aca="false">IF(A487="","",IF(VLOOKUP($B$12,Data!$A$2:$B$8,2,0)&lt;13,EDATE($B$16,A487*12/VLOOKUP($B$12,Data!$A$2:$B$8,2,0)),IF(VLOOKUP($B$12,Data!$A$2:$B$8,2,0)=52,B486+7,B486+14)))</f>
        <v>#VALUE!</v>
      </c>
      <c r="C487" s="0" t="e">
        <f aca="false">IF(A487="","",F486*($B$10/VLOOKUP($B$12,Data!$A$2:$B$8,2,0)))</f>
        <v>#VALUE!</v>
      </c>
      <c r="D487" s="0" t="e">
        <f aca="false">IF(A487="","",IF(F486&lt;$F$9,F486,$F$9-C487))</f>
        <v>#VALUE!</v>
      </c>
      <c r="E487" s="20" t="e">
        <f aca="false">IF(D487&gt;=F486,"",IF(A487="","",IF($D$9&gt;0,$D$9,0)+IF(AND(DATE(YEAR(B487),MONTH($D$11),DAY($D$11))&gt;B486,DATE(YEAR(B487),MONTH($D$11),DAY($D$11))&lt;=B487),$D$10,0)+IF(AND($D$13&gt;B486,$D$13&lt;=B487),$D$12,0)))</f>
        <v>#VALUE!</v>
      </c>
      <c r="F487" s="0" t="e">
        <f aca="false">IF(A487="","",F486-D487-E487)</f>
        <v>#VALUE!</v>
      </c>
    </row>
    <row r="488" customFormat="false" ht="12.85" hidden="false" customHeight="false" outlineLevel="0" collapsed="false">
      <c r="A488" s="0" t="e">
        <f aca="false">IF(AND(A487&lt;$F$12,F487&gt;0),A487+1,"")</f>
        <v>#VALUE!</v>
      </c>
      <c r="B488" s="19" t="e">
        <f aca="false">IF(A488="","",IF(VLOOKUP($B$12,Data!$A$2:$B$8,2,0)&lt;13,EDATE($B$16,A488*12/VLOOKUP($B$12,Data!$A$2:$B$8,2,0)),IF(VLOOKUP($B$12,Data!$A$2:$B$8,2,0)=52,B487+7,B487+14)))</f>
        <v>#VALUE!</v>
      </c>
      <c r="C488" s="0" t="e">
        <f aca="false">IF(A488="","",F487*($B$10/VLOOKUP($B$12,Data!$A$2:$B$8,2,0)))</f>
        <v>#VALUE!</v>
      </c>
      <c r="D488" s="0" t="e">
        <f aca="false">IF(A488="","",IF(F487&lt;$F$9,F487,$F$9-C488))</f>
        <v>#VALUE!</v>
      </c>
      <c r="E488" s="20" t="e">
        <f aca="false">IF(D488&gt;=F487,"",IF(A488="","",IF($D$9&gt;0,$D$9,0)+IF(AND(DATE(YEAR(B488),MONTH($D$11),DAY($D$11))&gt;B487,DATE(YEAR(B488),MONTH($D$11),DAY($D$11))&lt;=B488),$D$10,0)+IF(AND($D$13&gt;B487,$D$13&lt;=B488),$D$12,0)))</f>
        <v>#VALUE!</v>
      </c>
      <c r="F488" s="0" t="e">
        <f aca="false">IF(A488="","",F487-D488-E488)</f>
        <v>#VALUE!</v>
      </c>
    </row>
    <row r="489" customFormat="false" ht="12.85" hidden="false" customHeight="false" outlineLevel="0" collapsed="false">
      <c r="A489" s="0" t="e">
        <f aca="false">IF(AND(A488&lt;$F$12,F488&gt;0),A488+1,"")</f>
        <v>#VALUE!</v>
      </c>
      <c r="B489" s="19" t="e">
        <f aca="false">IF(A489="","",IF(VLOOKUP($B$12,Data!$A$2:$B$8,2,0)&lt;13,EDATE($B$16,A489*12/VLOOKUP($B$12,Data!$A$2:$B$8,2,0)),IF(VLOOKUP($B$12,Data!$A$2:$B$8,2,0)=52,B488+7,B488+14)))</f>
        <v>#VALUE!</v>
      </c>
      <c r="C489" s="0" t="e">
        <f aca="false">IF(A489="","",F488*($B$10/VLOOKUP($B$12,Data!$A$2:$B$8,2,0)))</f>
        <v>#VALUE!</v>
      </c>
      <c r="D489" s="0" t="e">
        <f aca="false">IF(A489="","",IF(F488&lt;$F$9,F488,$F$9-C489))</f>
        <v>#VALUE!</v>
      </c>
      <c r="E489" s="20" t="e">
        <f aca="false">IF(D489&gt;=F488,"",IF(A489="","",IF($D$9&gt;0,$D$9,0)+IF(AND(DATE(YEAR(B489),MONTH($D$11),DAY($D$11))&gt;B488,DATE(YEAR(B489),MONTH($D$11),DAY($D$11))&lt;=B489),$D$10,0)+IF(AND($D$13&gt;B488,$D$13&lt;=B489),$D$12,0)))</f>
        <v>#VALUE!</v>
      </c>
      <c r="F489" s="0" t="e">
        <f aca="false">IF(A489="","",F488-D489-E489)</f>
        <v>#VALUE!</v>
      </c>
    </row>
    <row r="490" customFormat="false" ht="12.85" hidden="false" customHeight="false" outlineLevel="0" collapsed="false">
      <c r="A490" s="0" t="e">
        <f aca="false">IF(AND(A489&lt;$F$12,F489&gt;0),A489+1,"")</f>
        <v>#VALUE!</v>
      </c>
      <c r="B490" s="19" t="e">
        <f aca="false">IF(A490="","",IF(VLOOKUP($B$12,Data!$A$2:$B$8,2,0)&lt;13,EDATE($B$16,A490*12/VLOOKUP($B$12,Data!$A$2:$B$8,2,0)),IF(VLOOKUP($B$12,Data!$A$2:$B$8,2,0)=52,B489+7,B489+14)))</f>
        <v>#VALUE!</v>
      </c>
      <c r="C490" s="0" t="e">
        <f aca="false">IF(A490="","",F489*($B$10/VLOOKUP($B$12,Data!$A$2:$B$8,2,0)))</f>
        <v>#VALUE!</v>
      </c>
      <c r="D490" s="0" t="e">
        <f aca="false">IF(A490="","",IF(F489&lt;$F$9,F489,$F$9-C490))</f>
        <v>#VALUE!</v>
      </c>
      <c r="E490" s="20" t="e">
        <f aca="false">IF(D490&gt;=F489,"",IF(A490="","",IF($D$9&gt;0,$D$9,0)+IF(AND(DATE(YEAR(B490),MONTH($D$11),DAY($D$11))&gt;B489,DATE(YEAR(B490),MONTH($D$11),DAY($D$11))&lt;=B490),$D$10,0)+IF(AND($D$13&gt;B489,$D$13&lt;=B490),$D$12,0)))</f>
        <v>#VALUE!</v>
      </c>
      <c r="F490" s="0" t="e">
        <f aca="false">IF(A490="","",F489-D490-E490)</f>
        <v>#VALUE!</v>
      </c>
    </row>
    <row r="491" customFormat="false" ht="12.85" hidden="false" customHeight="false" outlineLevel="0" collapsed="false">
      <c r="A491" s="0" t="e">
        <f aca="false">IF(AND(A490&lt;$F$12,F490&gt;0),A490+1,"")</f>
        <v>#VALUE!</v>
      </c>
      <c r="B491" s="19" t="e">
        <f aca="false">IF(A491="","",IF(VLOOKUP($B$12,Data!$A$2:$B$8,2,0)&lt;13,EDATE($B$16,A491*12/VLOOKUP($B$12,Data!$A$2:$B$8,2,0)),IF(VLOOKUP($B$12,Data!$A$2:$B$8,2,0)=52,B490+7,B490+14)))</f>
        <v>#VALUE!</v>
      </c>
      <c r="C491" s="0" t="e">
        <f aca="false">IF(A491="","",F490*($B$10/VLOOKUP($B$12,Data!$A$2:$B$8,2,0)))</f>
        <v>#VALUE!</v>
      </c>
      <c r="D491" s="0" t="e">
        <f aca="false">IF(A491="","",IF(F490&lt;$F$9,F490,$F$9-C491))</f>
        <v>#VALUE!</v>
      </c>
      <c r="E491" s="20" t="e">
        <f aca="false">IF(D491&gt;=F490,"",IF(A491="","",IF($D$9&gt;0,$D$9,0)+IF(AND(DATE(YEAR(B491),MONTH($D$11),DAY($D$11))&gt;B490,DATE(YEAR(B491),MONTH($D$11),DAY($D$11))&lt;=B491),$D$10,0)+IF(AND($D$13&gt;B490,$D$13&lt;=B491),$D$12,0)))</f>
        <v>#VALUE!</v>
      </c>
      <c r="F491" s="0" t="e">
        <f aca="false">IF(A491="","",F490-D491-E491)</f>
        <v>#VALUE!</v>
      </c>
    </row>
    <row r="492" customFormat="false" ht="12.85" hidden="false" customHeight="false" outlineLevel="0" collapsed="false">
      <c r="A492" s="0" t="e">
        <f aca="false">IF(AND(A491&lt;$F$12,F491&gt;0),A491+1,"")</f>
        <v>#VALUE!</v>
      </c>
      <c r="B492" s="19" t="e">
        <f aca="false">IF(A492="","",IF(VLOOKUP($B$12,Data!$A$2:$B$8,2,0)&lt;13,EDATE($B$16,A492*12/VLOOKUP($B$12,Data!$A$2:$B$8,2,0)),IF(VLOOKUP($B$12,Data!$A$2:$B$8,2,0)=52,B491+7,B491+14)))</f>
        <v>#VALUE!</v>
      </c>
      <c r="C492" s="0" t="e">
        <f aca="false">IF(A492="","",F491*($B$10/VLOOKUP($B$12,Data!$A$2:$B$8,2,0)))</f>
        <v>#VALUE!</v>
      </c>
      <c r="D492" s="0" t="e">
        <f aca="false">IF(A492="","",IF(F491&lt;$F$9,F491,$F$9-C492))</f>
        <v>#VALUE!</v>
      </c>
      <c r="E492" s="20" t="e">
        <f aca="false">IF(D492&gt;=F491,"",IF(A492="","",IF($D$9&gt;0,$D$9,0)+IF(AND(DATE(YEAR(B492),MONTH($D$11),DAY($D$11))&gt;B491,DATE(YEAR(B492),MONTH($D$11),DAY($D$11))&lt;=B492),$D$10,0)+IF(AND($D$13&gt;B491,$D$13&lt;=B492),$D$12,0)))</f>
        <v>#VALUE!</v>
      </c>
      <c r="F492" s="0" t="e">
        <f aca="false">IF(A492="","",F491-D492-E492)</f>
        <v>#VALUE!</v>
      </c>
    </row>
    <row r="493" customFormat="false" ht="12.85" hidden="false" customHeight="false" outlineLevel="0" collapsed="false">
      <c r="A493" s="0" t="e">
        <f aca="false">IF(AND(A492&lt;$F$12,F492&gt;0),A492+1,"")</f>
        <v>#VALUE!</v>
      </c>
      <c r="B493" s="19" t="e">
        <f aca="false">IF(A493="","",IF(VLOOKUP($B$12,Data!$A$2:$B$8,2,0)&lt;13,EDATE($B$16,A493*12/VLOOKUP($B$12,Data!$A$2:$B$8,2,0)),IF(VLOOKUP($B$12,Data!$A$2:$B$8,2,0)=52,B492+7,B492+14)))</f>
        <v>#VALUE!</v>
      </c>
      <c r="C493" s="0" t="e">
        <f aca="false">IF(A493="","",F492*($B$10/VLOOKUP($B$12,Data!$A$2:$B$8,2,0)))</f>
        <v>#VALUE!</v>
      </c>
      <c r="D493" s="0" t="e">
        <f aca="false">IF(A493="","",IF(F492&lt;$F$9,F492,$F$9-C493))</f>
        <v>#VALUE!</v>
      </c>
      <c r="E493" s="20" t="e">
        <f aca="false">IF(D493&gt;=F492,"",IF(A493="","",IF($D$9&gt;0,$D$9,0)+IF(AND(DATE(YEAR(B493),MONTH($D$11),DAY($D$11))&gt;B492,DATE(YEAR(B493),MONTH($D$11),DAY($D$11))&lt;=B493),$D$10,0)+IF(AND($D$13&gt;B492,$D$13&lt;=B493),$D$12,0)))</f>
        <v>#VALUE!</v>
      </c>
      <c r="F493" s="0" t="e">
        <f aca="false">IF(A493="","",F492-D493-E493)</f>
        <v>#VALUE!</v>
      </c>
    </row>
    <row r="494" customFormat="false" ht="12.85" hidden="false" customHeight="false" outlineLevel="0" collapsed="false">
      <c r="A494" s="0" t="e">
        <f aca="false">IF(AND(A493&lt;$F$12,F493&gt;0),A493+1,"")</f>
        <v>#VALUE!</v>
      </c>
      <c r="B494" s="19" t="e">
        <f aca="false">IF(A494="","",IF(VLOOKUP($B$12,Data!$A$2:$B$8,2,0)&lt;13,EDATE($B$16,A494*12/VLOOKUP($B$12,Data!$A$2:$B$8,2,0)),IF(VLOOKUP($B$12,Data!$A$2:$B$8,2,0)=52,B493+7,B493+14)))</f>
        <v>#VALUE!</v>
      </c>
      <c r="C494" s="0" t="e">
        <f aca="false">IF(A494="","",F493*($B$10/VLOOKUP($B$12,Data!$A$2:$B$8,2,0)))</f>
        <v>#VALUE!</v>
      </c>
      <c r="D494" s="0" t="e">
        <f aca="false">IF(A494="","",IF(F493&lt;$F$9,F493,$F$9-C494))</f>
        <v>#VALUE!</v>
      </c>
      <c r="E494" s="20" t="e">
        <f aca="false">IF(D494&gt;=F493,"",IF(A494="","",IF($D$9&gt;0,$D$9,0)+IF(AND(DATE(YEAR(B494),MONTH($D$11),DAY($D$11))&gt;B493,DATE(YEAR(B494),MONTH($D$11),DAY($D$11))&lt;=B494),$D$10,0)+IF(AND($D$13&gt;B493,$D$13&lt;=B494),$D$12,0)))</f>
        <v>#VALUE!</v>
      </c>
      <c r="F494" s="0" t="e">
        <f aca="false">IF(A494="","",F493-D494-E494)</f>
        <v>#VALUE!</v>
      </c>
    </row>
    <row r="495" customFormat="false" ht="12.85" hidden="false" customHeight="false" outlineLevel="0" collapsed="false">
      <c r="A495" s="0" t="e">
        <f aca="false">IF(AND(A494&lt;$F$12,F494&gt;0),A494+1,"")</f>
        <v>#VALUE!</v>
      </c>
      <c r="B495" s="19" t="e">
        <f aca="false">IF(A495="","",IF(VLOOKUP($B$12,Data!$A$2:$B$8,2,0)&lt;13,EDATE($B$16,A495*12/VLOOKUP($B$12,Data!$A$2:$B$8,2,0)),IF(VLOOKUP($B$12,Data!$A$2:$B$8,2,0)=52,B494+7,B494+14)))</f>
        <v>#VALUE!</v>
      </c>
      <c r="C495" s="0" t="e">
        <f aca="false">IF(A495="","",F494*($B$10/VLOOKUP($B$12,Data!$A$2:$B$8,2,0)))</f>
        <v>#VALUE!</v>
      </c>
      <c r="D495" s="0" t="e">
        <f aca="false">IF(A495="","",IF(F494&lt;$F$9,F494,$F$9-C495))</f>
        <v>#VALUE!</v>
      </c>
      <c r="E495" s="20" t="e">
        <f aca="false">IF(D495&gt;=F494,"",IF(A495="","",IF($D$9&gt;0,$D$9,0)+IF(AND(DATE(YEAR(B495),MONTH($D$11),DAY($D$11))&gt;B494,DATE(YEAR(B495),MONTH($D$11),DAY($D$11))&lt;=B495),$D$10,0)+IF(AND($D$13&gt;B494,$D$13&lt;=B495),$D$12,0)))</f>
        <v>#VALUE!</v>
      </c>
      <c r="F495" s="0" t="e">
        <f aca="false">IF(A495="","",F494-D495-E495)</f>
        <v>#VALUE!</v>
      </c>
    </row>
    <row r="496" customFormat="false" ht="12.85" hidden="false" customHeight="false" outlineLevel="0" collapsed="false">
      <c r="A496" s="0" t="e">
        <f aca="false">IF(AND(A495&lt;$F$12,F495&gt;0),A495+1,"")</f>
        <v>#VALUE!</v>
      </c>
      <c r="B496" s="19" t="e">
        <f aca="false">IF(A496="","",IF(VLOOKUP($B$12,Data!$A$2:$B$8,2,0)&lt;13,EDATE($B$16,A496*12/VLOOKUP($B$12,Data!$A$2:$B$8,2,0)),IF(VLOOKUP($B$12,Data!$A$2:$B$8,2,0)=52,B495+7,B495+14)))</f>
        <v>#VALUE!</v>
      </c>
      <c r="C496" s="0" t="e">
        <f aca="false">IF(A496="","",F495*($B$10/VLOOKUP($B$12,Data!$A$2:$B$8,2,0)))</f>
        <v>#VALUE!</v>
      </c>
      <c r="D496" s="0" t="e">
        <f aca="false">IF(A496="","",IF(F495&lt;$F$9,F495,$F$9-C496))</f>
        <v>#VALUE!</v>
      </c>
      <c r="E496" s="20" t="e">
        <f aca="false">IF(D496&gt;=F495,"",IF(A496="","",IF($D$9&gt;0,$D$9,0)+IF(AND(DATE(YEAR(B496),MONTH($D$11),DAY($D$11))&gt;B495,DATE(YEAR(B496),MONTH($D$11),DAY($D$11))&lt;=B496),$D$10,0)+IF(AND($D$13&gt;B495,$D$13&lt;=B496),$D$12,0)))</f>
        <v>#VALUE!</v>
      </c>
      <c r="F496" s="0" t="e">
        <f aca="false">IF(A496="","",F495-D496-E496)</f>
        <v>#VALUE!</v>
      </c>
    </row>
    <row r="497" customFormat="false" ht="12.85" hidden="false" customHeight="false" outlineLevel="0" collapsed="false">
      <c r="A497" s="0" t="e">
        <f aca="false">IF(AND(A496&lt;$F$12,F496&gt;0),A496+1,"")</f>
        <v>#VALUE!</v>
      </c>
      <c r="B497" s="19" t="e">
        <f aca="false">IF(A497="","",IF(VLOOKUP($B$12,Data!$A$2:$B$8,2,0)&lt;13,EDATE($B$16,A497*12/VLOOKUP($B$12,Data!$A$2:$B$8,2,0)),IF(VLOOKUP($B$12,Data!$A$2:$B$8,2,0)=52,B496+7,B496+14)))</f>
        <v>#VALUE!</v>
      </c>
      <c r="C497" s="0" t="e">
        <f aca="false">IF(A497="","",F496*($B$10/VLOOKUP($B$12,Data!$A$2:$B$8,2,0)))</f>
        <v>#VALUE!</v>
      </c>
      <c r="D497" s="0" t="e">
        <f aca="false">IF(A497="","",IF(F496&lt;$F$9,F496,$F$9-C497))</f>
        <v>#VALUE!</v>
      </c>
      <c r="E497" s="20" t="e">
        <f aca="false">IF(D497&gt;=F496,"",IF(A497="","",IF($D$9&gt;0,$D$9,0)+IF(AND(DATE(YEAR(B497),MONTH($D$11),DAY($D$11))&gt;B496,DATE(YEAR(B497),MONTH($D$11),DAY($D$11))&lt;=B497),$D$10,0)+IF(AND($D$13&gt;B496,$D$13&lt;=B497),$D$12,0)))</f>
        <v>#VALUE!</v>
      </c>
      <c r="F497" s="0" t="e">
        <f aca="false">IF(A497="","",F496-D497-E497)</f>
        <v>#VALUE!</v>
      </c>
    </row>
    <row r="498" customFormat="false" ht="12.85" hidden="false" customHeight="false" outlineLevel="0" collapsed="false">
      <c r="A498" s="0" t="e">
        <f aca="false">IF(AND(A497&lt;$F$12,F497&gt;0),A497+1,"")</f>
        <v>#VALUE!</v>
      </c>
      <c r="B498" s="19" t="e">
        <f aca="false">IF(A498="","",IF(VLOOKUP($B$12,Data!$A$2:$B$8,2,0)&lt;13,EDATE($B$16,A498*12/VLOOKUP($B$12,Data!$A$2:$B$8,2,0)),IF(VLOOKUP($B$12,Data!$A$2:$B$8,2,0)=52,B497+7,B497+14)))</f>
        <v>#VALUE!</v>
      </c>
      <c r="C498" s="0" t="e">
        <f aca="false">IF(A498="","",F497*($B$10/VLOOKUP($B$12,Data!$A$2:$B$8,2,0)))</f>
        <v>#VALUE!</v>
      </c>
      <c r="D498" s="0" t="e">
        <f aca="false">IF(A498="","",IF(F497&lt;$F$9,F497,$F$9-C498))</f>
        <v>#VALUE!</v>
      </c>
      <c r="E498" s="20" t="e">
        <f aca="false">IF(D498&gt;=F497,"",IF(A498="","",IF($D$9&gt;0,$D$9,0)+IF(AND(DATE(YEAR(B498),MONTH($D$11),DAY($D$11))&gt;B497,DATE(YEAR(B498),MONTH($D$11),DAY($D$11))&lt;=B498),$D$10,0)+IF(AND($D$13&gt;B497,$D$13&lt;=B498),$D$12,0)))</f>
        <v>#VALUE!</v>
      </c>
      <c r="F498" s="0" t="e">
        <f aca="false">IF(A498="","",F497-D498-E498)</f>
        <v>#VALUE!</v>
      </c>
    </row>
    <row r="499" customFormat="false" ht="12.85" hidden="false" customHeight="false" outlineLevel="0" collapsed="false">
      <c r="A499" s="0" t="e">
        <f aca="false">IF(AND(A498&lt;$F$12,F498&gt;0),A498+1,"")</f>
        <v>#VALUE!</v>
      </c>
      <c r="B499" s="19" t="e">
        <f aca="false">IF(A499="","",IF(VLOOKUP($B$12,Data!$A$2:$B$8,2,0)&lt;13,EDATE($B$16,A499*12/VLOOKUP($B$12,Data!$A$2:$B$8,2,0)),IF(VLOOKUP($B$12,Data!$A$2:$B$8,2,0)=52,B498+7,B498+14)))</f>
        <v>#VALUE!</v>
      </c>
      <c r="C499" s="0" t="e">
        <f aca="false">IF(A499="","",F498*($B$10/VLOOKUP($B$12,Data!$A$2:$B$8,2,0)))</f>
        <v>#VALUE!</v>
      </c>
      <c r="D499" s="0" t="e">
        <f aca="false">IF(A499="","",IF(F498&lt;$F$9,F498,$F$9-C499))</f>
        <v>#VALUE!</v>
      </c>
      <c r="E499" s="20" t="e">
        <f aca="false">IF(D499&gt;=F498,"",IF(A499="","",IF($D$9&gt;0,$D$9,0)+IF(AND(DATE(YEAR(B499),MONTH($D$11),DAY($D$11))&gt;B498,DATE(YEAR(B499),MONTH($D$11),DAY($D$11))&lt;=B499),$D$10,0)+IF(AND($D$13&gt;B498,$D$13&lt;=B499),$D$12,0)))</f>
        <v>#VALUE!</v>
      </c>
      <c r="F499" s="0" t="e">
        <f aca="false">IF(A499="","",F498-D499-E499)</f>
        <v>#VALUE!</v>
      </c>
    </row>
    <row r="500" customFormat="false" ht="12.85" hidden="false" customHeight="false" outlineLevel="0" collapsed="false">
      <c r="A500" s="0" t="e">
        <f aca="false">IF(AND(A499&lt;$F$12,F499&gt;0),A499+1,"")</f>
        <v>#VALUE!</v>
      </c>
      <c r="B500" s="19" t="e">
        <f aca="false">IF(A500="","",IF(VLOOKUP($B$12,Data!$A$2:$B$8,2,0)&lt;13,EDATE($B$16,A500*12/VLOOKUP($B$12,Data!$A$2:$B$8,2,0)),IF(VLOOKUP($B$12,Data!$A$2:$B$8,2,0)=52,B499+7,B499+14)))</f>
        <v>#VALUE!</v>
      </c>
      <c r="C500" s="0" t="e">
        <f aca="false">IF(A500="","",F499*($B$10/VLOOKUP($B$12,Data!$A$2:$B$8,2,0)))</f>
        <v>#VALUE!</v>
      </c>
      <c r="D500" s="0" t="e">
        <f aca="false">IF(A500="","",IF(F499&lt;$F$9,F499,$F$9-C500))</f>
        <v>#VALUE!</v>
      </c>
      <c r="E500" s="20" t="e">
        <f aca="false">IF(D500&gt;=F499,"",IF(A500="","",IF($D$9&gt;0,$D$9,0)+IF(AND(DATE(YEAR(B500),MONTH($D$11),DAY($D$11))&gt;B499,DATE(YEAR(B500),MONTH($D$11),DAY($D$11))&lt;=B500),$D$10,0)+IF(AND($D$13&gt;B499,$D$13&lt;=B500),$D$12,0)))</f>
        <v>#VALUE!</v>
      </c>
      <c r="F500" s="0" t="e">
        <f aca="false">IF(A500="","",F499-D500-E500)</f>
        <v>#VALUE!</v>
      </c>
    </row>
    <row r="501" customFormat="false" ht="12.85" hidden="false" customHeight="false" outlineLevel="0" collapsed="false">
      <c r="A501" s="0" t="e">
        <f aca="false">IF(AND(A500&lt;$F$12,F500&gt;0),A500+1,"")</f>
        <v>#VALUE!</v>
      </c>
      <c r="B501" s="19" t="e">
        <f aca="false">IF(A501="","",IF(VLOOKUP($B$12,Data!$A$2:$B$8,2,0)&lt;13,EDATE($B$16,A501*12/VLOOKUP($B$12,Data!$A$2:$B$8,2,0)),IF(VLOOKUP($B$12,Data!$A$2:$B$8,2,0)=52,B500+7,B500+14)))</f>
        <v>#VALUE!</v>
      </c>
      <c r="C501" s="0" t="e">
        <f aca="false">IF(A501="","",F500*($B$10/VLOOKUP($B$12,Data!$A$2:$B$8,2,0)))</f>
        <v>#VALUE!</v>
      </c>
      <c r="D501" s="0" t="e">
        <f aca="false">IF(A501="","",IF(F500&lt;$F$9,F500,$F$9-C501))</f>
        <v>#VALUE!</v>
      </c>
      <c r="E501" s="20" t="e">
        <f aca="false">IF(D501&gt;=F500,"",IF(A501="","",IF($D$9&gt;0,$D$9,0)+IF(AND(DATE(YEAR(B501),MONTH($D$11),DAY($D$11))&gt;B500,DATE(YEAR(B501),MONTH($D$11),DAY($D$11))&lt;=B501),$D$10,0)+IF(AND($D$13&gt;B500,$D$13&lt;=B501),$D$12,0)))</f>
        <v>#VALUE!</v>
      </c>
      <c r="F501" s="0" t="e">
        <f aca="false">IF(A501="","",F500-D501-E501)</f>
        <v>#VALUE!</v>
      </c>
    </row>
    <row r="502" customFormat="false" ht="12.85" hidden="false" customHeight="false" outlineLevel="0" collapsed="false">
      <c r="A502" s="0" t="e">
        <f aca="false">IF(AND(A501&lt;$F$12,F501&gt;0),A501+1,"")</f>
        <v>#VALUE!</v>
      </c>
      <c r="B502" s="19" t="e">
        <f aca="false">IF(A502="","",IF(VLOOKUP($B$12,Data!$A$2:$B$8,2,0)&lt;13,EDATE($B$16,A502*12/VLOOKUP($B$12,Data!$A$2:$B$8,2,0)),IF(VLOOKUP($B$12,Data!$A$2:$B$8,2,0)=52,B501+7,B501+14)))</f>
        <v>#VALUE!</v>
      </c>
      <c r="C502" s="0" t="e">
        <f aca="false">IF(A502="","",F501*($B$10/VLOOKUP($B$12,Data!$A$2:$B$8,2,0)))</f>
        <v>#VALUE!</v>
      </c>
      <c r="D502" s="0" t="e">
        <f aca="false">IF(A502="","",IF(F501&lt;$F$9,F501,$F$9-C502))</f>
        <v>#VALUE!</v>
      </c>
      <c r="E502" s="20" t="e">
        <f aca="false">IF(D502&gt;=F501,"",IF(A502="","",IF($D$9&gt;0,$D$9,0)+IF(AND(DATE(YEAR(B502),MONTH($D$11),DAY($D$11))&gt;B501,DATE(YEAR(B502),MONTH($D$11),DAY($D$11))&lt;=B502),$D$10,0)+IF(AND($D$13&gt;B501,$D$13&lt;=B502),$D$12,0)))</f>
        <v>#VALUE!</v>
      </c>
      <c r="F502" s="0" t="e">
        <f aca="false">IF(A502="","",F501-D502-E502)</f>
        <v>#VALUE!</v>
      </c>
    </row>
    <row r="503" customFormat="false" ht="12.85" hidden="false" customHeight="false" outlineLevel="0" collapsed="false">
      <c r="A503" s="0" t="e">
        <f aca="false">IF(AND(A502&lt;$F$12,F502&gt;0),A502+1,"")</f>
        <v>#VALUE!</v>
      </c>
      <c r="B503" s="19" t="e">
        <f aca="false">IF(A503="","",IF(VLOOKUP($B$12,Data!$A$2:$B$8,2,0)&lt;13,EDATE($B$16,A503*12/VLOOKUP($B$12,Data!$A$2:$B$8,2,0)),IF(VLOOKUP($B$12,Data!$A$2:$B$8,2,0)=52,B502+7,B502+14)))</f>
        <v>#VALUE!</v>
      </c>
      <c r="C503" s="0" t="e">
        <f aca="false">IF(A503="","",F502*($B$10/VLOOKUP($B$12,Data!$A$2:$B$8,2,0)))</f>
        <v>#VALUE!</v>
      </c>
      <c r="D503" s="0" t="e">
        <f aca="false">IF(A503="","",IF(F502&lt;$F$9,F502,$F$9-C503))</f>
        <v>#VALUE!</v>
      </c>
      <c r="E503" s="20" t="e">
        <f aca="false">IF(D503&gt;=F502,"",IF(A503="","",IF($D$9&gt;0,$D$9,0)+IF(AND(DATE(YEAR(B503),MONTH($D$11),DAY($D$11))&gt;B502,DATE(YEAR(B503),MONTH($D$11),DAY($D$11))&lt;=B503),$D$10,0)+IF(AND($D$13&gt;B502,$D$13&lt;=B503),$D$12,0)))</f>
        <v>#VALUE!</v>
      </c>
      <c r="F503" s="0" t="e">
        <f aca="false">IF(A503="","",F502-D503-E503)</f>
        <v>#VALUE!</v>
      </c>
    </row>
    <row r="504" customFormat="false" ht="12.85" hidden="false" customHeight="false" outlineLevel="0" collapsed="false">
      <c r="A504" s="0" t="e">
        <f aca="false">IF(AND(A503&lt;$F$12,F503&gt;0),A503+1,"")</f>
        <v>#VALUE!</v>
      </c>
      <c r="B504" s="19" t="e">
        <f aca="false">IF(A504="","",IF(VLOOKUP($B$12,Data!$A$2:$B$8,2,0)&lt;13,EDATE($B$16,A504*12/VLOOKUP($B$12,Data!$A$2:$B$8,2,0)),IF(VLOOKUP($B$12,Data!$A$2:$B$8,2,0)=52,B503+7,B503+14)))</f>
        <v>#VALUE!</v>
      </c>
      <c r="C504" s="0" t="e">
        <f aca="false">IF(A504="","",F503*($B$10/VLOOKUP($B$12,Data!$A$2:$B$8,2,0)))</f>
        <v>#VALUE!</v>
      </c>
      <c r="D504" s="0" t="e">
        <f aca="false">IF(A504="","",IF(F503&lt;$F$9,F503,$F$9-C504))</f>
        <v>#VALUE!</v>
      </c>
      <c r="E504" s="20" t="e">
        <f aca="false">IF(D504&gt;=F503,"",IF(A504="","",IF($D$9&gt;0,$D$9,0)+IF(AND(DATE(YEAR(B504),MONTH($D$11),DAY($D$11))&gt;B503,DATE(YEAR(B504),MONTH($D$11),DAY($D$11))&lt;=B504),$D$10,0)+IF(AND($D$13&gt;B503,$D$13&lt;=B504),$D$12,0)))</f>
        <v>#VALUE!</v>
      </c>
      <c r="F504" s="0" t="e">
        <f aca="false">IF(A504="","",F503-D504-E504)</f>
        <v>#VALUE!</v>
      </c>
    </row>
    <row r="505" customFormat="false" ht="12.85" hidden="false" customHeight="false" outlineLevel="0" collapsed="false">
      <c r="A505" s="0" t="e">
        <f aca="false">IF(AND(A504&lt;$F$12,F504&gt;0),A504+1,"")</f>
        <v>#VALUE!</v>
      </c>
      <c r="B505" s="19" t="e">
        <f aca="false">IF(A505="","",IF(VLOOKUP($B$12,Data!$A$2:$B$8,2,0)&lt;13,EDATE($B$16,A505*12/VLOOKUP($B$12,Data!$A$2:$B$8,2,0)),IF(VLOOKUP($B$12,Data!$A$2:$B$8,2,0)=52,B504+7,B504+14)))</f>
        <v>#VALUE!</v>
      </c>
      <c r="C505" s="0" t="e">
        <f aca="false">IF(A505="","",F504*($B$10/VLOOKUP($B$12,Data!$A$2:$B$8,2,0)))</f>
        <v>#VALUE!</v>
      </c>
      <c r="D505" s="0" t="e">
        <f aca="false">IF(A505="","",IF(F504&lt;$F$9,F504,$F$9-C505))</f>
        <v>#VALUE!</v>
      </c>
      <c r="E505" s="20" t="e">
        <f aca="false">IF(D505&gt;=F504,"",IF(A505="","",IF($D$9&gt;0,$D$9,0)+IF(AND(DATE(YEAR(B505),MONTH($D$11),DAY($D$11))&gt;B504,DATE(YEAR(B505),MONTH($D$11),DAY($D$11))&lt;=B505),$D$10,0)+IF(AND($D$13&gt;B504,$D$13&lt;=B505),$D$12,0)))</f>
        <v>#VALUE!</v>
      </c>
      <c r="F505" s="0" t="e">
        <f aca="false">IF(A505="","",F504-D505-E505)</f>
        <v>#VALUE!</v>
      </c>
    </row>
    <row r="506" customFormat="false" ht="12.85" hidden="false" customHeight="false" outlineLevel="0" collapsed="false">
      <c r="A506" s="0" t="e">
        <f aca="false">IF(AND(A505&lt;$F$12,F505&gt;0),A505+1,"")</f>
        <v>#VALUE!</v>
      </c>
      <c r="B506" s="19" t="e">
        <f aca="false">IF(A506="","",IF(VLOOKUP($B$12,Data!$A$2:$B$8,2,0)&lt;13,EDATE($B$16,A506*12/VLOOKUP($B$12,Data!$A$2:$B$8,2,0)),IF(VLOOKUP($B$12,Data!$A$2:$B$8,2,0)=52,B505+7,B505+14)))</f>
        <v>#VALUE!</v>
      </c>
      <c r="C506" s="0" t="e">
        <f aca="false">IF(A506="","",F505*($B$10/VLOOKUP($B$12,Data!$A$2:$B$8,2,0)))</f>
        <v>#VALUE!</v>
      </c>
      <c r="D506" s="0" t="e">
        <f aca="false">IF(A506="","",IF(F505&lt;$F$9,F505,$F$9-C506))</f>
        <v>#VALUE!</v>
      </c>
      <c r="E506" s="20" t="e">
        <f aca="false">IF(D506&gt;=F505,"",IF(A506="","",IF($D$9&gt;0,$D$9,0)+IF(AND(DATE(YEAR(B506),MONTH($D$11),DAY($D$11))&gt;B505,DATE(YEAR(B506),MONTH($D$11),DAY($D$11))&lt;=B506),$D$10,0)+IF(AND($D$13&gt;B505,$D$13&lt;=B506),$D$12,0)))</f>
        <v>#VALUE!</v>
      </c>
      <c r="F506" s="0" t="e">
        <f aca="false">IF(A506="","",F505-D506-E506)</f>
        <v>#VALUE!</v>
      </c>
    </row>
    <row r="507" customFormat="false" ht="12.85" hidden="false" customHeight="false" outlineLevel="0" collapsed="false">
      <c r="A507" s="0" t="e">
        <f aca="false">IF(AND(A506&lt;$F$12,F506&gt;0),A506+1,"")</f>
        <v>#VALUE!</v>
      </c>
      <c r="B507" s="19" t="e">
        <f aca="false">IF(A507="","",IF(VLOOKUP($B$12,Data!$A$2:$B$8,2,0)&lt;13,EDATE($B$16,A507*12/VLOOKUP($B$12,Data!$A$2:$B$8,2,0)),IF(VLOOKUP($B$12,Data!$A$2:$B$8,2,0)=52,B506+7,B506+14)))</f>
        <v>#VALUE!</v>
      </c>
      <c r="C507" s="0" t="e">
        <f aca="false">IF(A507="","",F506*($B$10/VLOOKUP($B$12,Data!$A$2:$B$8,2,0)))</f>
        <v>#VALUE!</v>
      </c>
      <c r="D507" s="0" t="e">
        <f aca="false">IF(A507="","",IF(F506&lt;$F$9,F506,$F$9-C507))</f>
        <v>#VALUE!</v>
      </c>
      <c r="E507" s="20" t="e">
        <f aca="false">IF(D507&gt;=F506,"",IF(A507="","",IF($D$9&gt;0,$D$9,0)+IF(AND(DATE(YEAR(B507),MONTH($D$11),DAY($D$11))&gt;B506,DATE(YEAR(B507),MONTH($D$11),DAY($D$11))&lt;=B507),$D$10,0)+IF(AND($D$13&gt;B506,$D$13&lt;=B507),$D$12,0)))</f>
        <v>#VALUE!</v>
      </c>
      <c r="F507" s="0" t="e">
        <f aca="false">IF(A507="","",F506-D507-E507)</f>
        <v>#VALUE!</v>
      </c>
    </row>
    <row r="508" customFormat="false" ht="12.85" hidden="false" customHeight="false" outlineLevel="0" collapsed="false">
      <c r="A508" s="0" t="e">
        <f aca="false">IF(AND(A507&lt;$F$12,F507&gt;0),A507+1,"")</f>
        <v>#VALUE!</v>
      </c>
      <c r="B508" s="19" t="e">
        <f aca="false">IF(A508="","",IF(VLOOKUP($B$12,Data!$A$2:$B$8,2,0)&lt;13,EDATE($B$16,A508*12/VLOOKUP($B$12,Data!$A$2:$B$8,2,0)),IF(VLOOKUP($B$12,Data!$A$2:$B$8,2,0)=52,B507+7,B507+14)))</f>
        <v>#VALUE!</v>
      </c>
      <c r="C508" s="0" t="e">
        <f aca="false">IF(A508="","",F507*($B$10/VLOOKUP($B$12,Data!$A$2:$B$8,2,0)))</f>
        <v>#VALUE!</v>
      </c>
      <c r="D508" s="0" t="e">
        <f aca="false">IF(A508="","",IF(F507&lt;$F$9,F507,$F$9-C508))</f>
        <v>#VALUE!</v>
      </c>
      <c r="E508" s="20" t="e">
        <f aca="false">IF(D508&gt;=F507,"",IF(A508="","",IF($D$9&gt;0,$D$9,0)+IF(AND(DATE(YEAR(B508),MONTH($D$11),DAY($D$11))&gt;B507,DATE(YEAR(B508),MONTH($D$11),DAY($D$11))&lt;=B508),$D$10,0)+IF(AND($D$13&gt;B507,$D$13&lt;=B508),$D$12,0)))</f>
        <v>#VALUE!</v>
      </c>
      <c r="F508" s="0" t="e">
        <f aca="false">IF(A508="","",F507-D508-E508)</f>
        <v>#VALUE!</v>
      </c>
    </row>
    <row r="509" customFormat="false" ht="12.85" hidden="false" customHeight="false" outlineLevel="0" collapsed="false">
      <c r="A509" s="0" t="e">
        <f aca="false">IF(AND(A508&lt;$F$12,F508&gt;0),A508+1,"")</f>
        <v>#VALUE!</v>
      </c>
      <c r="B509" s="19" t="e">
        <f aca="false">IF(A509="","",IF(VLOOKUP($B$12,Data!$A$2:$B$8,2,0)&lt;13,EDATE($B$16,A509*12/VLOOKUP($B$12,Data!$A$2:$B$8,2,0)),IF(VLOOKUP($B$12,Data!$A$2:$B$8,2,0)=52,B508+7,B508+14)))</f>
        <v>#VALUE!</v>
      </c>
      <c r="C509" s="0" t="e">
        <f aca="false">IF(A509="","",F508*($B$10/VLOOKUP($B$12,Data!$A$2:$B$8,2,0)))</f>
        <v>#VALUE!</v>
      </c>
      <c r="D509" s="0" t="e">
        <f aca="false">IF(A509="","",IF(F508&lt;$F$9,F508,$F$9-C509))</f>
        <v>#VALUE!</v>
      </c>
      <c r="E509" s="20" t="e">
        <f aca="false">IF(D509&gt;=F508,"",IF(A509="","",IF($D$9&gt;0,$D$9,0)+IF(AND(DATE(YEAR(B509),MONTH($D$11),DAY($D$11))&gt;B508,DATE(YEAR(B509),MONTH($D$11),DAY($D$11))&lt;=B509),$D$10,0)+IF(AND($D$13&gt;B508,$D$13&lt;=B509),$D$12,0)))</f>
        <v>#VALUE!</v>
      </c>
      <c r="F509" s="0" t="e">
        <f aca="false">IF(A509="","",F508-D509-E509)</f>
        <v>#VALUE!</v>
      </c>
    </row>
    <row r="510" customFormat="false" ht="12.85" hidden="false" customHeight="false" outlineLevel="0" collapsed="false">
      <c r="A510" s="0" t="e">
        <f aca="false">IF(AND(A509&lt;$F$12,F509&gt;0),A509+1,"")</f>
        <v>#VALUE!</v>
      </c>
      <c r="B510" s="19" t="e">
        <f aca="false">IF(A510="","",IF(VLOOKUP($B$12,Data!$A$2:$B$8,2,0)&lt;13,EDATE($B$16,A510*12/VLOOKUP($B$12,Data!$A$2:$B$8,2,0)),IF(VLOOKUP($B$12,Data!$A$2:$B$8,2,0)=52,B509+7,B509+14)))</f>
        <v>#VALUE!</v>
      </c>
      <c r="C510" s="0" t="e">
        <f aca="false">IF(A510="","",F509*($B$10/VLOOKUP($B$12,Data!$A$2:$B$8,2,0)))</f>
        <v>#VALUE!</v>
      </c>
      <c r="D510" s="0" t="e">
        <f aca="false">IF(A510="","",IF(F509&lt;$F$9,F509,$F$9-C510))</f>
        <v>#VALUE!</v>
      </c>
      <c r="E510" s="20" t="e">
        <f aca="false">IF(D510&gt;=F509,"",IF(A510="","",IF($D$9&gt;0,$D$9,0)+IF(AND(DATE(YEAR(B510),MONTH($D$11),DAY($D$11))&gt;B509,DATE(YEAR(B510),MONTH($D$11),DAY($D$11))&lt;=B510),$D$10,0)+IF(AND($D$13&gt;B509,$D$13&lt;=B510),$D$12,0)))</f>
        <v>#VALUE!</v>
      </c>
      <c r="F510" s="0" t="e">
        <f aca="false">IF(A510="","",F509-D510-E510)</f>
        <v>#VALUE!</v>
      </c>
    </row>
    <row r="511" customFormat="false" ht="12.85" hidden="false" customHeight="false" outlineLevel="0" collapsed="false">
      <c r="A511" s="0" t="e">
        <f aca="false">IF(AND(A510&lt;$F$12,F510&gt;0),A510+1,"")</f>
        <v>#VALUE!</v>
      </c>
      <c r="B511" s="19" t="e">
        <f aca="false">IF(A511="","",IF(VLOOKUP($B$12,Data!$A$2:$B$8,2,0)&lt;13,EDATE($B$16,A511*12/VLOOKUP($B$12,Data!$A$2:$B$8,2,0)),IF(VLOOKUP($B$12,Data!$A$2:$B$8,2,0)=52,B510+7,B510+14)))</f>
        <v>#VALUE!</v>
      </c>
      <c r="C511" s="0" t="e">
        <f aca="false">IF(A511="","",F510*($B$10/VLOOKUP($B$12,Data!$A$2:$B$8,2,0)))</f>
        <v>#VALUE!</v>
      </c>
      <c r="D511" s="0" t="e">
        <f aca="false">IF(A511="","",IF(F510&lt;$F$9,F510,$F$9-C511))</f>
        <v>#VALUE!</v>
      </c>
      <c r="E511" s="20" t="e">
        <f aca="false">IF(D511&gt;=F510,"",IF(A511="","",IF($D$9&gt;0,$D$9,0)+IF(AND(DATE(YEAR(B511),MONTH($D$11),DAY($D$11))&gt;B510,DATE(YEAR(B511),MONTH($D$11),DAY($D$11))&lt;=B511),$D$10,0)+IF(AND($D$13&gt;B510,$D$13&lt;=B511),$D$12,0)))</f>
        <v>#VALUE!</v>
      </c>
      <c r="F511" s="0" t="e">
        <f aca="false">IF(A511="","",F510-D511-E511)</f>
        <v>#VALUE!</v>
      </c>
    </row>
    <row r="512" customFormat="false" ht="12.85" hidden="false" customHeight="false" outlineLevel="0" collapsed="false">
      <c r="A512" s="0" t="e">
        <f aca="false">IF(AND(A511&lt;$F$12,F511&gt;0),A511+1,"")</f>
        <v>#VALUE!</v>
      </c>
      <c r="B512" s="19" t="e">
        <f aca="false">IF(A512="","",IF(VLOOKUP($B$12,Data!$A$2:$B$8,2,0)&lt;13,EDATE($B$16,A512*12/VLOOKUP($B$12,Data!$A$2:$B$8,2,0)),IF(VLOOKUP($B$12,Data!$A$2:$B$8,2,0)=52,B511+7,B511+14)))</f>
        <v>#VALUE!</v>
      </c>
      <c r="C512" s="0" t="e">
        <f aca="false">IF(A512="","",F511*($B$10/VLOOKUP($B$12,Data!$A$2:$B$8,2,0)))</f>
        <v>#VALUE!</v>
      </c>
      <c r="D512" s="0" t="e">
        <f aca="false">IF(A512="","",IF(F511&lt;$F$9,F511,$F$9-C512))</f>
        <v>#VALUE!</v>
      </c>
      <c r="E512" s="20" t="e">
        <f aca="false">IF(D512&gt;=F511,"",IF(A512="","",IF($D$9&gt;0,$D$9,0)+IF(AND(DATE(YEAR(B512),MONTH($D$11),DAY($D$11))&gt;B511,DATE(YEAR(B512),MONTH($D$11),DAY($D$11))&lt;=B512),$D$10,0)+IF(AND($D$13&gt;B511,$D$13&lt;=B512),$D$12,0)))</f>
        <v>#VALUE!</v>
      </c>
      <c r="F512" s="0" t="e">
        <f aca="false">IF(A512="","",F511-D512-E512)</f>
        <v>#VALUE!</v>
      </c>
    </row>
    <row r="513" customFormat="false" ht="12.85" hidden="false" customHeight="false" outlineLevel="0" collapsed="false">
      <c r="A513" s="0" t="e">
        <f aca="false">IF(AND(A512&lt;$F$12,F512&gt;0),A512+1,"")</f>
        <v>#VALUE!</v>
      </c>
      <c r="B513" s="19" t="e">
        <f aca="false">IF(A513="","",IF(VLOOKUP($B$12,Data!$A$2:$B$8,2,0)&lt;13,EDATE($B$16,A513*12/VLOOKUP($B$12,Data!$A$2:$B$8,2,0)),IF(VLOOKUP($B$12,Data!$A$2:$B$8,2,0)=52,B512+7,B512+14)))</f>
        <v>#VALUE!</v>
      </c>
      <c r="C513" s="0" t="e">
        <f aca="false">IF(A513="","",F512*($B$10/VLOOKUP($B$12,Data!$A$2:$B$8,2,0)))</f>
        <v>#VALUE!</v>
      </c>
      <c r="D513" s="0" t="e">
        <f aca="false">IF(A513="","",IF(F512&lt;$F$9,F512,$F$9-C513))</f>
        <v>#VALUE!</v>
      </c>
      <c r="E513" s="20" t="e">
        <f aca="false">IF(D513&gt;=F512,"",IF(A513="","",IF($D$9&gt;0,$D$9,0)+IF(AND(DATE(YEAR(B513),MONTH($D$11),DAY($D$11))&gt;B512,DATE(YEAR(B513),MONTH($D$11),DAY($D$11))&lt;=B513),$D$10,0)+IF(AND($D$13&gt;B512,$D$13&lt;=B513),$D$12,0)))</f>
        <v>#VALUE!</v>
      </c>
      <c r="F513" s="0" t="e">
        <f aca="false">IF(A513="","",F512-D513-E513)</f>
        <v>#VALUE!</v>
      </c>
    </row>
    <row r="514" customFormat="false" ht="12.85" hidden="false" customHeight="false" outlineLevel="0" collapsed="false">
      <c r="A514" s="0" t="e">
        <f aca="false">IF(AND(A513&lt;$F$12,F513&gt;0),A513+1,"")</f>
        <v>#VALUE!</v>
      </c>
      <c r="B514" s="19" t="e">
        <f aca="false">IF(A514="","",IF(VLOOKUP($B$12,Data!$A$2:$B$8,2,0)&lt;13,EDATE($B$16,A514*12/VLOOKUP($B$12,Data!$A$2:$B$8,2,0)),IF(VLOOKUP($B$12,Data!$A$2:$B$8,2,0)=52,B513+7,B513+14)))</f>
        <v>#VALUE!</v>
      </c>
      <c r="C514" s="0" t="e">
        <f aca="false">IF(A514="","",F513*($B$10/VLOOKUP($B$12,Data!$A$2:$B$8,2,0)))</f>
        <v>#VALUE!</v>
      </c>
      <c r="D514" s="0" t="e">
        <f aca="false">IF(A514="","",IF(F513&lt;$F$9,F513,$F$9-C514))</f>
        <v>#VALUE!</v>
      </c>
      <c r="E514" s="20" t="e">
        <f aca="false">IF(D514&gt;=F513,"",IF(A514="","",IF($D$9&gt;0,$D$9,0)+IF(AND(DATE(YEAR(B514),MONTH($D$11),DAY($D$11))&gt;B513,DATE(YEAR(B514),MONTH($D$11),DAY($D$11))&lt;=B514),$D$10,0)+IF(AND($D$13&gt;B513,$D$13&lt;=B514),$D$12,0)))</f>
        <v>#VALUE!</v>
      </c>
      <c r="F514" s="0" t="e">
        <f aca="false">IF(A514="","",F513-D514-E514)</f>
        <v>#VALUE!</v>
      </c>
    </row>
    <row r="515" customFormat="false" ht="12.85" hidden="false" customHeight="false" outlineLevel="0" collapsed="false">
      <c r="A515" s="0" t="e">
        <f aca="false">IF(AND(A514&lt;$F$12,F514&gt;0),A514+1,"")</f>
        <v>#VALUE!</v>
      </c>
      <c r="B515" s="19" t="e">
        <f aca="false">IF(A515="","",IF(VLOOKUP($B$12,Data!$A$2:$B$8,2,0)&lt;13,EDATE($B$16,A515*12/VLOOKUP($B$12,Data!$A$2:$B$8,2,0)),IF(VLOOKUP($B$12,Data!$A$2:$B$8,2,0)=52,B514+7,B514+14)))</f>
        <v>#VALUE!</v>
      </c>
      <c r="C515" s="0" t="e">
        <f aca="false">IF(A515="","",F514*($B$10/VLOOKUP($B$12,Data!$A$2:$B$8,2,0)))</f>
        <v>#VALUE!</v>
      </c>
      <c r="D515" s="0" t="e">
        <f aca="false">IF(A515="","",IF(F514&lt;$F$9,F514,$F$9-C515))</f>
        <v>#VALUE!</v>
      </c>
      <c r="E515" s="20" t="e">
        <f aca="false">IF(D515&gt;=F514,"",IF(A515="","",IF($D$9&gt;0,$D$9,0)+IF(AND(DATE(YEAR(B515),MONTH($D$11),DAY($D$11))&gt;B514,DATE(YEAR(B515),MONTH($D$11),DAY($D$11))&lt;=B515),$D$10,0)+IF(AND($D$13&gt;B514,$D$13&lt;=B515),$D$12,0)))</f>
        <v>#VALUE!</v>
      </c>
      <c r="F515" s="0" t="e">
        <f aca="false">IF(A515="","",F514-D515-E515)</f>
        <v>#VALUE!</v>
      </c>
    </row>
    <row r="516" customFormat="false" ht="12.85" hidden="false" customHeight="false" outlineLevel="0" collapsed="false">
      <c r="A516" s="0" t="e">
        <f aca="false">IF(AND(A515&lt;$F$12,F515&gt;0),A515+1,"")</f>
        <v>#VALUE!</v>
      </c>
      <c r="B516" s="19" t="e">
        <f aca="false">IF(A516="","",IF(VLOOKUP($B$12,Data!$A$2:$B$8,2,0)&lt;13,EDATE($B$16,A516*12/VLOOKUP($B$12,Data!$A$2:$B$8,2,0)),IF(VLOOKUP($B$12,Data!$A$2:$B$8,2,0)=52,B515+7,B515+14)))</f>
        <v>#VALUE!</v>
      </c>
      <c r="C516" s="0" t="e">
        <f aca="false">IF(A516="","",F515*($B$10/VLOOKUP($B$12,Data!$A$2:$B$8,2,0)))</f>
        <v>#VALUE!</v>
      </c>
      <c r="D516" s="0" t="e">
        <f aca="false">IF(A516="","",IF(F515&lt;$F$9,F515,$F$9-C516))</f>
        <v>#VALUE!</v>
      </c>
      <c r="E516" s="20" t="e">
        <f aca="false">IF(D516&gt;=F515,"",IF(A516="","",IF($D$9&gt;0,$D$9,0)+IF(AND(DATE(YEAR(B516),MONTH($D$11),DAY($D$11))&gt;B515,DATE(YEAR(B516),MONTH($D$11),DAY($D$11))&lt;=B516),$D$10,0)+IF(AND($D$13&gt;B515,$D$13&lt;=B516),$D$12,0)))</f>
        <v>#VALUE!</v>
      </c>
      <c r="F516" s="0" t="e">
        <f aca="false">IF(A516="","",F515-D516-E516)</f>
        <v>#VALUE!</v>
      </c>
    </row>
    <row r="517" customFormat="false" ht="12.85" hidden="false" customHeight="false" outlineLevel="0" collapsed="false">
      <c r="A517" s="0" t="e">
        <f aca="false">IF(AND(A516&lt;$F$12,F516&gt;0),A516+1,"")</f>
        <v>#VALUE!</v>
      </c>
      <c r="B517" s="19" t="e">
        <f aca="false">IF(A517="","",IF(VLOOKUP($B$12,Data!$A$2:$B$8,2,0)&lt;13,EDATE($B$16,A517*12/VLOOKUP($B$12,Data!$A$2:$B$8,2,0)),IF(VLOOKUP($B$12,Data!$A$2:$B$8,2,0)=52,B516+7,B516+14)))</f>
        <v>#VALUE!</v>
      </c>
      <c r="C517" s="0" t="e">
        <f aca="false">IF(A517="","",F516*($B$10/VLOOKUP($B$12,Data!$A$2:$B$8,2,0)))</f>
        <v>#VALUE!</v>
      </c>
      <c r="D517" s="0" t="e">
        <f aca="false">IF(A517="","",IF(F516&lt;$F$9,F516,$F$9-C517))</f>
        <v>#VALUE!</v>
      </c>
      <c r="E517" s="20" t="e">
        <f aca="false">IF(D517&gt;=F516,"",IF(A517="","",IF($D$9&gt;0,$D$9,0)+IF(AND(DATE(YEAR(B517),MONTH($D$11),DAY($D$11))&gt;B516,DATE(YEAR(B517),MONTH($D$11),DAY($D$11))&lt;=B517),$D$10,0)+IF(AND($D$13&gt;B516,$D$13&lt;=B517),$D$12,0)))</f>
        <v>#VALUE!</v>
      </c>
      <c r="F517" s="0" t="e">
        <f aca="false">IF(A517="","",F516-D517-E517)</f>
        <v>#VALUE!</v>
      </c>
    </row>
    <row r="518" customFormat="false" ht="12.85" hidden="false" customHeight="false" outlineLevel="0" collapsed="false">
      <c r="A518" s="0" t="e">
        <f aca="false">IF(AND(A517&lt;$F$12,F517&gt;0),A517+1,"")</f>
        <v>#VALUE!</v>
      </c>
      <c r="B518" s="19" t="e">
        <f aca="false">IF(A518="","",IF(VLOOKUP($B$12,Data!$A$2:$B$8,2,0)&lt;13,EDATE($B$16,A518*12/VLOOKUP($B$12,Data!$A$2:$B$8,2,0)),IF(VLOOKUP($B$12,Data!$A$2:$B$8,2,0)=52,B517+7,B517+14)))</f>
        <v>#VALUE!</v>
      </c>
      <c r="C518" s="0" t="e">
        <f aca="false">IF(A518="","",F517*($B$10/VLOOKUP($B$12,Data!$A$2:$B$8,2,0)))</f>
        <v>#VALUE!</v>
      </c>
      <c r="D518" s="0" t="e">
        <f aca="false">IF(A518="","",IF(F517&lt;$F$9,F517,$F$9-C518))</f>
        <v>#VALUE!</v>
      </c>
      <c r="E518" s="20" t="e">
        <f aca="false">IF(D518&gt;=F517,"",IF(A518="","",IF($D$9&gt;0,$D$9,0)+IF(AND(DATE(YEAR(B518),MONTH($D$11),DAY($D$11))&gt;B517,DATE(YEAR(B518),MONTH($D$11),DAY($D$11))&lt;=B518),$D$10,0)+IF(AND($D$13&gt;B517,$D$13&lt;=B518),$D$12,0)))</f>
        <v>#VALUE!</v>
      </c>
      <c r="F518" s="0" t="e">
        <f aca="false">IF(A518="","",F517-D518-E518)</f>
        <v>#VALUE!</v>
      </c>
    </row>
    <row r="519" customFormat="false" ht="12.85" hidden="false" customHeight="false" outlineLevel="0" collapsed="false">
      <c r="A519" s="0" t="e">
        <f aca="false">IF(AND(A518&lt;$F$12,F518&gt;0),A518+1,"")</f>
        <v>#VALUE!</v>
      </c>
      <c r="B519" s="19" t="e">
        <f aca="false">IF(A519="","",IF(VLOOKUP($B$12,Data!$A$2:$B$8,2,0)&lt;13,EDATE($B$16,A519*12/VLOOKUP($B$12,Data!$A$2:$B$8,2,0)),IF(VLOOKUP($B$12,Data!$A$2:$B$8,2,0)=52,B518+7,B518+14)))</f>
        <v>#VALUE!</v>
      </c>
      <c r="C519" s="0" t="e">
        <f aca="false">IF(A519="","",F518*($B$10/VLOOKUP($B$12,Data!$A$2:$B$8,2,0)))</f>
        <v>#VALUE!</v>
      </c>
      <c r="D519" s="0" t="e">
        <f aca="false">IF(A519="","",IF(F518&lt;$F$9,F518,$F$9-C519))</f>
        <v>#VALUE!</v>
      </c>
      <c r="E519" s="20" t="e">
        <f aca="false">IF(D519&gt;=F518,"",IF(A519="","",IF($D$9&gt;0,$D$9,0)+IF(AND(DATE(YEAR(B519),MONTH($D$11),DAY($D$11))&gt;B518,DATE(YEAR(B519),MONTH($D$11),DAY($D$11))&lt;=B519),$D$10,0)+IF(AND($D$13&gt;B518,$D$13&lt;=B519),$D$12,0)))</f>
        <v>#VALUE!</v>
      </c>
      <c r="F519" s="0" t="e">
        <f aca="false">IF(A519="","",F518-D519-E519)</f>
        <v>#VALUE!</v>
      </c>
    </row>
    <row r="520" customFormat="false" ht="12.85" hidden="false" customHeight="false" outlineLevel="0" collapsed="false">
      <c r="A520" s="0" t="e">
        <f aca="false">IF(AND(A519&lt;$F$12,F519&gt;0),A519+1,"")</f>
        <v>#VALUE!</v>
      </c>
      <c r="B520" s="19" t="e">
        <f aca="false">IF(A520="","",IF(VLOOKUP($B$12,Data!$A$2:$B$8,2,0)&lt;13,EDATE($B$16,A520*12/VLOOKUP($B$12,Data!$A$2:$B$8,2,0)),IF(VLOOKUP($B$12,Data!$A$2:$B$8,2,0)=52,B519+7,B519+14)))</f>
        <v>#VALUE!</v>
      </c>
      <c r="C520" s="0" t="e">
        <f aca="false">IF(A520="","",F519*($B$10/VLOOKUP($B$12,Data!$A$2:$B$8,2,0)))</f>
        <v>#VALUE!</v>
      </c>
      <c r="D520" s="0" t="e">
        <f aca="false">IF(A520="","",IF(F519&lt;$F$9,F519,$F$9-C520))</f>
        <v>#VALUE!</v>
      </c>
      <c r="E520" s="20" t="e">
        <f aca="false">IF(D520&gt;=F519,"",IF(A520="","",IF($D$9&gt;0,$D$9,0)+IF(AND(DATE(YEAR(B520),MONTH($D$11),DAY($D$11))&gt;B519,DATE(YEAR(B520),MONTH($D$11),DAY($D$11))&lt;=B520),$D$10,0)+IF(AND($D$13&gt;B519,$D$13&lt;=B520),$D$12,0)))</f>
        <v>#VALUE!</v>
      </c>
      <c r="F520" s="0" t="e">
        <f aca="false">IF(A520="","",F519-D520-E520)</f>
        <v>#VALUE!</v>
      </c>
    </row>
    <row r="521" customFormat="false" ht="12.85" hidden="false" customHeight="false" outlineLevel="0" collapsed="false">
      <c r="A521" s="0" t="e">
        <f aca="false">IF(AND(A520&lt;$F$12,F520&gt;0),A520+1,"")</f>
        <v>#VALUE!</v>
      </c>
      <c r="B521" s="19" t="e">
        <f aca="false">IF(A521="","",IF(VLOOKUP($B$12,Data!$A$2:$B$8,2,0)&lt;13,EDATE($B$16,A521*12/VLOOKUP($B$12,Data!$A$2:$B$8,2,0)),IF(VLOOKUP($B$12,Data!$A$2:$B$8,2,0)=52,B520+7,B520+14)))</f>
        <v>#VALUE!</v>
      </c>
      <c r="C521" s="0" t="e">
        <f aca="false">IF(A521="","",F520*($B$10/VLOOKUP($B$12,Data!$A$2:$B$8,2,0)))</f>
        <v>#VALUE!</v>
      </c>
      <c r="D521" s="0" t="e">
        <f aca="false">IF(A521="","",IF(F520&lt;$F$9,F520,$F$9-C521))</f>
        <v>#VALUE!</v>
      </c>
      <c r="E521" s="20" t="e">
        <f aca="false">IF(D521&gt;=F520,"",IF(A521="","",IF($D$9&gt;0,$D$9,0)+IF(AND(DATE(YEAR(B521),MONTH($D$11),DAY($D$11))&gt;B520,DATE(YEAR(B521),MONTH($D$11),DAY($D$11))&lt;=B521),$D$10,0)+IF(AND($D$13&gt;B520,$D$13&lt;=B521),$D$12,0)))</f>
        <v>#VALUE!</v>
      </c>
      <c r="F521" s="0" t="e">
        <f aca="false">IF(A521="","",F520-D521-E521)</f>
        <v>#VALUE!</v>
      </c>
    </row>
    <row r="522" customFormat="false" ht="12.85" hidden="false" customHeight="false" outlineLevel="0" collapsed="false">
      <c r="A522" s="0" t="e">
        <f aca="false">IF(AND(A521&lt;$F$12,F521&gt;0),A521+1,"")</f>
        <v>#VALUE!</v>
      </c>
      <c r="B522" s="19" t="e">
        <f aca="false">IF(A522="","",IF(VLOOKUP($B$12,Data!$A$2:$B$8,2,0)&lt;13,EDATE($B$16,A522*12/VLOOKUP($B$12,Data!$A$2:$B$8,2,0)),IF(VLOOKUP($B$12,Data!$A$2:$B$8,2,0)=52,B521+7,B521+14)))</f>
        <v>#VALUE!</v>
      </c>
      <c r="C522" s="0" t="e">
        <f aca="false">IF(A522="","",F521*($B$10/VLOOKUP($B$12,Data!$A$2:$B$8,2,0)))</f>
        <v>#VALUE!</v>
      </c>
      <c r="D522" s="0" t="e">
        <f aca="false">IF(A522="","",IF(F521&lt;$F$9,F521,$F$9-C522))</f>
        <v>#VALUE!</v>
      </c>
      <c r="E522" s="20" t="e">
        <f aca="false">IF(D522&gt;=F521,"",IF(A522="","",IF($D$9&gt;0,$D$9,0)+IF(AND(DATE(YEAR(B522),MONTH($D$11),DAY($D$11))&gt;B521,DATE(YEAR(B522),MONTH($D$11),DAY($D$11))&lt;=B522),$D$10,0)+IF(AND($D$13&gt;B521,$D$13&lt;=B522),$D$12,0)))</f>
        <v>#VALUE!</v>
      </c>
      <c r="F522" s="0" t="e">
        <f aca="false">IF(A522="","",F521-D522-E522)</f>
        <v>#VALUE!</v>
      </c>
    </row>
    <row r="523" customFormat="false" ht="12.85" hidden="false" customHeight="false" outlineLevel="0" collapsed="false">
      <c r="A523" s="0" t="e">
        <f aca="false">IF(AND(A522&lt;$F$12,F522&gt;0),A522+1,"")</f>
        <v>#VALUE!</v>
      </c>
      <c r="B523" s="19" t="e">
        <f aca="false">IF(A523="","",IF(VLOOKUP($B$12,Data!$A$2:$B$8,2,0)&lt;13,EDATE($B$16,A523*12/VLOOKUP($B$12,Data!$A$2:$B$8,2,0)),IF(VLOOKUP($B$12,Data!$A$2:$B$8,2,0)=52,B522+7,B522+14)))</f>
        <v>#VALUE!</v>
      </c>
      <c r="C523" s="0" t="e">
        <f aca="false">IF(A523="","",F522*($B$10/VLOOKUP($B$12,Data!$A$2:$B$8,2,0)))</f>
        <v>#VALUE!</v>
      </c>
      <c r="D523" s="0" t="e">
        <f aca="false">IF(A523="","",IF(F522&lt;$F$9,F522,$F$9-C523))</f>
        <v>#VALUE!</v>
      </c>
      <c r="E523" s="20" t="e">
        <f aca="false">IF(D523&gt;=F522,"",IF(A523="","",IF($D$9&gt;0,$D$9,0)+IF(AND(DATE(YEAR(B523),MONTH($D$11),DAY($D$11))&gt;B522,DATE(YEAR(B523),MONTH($D$11),DAY($D$11))&lt;=B523),$D$10,0)+IF(AND($D$13&gt;B522,$D$13&lt;=B523),$D$12,0)))</f>
        <v>#VALUE!</v>
      </c>
      <c r="F523" s="0" t="e">
        <f aca="false">IF(A523="","",F522-D523-E523)</f>
        <v>#VALUE!</v>
      </c>
    </row>
    <row r="524" customFormat="false" ht="12.85" hidden="false" customHeight="false" outlineLevel="0" collapsed="false">
      <c r="A524" s="0" t="e">
        <f aca="false">IF(AND(A523&lt;$F$12,F523&gt;0),A523+1,"")</f>
        <v>#VALUE!</v>
      </c>
      <c r="B524" s="19" t="e">
        <f aca="false">IF(A524="","",IF(VLOOKUP($B$12,Data!$A$2:$B$8,2,0)&lt;13,EDATE($B$16,A524*12/VLOOKUP($B$12,Data!$A$2:$B$8,2,0)),IF(VLOOKUP($B$12,Data!$A$2:$B$8,2,0)=52,B523+7,B523+14)))</f>
        <v>#VALUE!</v>
      </c>
      <c r="C524" s="0" t="e">
        <f aca="false">IF(A524="","",F523*($B$10/VLOOKUP($B$12,Data!$A$2:$B$8,2,0)))</f>
        <v>#VALUE!</v>
      </c>
      <c r="D524" s="0" t="e">
        <f aca="false">IF(A524="","",IF(F523&lt;$F$9,F523,$F$9-C524))</f>
        <v>#VALUE!</v>
      </c>
      <c r="E524" s="20" t="e">
        <f aca="false">IF(D524&gt;=F523,"",IF(A524="","",IF($D$9&gt;0,$D$9,0)+IF(AND(DATE(YEAR(B524),MONTH($D$11),DAY($D$11))&gt;B523,DATE(YEAR(B524),MONTH($D$11),DAY($D$11))&lt;=B524),$D$10,0)+IF(AND($D$13&gt;B523,$D$13&lt;=B524),$D$12,0)))</f>
        <v>#VALUE!</v>
      </c>
      <c r="F524" s="0" t="e">
        <f aca="false">IF(A524="","",F523-D524-E524)</f>
        <v>#VALUE!</v>
      </c>
    </row>
    <row r="525" customFormat="false" ht="12.85" hidden="false" customHeight="false" outlineLevel="0" collapsed="false">
      <c r="A525" s="0" t="e">
        <f aca="false">IF(AND(A524&lt;$F$12,F524&gt;0),A524+1,"")</f>
        <v>#VALUE!</v>
      </c>
      <c r="B525" s="19" t="e">
        <f aca="false">IF(A525="","",IF(VLOOKUP($B$12,Data!$A$2:$B$8,2,0)&lt;13,EDATE($B$16,A525*12/VLOOKUP($B$12,Data!$A$2:$B$8,2,0)),IF(VLOOKUP($B$12,Data!$A$2:$B$8,2,0)=52,B524+7,B524+14)))</f>
        <v>#VALUE!</v>
      </c>
      <c r="C525" s="0" t="e">
        <f aca="false">IF(A525="","",F524*($B$10/VLOOKUP($B$12,Data!$A$2:$B$8,2,0)))</f>
        <v>#VALUE!</v>
      </c>
      <c r="D525" s="0" t="e">
        <f aca="false">IF(A525="","",IF(F524&lt;$F$9,F524,$F$9-C525))</f>
        <v>#VALUE!</v>
      </c>
      <c r="E525" s="20" t="e">
        <f aca="false">IF(D525&gt;=F524,"",IF(A525="","",IF($D$9&gt;0,$D$9,0)+IF(AND(DATE(YEAR(B525),MONTH($D$11),DAY($D$11))&gt;B524,DATE(YEAR(B525),MONTH($D$11),DAY($D$11))&lt;=B525),$D$10,0)+IF(AND($D$13&gt;B524,$D$13&lt;=B525),$D$12,0)))</f>
        <v>#VALUE!</v>
      </c>
      <c r="F525" s="0" t="e">
        <f aca="false">IF(A525="","",F524-D525-E525)</f>
        <v>#VALUE!</v>
      </c>
    </row>
    <row r="526" customFormat="false" ht="12.85" hidden="false" customHeight="false" outlineLevel="0" collapsed="false">
      <c r="A526" s="0" t="e">
        <f aca="false">IF(AND(A525&lt;$F$12,F525&gt;0),A525+1,"")</f>
        <v>#VALUE!</v>
      </c>
      <c r="B526" s="19" t="e">
        <f aca="false">IF(A526="","",IF(VLOOKUP($B$12,Data!$A$2:$B$8,2,0)&lt;13,EDATE($B$16,A526*12/VLOOKUP($B$12,Data!$A$2:$B$8,2,0)),IF(VLOOKUP($B$12,Data!$A$2:$B$8,2,0)=52,B525+7,B525+14)))</f>
        <v>#VALUE!</v>
      </c>
      <c r="C526" s="0" t="e">
        <f aca="false">IF(A526="","",F525*($B$10/VLOOKUP($B$12,Data!$A$2:$B$8,2,0)))</f>
        <v>#VALUE!</v>
      </c>
      <c r="D526" s="0" t="e">
        <f aca="false">IF(A526="","",IF(F525&lt;$F$9,F525,$F$9-C526))</f>
        <v>#VALUE!</v>
      </c>
      <c r="E526" s="20" t="e">
        <f aca="false">IF(D526&gt;=F525,"",IF(A526="","",IF($D$9&gt;0,$D$9,0)+IF(AND(DATE(YEAR(B526),MONTH($D$11),DAY($D$11))&gt;B525,DATE(YEAR(B526),MONTH($D$11),DAY($D$11))&lt;=B526),$D$10,0)+IF(AND($D$13&gt;B525,$D$13&lt;=B526),$D$12,0)))</f>
        <v>#VALUE!</v>
      </c>
      <c r="F526" s="0" t="e">
        <f aca="false">IF(A526="","",F525-D526-E526)</f>
        <v>#VALUE!</v>
      </c>
    </row>
    <row r="527" customFormat="false" ht="12.85" hidden="false" customHeight="false" outlineLevel="0" collapsed="false">
      <c r="A527" s="0" t="e">
        <f aca="false">IF(AND(A526&lt;$F$12,F526&gt;0),A526+1,"")</f>
        <v>#VALUE!</v>
      </c>
      <c r="B527" s="19" t="e">
        <f aca="false">IF(A527="","",IF(VLOOKUP($B$12,Data!$A$2:$B$8,2,0)&lt;13,EDATE($B$16,A527*12/VLOOKUP($B$12,Data!$A$2:$B$8,2,0)),IF(VLOOKUP($B$12,Data!$A$2:$B$8,2,0)=52,B526+7,B526+14)))</f>
        <v>#VALUE!</v>
      </c>
      <c r="C527" s="0" t="e">
        <f aca="false">IF(A527="","",F526*($B$10/VLOOKUP($B$12,Data!$A$2:$B$8,2,0)))</f>
        <v>#VALUE!</v>
      </c>
      <c r="D527" s="0" t="e">
        <f aca="false">IF(A527="","",IF(F526&lt;$F$9,F526,$F$9-C527))</f>
        <v>#VALUE!</v>
      </c>
      <c r="E527" s="20" t="e">
        <f aca="false">IF(D527&gt;=F526,"",IF(A527="","",IF($D$9&gt;0,$D$9,0)+IF(AND(DATE(YEAR(B527),MONTH($D$11),DAY($D$11))&gt;B526,DATE(YEAR(B527),MONTH($D$11),DAY($D$11))&lt;=B527),$D$10,0)+IF(AND($D$13&gt;B526,$D$13&lt;=B527),$D$12,0)))</f>
        <v>#VALUE!</v>
      </c>
      <c r="F527" s="0" t="e">
        <f aca="false">IF(A527="","",F526-D527-E527)</f>
        <v>#VALUE!</v>
      </c>
    </row>
    <row r="528" customFormat="false" ht="12.85" hidden="false" customHeight="false" outlineLevel="0" collapsed="false">
      <c r="A528" s="0" t="e">
        <f aca="false">IF(AND(A527&lt;$F$12,F527&gt;0),A527+1,"")</f>
        <v>#VALUE!</v>
      </c>
      <c r="B528" s="19" t="e">
        <f aca="false">IF(A528="","",IF(VLOOKUP($B$12,Data!$A$2:$B$8,2,0)&lt;13,EDATE($B$16,A528*12/VLOOKUP($B$12,Data!$A$2:$B$8,2,0)),IF(VLOOKUP($B$12,Data!$A$2:$B$8,2,0)=52,B527+7,B527+14)))</f>
        <v>#VALUE!</v>
      </c>
      <c r="C528" s="0" t="e">
        <f aca="false">IF(A528="","",F527*($B$10/VLOOKUP($B$12,Data!$A$2:$B$8,2,0)))</f>
        <v>#VALUE!</v>
      </c>
      <c r="D528" s="0" t="e">
        <f aca="false">IF(A528="","",IF(F527&lt;$F$9,F527,$F$9-C528))</f>
        <v>#VALUE!</v>
      </c>
      <c r="E528" s="20" t="e">
        <f aca="false">IF(D528&gt;=F527,"",IF(A528="","",IF($D$9&gt;0,$D$9,0)+IF(AND(DATE(YEAR(B528),MONTH($D$11),DAY($D$11))&gt;B527,DATE(YEAR(B528),MONTH($D$11),DAY($D$11))&lt;=B528),$D$10,0)+IF(AND($D$13&gt;B527,$D$13&lt;=B528),$D$12,0)))</f>
        <v>#VALUE!</v>
      </c>
      <c r="F528" s="0" t="e">
        <f aca="false">IF(A528="","",F527-D528-E528)</f>
        <v>#VALUE!</v>
      </c>
    </row>
    <row r="529" customFormat="false" ht="12.85" hidden="false" customHeight="false" outlineLevel="0" collapsed="false">
      <c r="A529" s="0" t="e">
        <f aca="false">IF(AND(A528&lt;$F$12,F528&gt;0),A528+1,"")</f>
        <v>#VALUE!</v>
      </c>
      <c r="B529" s="19" t="e">
        <f aca="false">IF(A529="","",IF(VLOOKUP($B$12,Data!$A$2:$B$8,2,0)&lt;13,EDATE($B$16,A529*12/VLOOKUP($B$12,Data!$A$2:$B$8,2,0)),IF(VLOOKUP($B$12,Data!$A$2:$B$8,2,0)=52,B528+7,B528+14)))</f>
        <v>#VALUE!</v>
      </c>
      <c r="C529" s="0" t="e">
        <f aca="false">IF(A529="","",F528*($B$10/VLOOKUP($B$12,Data!$A$2:$B$8,2,0)))</f>
        <v>#VALUE!</v>
      </c>
      <c r="D529" s="0" t="e">
        <f aca="false">IF(A529="","",IF(F528&lt;$F$9,F528,$F$9-C529))</f>
        <v>#VALUE!</v>
      </c>
      <c r="E529" s="20" t="e">
        <f aca="false">IF(D529&gt;=F528,"",IF(A529="","",IF($D$9&gt;0,$D$9,0)+IF(AND(DATE(YEAR(B529),MONTH($D$11),DAY($D$11))&gt;B528,DATE(YEAR(B529),MONTH($D$11),DAY($D$11))&lt;=B529),$D$10,0)+IF(AND($D$13&gt;B528,$D$13&lt;=B529),$D$12,0)))</f>
        <v>#VALUE!</v>
      </c>
      <c r="F529" s="0" t="e">
        <f aca="false">IF(A529="","",F528-D529-E529)</f>
        <v>#VALUE!</v>
      </c>
    </row>
    <row r="530" customFormat="false" ht="12.85" hidden="false" customHeight="false" outlineLevel="0" collapsed="false">
      <c r="A530" s="0" t="e">
        <f aca="false">IF(AND(A529&lt;$F$12,F529&gt;0),A529+1,"")</f>
        <v>#VALUE!</v>
      </c>
      <c r="B530" s="19" t="e">
        <f aca="false">IF(A530="","",IF(VLOOKUP($B$12,Data!$A$2:$B$8,2,0)&lt;13,EDATE($B$16,A530*12/VLOOKUP($B$12,Data!$A$2:$B$8,2,0)),IF(VLOOKUP($B$12,Data!$A$2:$B$8,2,0)=52,B529+7,B529+14)))</f>
        <v>#VALUE!</v>
      </c>
      <c r="C530" s="0" t="e">
        <f aca="false">IF(A530="","",F529*($B$10/VLOOKUP($B$12,Data!$A$2:$B$8,2,0)))</f>
        <v>#VALUE!</v>
      </c>
      <c r="D530" s="0" t="e">
        <f aca="false">IF(A530="","",IF(F529&lt;$F$9,F529,$F$9-C530))</f>
        <v>#VALUE!</v>
      </c>
      <c r="E530" s="20" t="e">
        <f aca="false">IF(D530&gt;=F529,"",IF(A530="","",IF($D$9&gt;0,$D$9,0)+IF(AND(DATE(YEAR(B530),MONTH($D$11),DAY($D$11))&gt;B529,DATE(YEAR(B530),MONTH($D$11),DAY($D$11))&lt;=B530),$D$10,0)+IF(AND($D$13&gt;B529,$D$13&lt;=B530),$D$12,0)))</f>
        <v>#VALUE!</v>
      </c>
      <c r="F530" s="0" t="e">
        <f aca="false">IF(A530="","",F529-D530-E530)</f>
        <v>#VALUE!</v>
      </c>
    </row>
    <row r="531" customFormat="false" ht="12.85" hidden="false" customHeight="false" outlineLevel="0" collapsed="false">
      <c r="A531" s="0" t="e">
        <f aca="false">IF(AND(A530&lt;$F$12,F530&gt;0),A530+1,"")</f>
        <v>#VALUE!</v>
      </c>
      <c r="B531" s="19" t="e">
        <f aca="false">IF(A531="","",IF(VLOOKUP($B$12,Data!$A$2:$B$8,2,0)&lt;13,EDATE($B$16,A531*12/VLOOKUP($B$12,Data!$A$2:$B$8,2,0)),IF(VLOOKUP($B$12,Data!$A$2:$B$8,2,0)=52,B530+7,B530+14)))</f>
        <v>#VALUE!</v>
      </c>
      <c r="C531" s="0" t="e">
        <f aca="false">IF(A531="","",F530*($B$10/VLOOKUP($B$12,Data!$A$2:$B$8,2,0)))</f>
        <v>#VALUE!</v>
      </c>
      <c r="D531" s="0" t="e">
        <f aca="false">IF(A531="","",IF(F530&lt;$F$9,F530,$F$9-C531))</f>
        <v>#VALUE!</v>
      </c>
      <c r="E531" s="20" t="e">
        <f aca="false">IF(D531&gt;=F530,"",IF(A531="","",IF($D$9&gt;0,$D$9,0)+IF(AND(DATE(YEAR(B531),MONTH($D$11),DAY($D$11))&gt;B530,DATE(YEAR(B531),MONTH($D$11),DAY($D$11))&lt;=B531),$D$10,0)+IF(AND($D$13&gt;B530,$D$13&lt;=B531),$D$12,0)))</f>
        <v>#VALUE!</v>
      </c>
      <c r="F531" s="0" t="e">
        <f aca="false">IF(A531="","",F530-D531-E531)</f>
        <v>#VALUE!</v>
      </c>
    </row>
    <row r="532" customFormat="false" ht="12.85" hidden="false" customHeight="false" outlineLevel="0" collapsed="false">
      <c r="A532" s="0" t="e">
        <f aca="false">IF(AND(A531&lt;$F$12,F531&gt;0),A531+1,"")</f>
        <v>#VALUE!</v>
      </c>
      <c r="B532" s="19" t="e">
        <f aca="false">IF(A532="","",IF(VLOOKUP($B$12,Data!$A$2:$B$8,2,0)&lt;13,EDATE($B$16,A532*12/VLOOKUP($B$12,Data!$A$2:$B$8,2,0)),IF(VLOOKUP($B$12,Data!$A$2:$B$8,2,0)=52,B531+7,B531+14)))</f>
        <v>#VALUE!</v>
      </c>
      <c r="C532" s="0" t="e">
        <f aca="false">IF(A532="","",F531*($B$10/VLOOKUP($B$12,Data!$A$2:$B$8,2,0)))</f>
        <v>#VALUE!</v>
      </c>
      <c r="D532" s="0" t="e">
        <f aca="false">IF(A532="","",IF(F531&lt;$F$9,F531,$F$9-C532))</f>
        <v>#VALUE!</v>
      </c>
      <c r="E532" s="20" t="e">
        <f aca="false">IF(D532&gt;=F531,"",IF(A532="","",IF($D$9&gt;0,$D$9,0)+IF(AND(DATE(YEAR(B532),MONTH($D$11),DAY($D$11))&gt;B531,DATE(YEAR(B532),MONTH($D$11),DAY($D$11))&lt;=B532),$D$10,0)+IF(AND($D$13&gt;B531,$D$13&lt;=B532),$D$12,0)))</f>
        <v>#VALUE!</v>
      </c>
      <c r="F532" s="0" t="e">
        <f aca="false">IF(A532="","",F531-D532-E532)</f>
        <v>#VALUE!</v>
      </c>
    </row>
    <row r="533" customFormat="false" ht="12.85" hidden="false" customHeight="false" outlineLevel="0" collapsed="false">
      <c r="A533" s="0" t="e">
        <f aca="false">IF(AND(A532&lt;$F$12,F532&gt;0),A532+1,"")</f>
        <v>#VALUE!</v>
      </c>
      <c r="B533" s="19" t="e">
        <f aca="false">IF(A533="","",IF(VLOOKUP($B$12,Data!$A$2:$B$8,2,0)&lt;13,EDATE($B$16,A533*12/VLOOKUP($B$12,Data!$A$2:$B$8,2,0)),IF(VLOOKUP($B$12,Data!$A$2:$B$8,2,0)=52,B532+7,B532+14)))</f>
        <v>#VALUE!</v>
      </c>
      <c r="C533" s="0" t="e">
        <f aca="false">IF(A533="","",F532*($B$10/VLOOKUP($B$12,Data!$A$2:$B$8,2,0)))</f>
        <v>#VALUE!</v>
      </c>
      <c r="D533" s="0" t="e">
        <f aca="false">IF(A533="","",IF(F532&lt;$F$9,F532,$F$9-C533))</f>
        <v>#VALUE!</v>
      </c>
      <c r="E533" s="20" t="e">
        <f aca="false">IF(D533&gt;=F532,"",IF(A533="","",IF($D$9&gt;0,$D$9,0)+IF(AND(DATE(YEAR(B533),MONTH($D$11),DAY($D$11))&gt;B532,DATE(YEAR(B533),MONTH($D$11),DAY($D$11))&lt;=B533),$D$10,0)+IF(AND($D$13&gt;B532,$D$13&lt;=B533),$D$12,0)))</f>
        <v>#VALUE!</v>
      </c>
      <c r="F533" s="0" t="e">
        <f aca="false">IF(A533="","",F532-D533-E533)</f>
        <v>#VALUE!</v>
      </c>
    </row>
    <row r="534" customFormat="false" ht="12.85" hidden="false" customHeight="false" outlineLevel="0" collapsed="false">
      <c r="A534" s="0" t="e">
        <f aca="false">IF(AND(A533&lt;$F$12,F533&gt;0),A533+1,"")</f>
        <v>#VALUE!</v>
      </c>
      <c r="B534" s="19" t="e">
        <f aca="false">IF(A534="","",IF(VLOOKUP($B$12,Data!$A$2:$B$8,2,0)&lt;13,EDATE($B$16,A534*12/VLOOKUP($B$12,Data!$A$2:$B$8,2,0)),IF(VLOOKUP($B$12,Data!$A$2:$B$8,2,0)=52,B533+7,B533+14)))</f>
        <v>#VALUE!</v>
      </c>
      <c r="C534" s="0" t="e">
        <f aca="false">IF(A534="","",F533*($B$10/VLOOKUP($B$12,Data!$A$2:$B$8,2,0)))</f>
        <v>#VALUE!</v>
      </c>
      <c r="D534" s="0" t="e">
        <f aca="false">IF(A534="","",IF(F533&lt;$F$9,F533,$F$9-C534))</f>
        <v>#VALUE!</v>
      </c>
      <c r="E534" s="20" t="e">
        <f aca="false">IF(D534&gt;=F533,"",IF(A534="","",IF($D$9&gt;0,$D$9,0)+IF(AND(DATE(YEAR(B534),MONTH($D$11),DAY($D$11))&gt;B533,DATE(YEAR(B534),MONTH($D$11),DAY($D$11))&lt;=B534),$D$10,0)+IF(AND($D$13&gt;B533,$D$13&lt;=B534),$D$12,0)))</f>
        <v>#VALUE!</v>
      </c>
      <c r="F534" s="0" t="e">
        <f aca="false">IF(A534="","",F533-D534-E534)</f>
        <v>#VALUE!</v>
      </c>
    </row>
    <row r="535" customFormat="false" ht="12.85" hidden="false" customHeight="false" outlineLevel="0" collapsed="false">
      <c r="A535" s="0" t="e">
        <f aca="false">IF(AND(A534&lt;$F$12,F534&gt;0),A534+1,"")</f>
        <v>#VALUE!</v>
      </c>
      <c r="B535" s="19" t="e">
        <f aca="false">IF(A535="","",IF(VLOOKUP($B$12,Data!$A$2:$B$8,2,0)&lt;13,EDATE($B$16,A535*12/VLOOKUP($B$12,Data!$A$2:$B$8,2,0)),IF(VLOOKUP($B$12,Data!$A$2:$B$8,2,0)=52,B534+7,B534+14)))</f>
        <v>#VALUE!</v>
      </c>
      <c r="C535" s="0" t="e">
        <f aca="false">IF(A535="","",F534*($B$10/VLOOKUP($B$12,Data!$A$2:$B$8,2,0)))</f>
        <v>#VALUE!</v>
      </c>
      <c r="D535" s="0" t="e">
        <f aca="false">IF(A535="","",IF(F534&lt;$F$9,F534,$F$9-C535))</f>
        <v>#VALUE!</v>
      </c>
      <c r="E535" s="20" t="e">
        <f aca="false">IF(D535&gt;=F534,"",IF(A535="","",IF($D$9&gt;0,$D$9,0)+IF(AND(DATE(YEAR(B535),MONTH($D$11),DAY($D$11))&gt;B534,DATE(YEAR(B535),MONTH($D$11),DAY($D$11))&lt;=B535),$D$10,0)+IF(AND($D$13&gt;B534,$D$13&lt;=B535),$D$12,0)))</f>
        <v>#VALUE!</v>
      </c>
      <c r="F535" s="0" t="e">
        <f aca="false">IF(A535="","",F534-D535-E535)</f>
        <v>#VALUE!</v>
      </c>
    </row>
    <row r="536" customFormat="false" ht="12.85" hidden="false" customHeight="false" outlineLevel="0" collapsed="false">
      <c r="A536" s="0" t="e">
        <f aca="false">IF(AND(A535&lt;$F$12,F535&gt;0),A535+1,"")</f>
        <v>#VALUE!</v>
      </c>
      <c r="B536" s="19" t="e">
        <f aca="false">IF(A536="","",IF(VLOOKUP($B$12,Data!$A$2:$B$8,2,0)&lt;13,EDATE($B$16,A536*12/VLOOKUP($B$12,Data!$A$2:$B$8,2,0)),IF(VLOOKUP($B$12,Data!$A$2:$B$8,2,0)=52,B535+7,B535+14)))</f>
        <v>#VALUE!</v>
      </c>
      <c r="C536" s="0" t="e">
        <f aca="false">IF(A536="","",F535*($B$10/VLOOKUP($B$12,Data!$A$2:$B$8,2,0)))</f>
        <v>#VALUE!</v>
      </c>
      <c r="D536" s="0" t="e">
        <f aca="false">IF(A536="","",IF(F535&lt;$F$9,F535,$F$9-C536))</f>
        <v>#VALUE!</v>
      </c>
      <c r="E536" s="20" t="e">
        <f aca="false">IF(D536&gt;=F535,"",IF(A536="","",IF($D$9&gt;0,$D$9,0)+IF(AND(DATE(YEAR(B536),MONTH($D$11),DAY($D$11))&gt;B535,DATE(YEAR(B536),MONTH($D$11),DAY($D$11))&lt;=B536),$D$10,0)+IF(AND($D$13&gt;B535,$D$13&lt;=B536),$D$12,0)))</f>
        <v>#VALUE!</v>
      </c>
      <c r="F536" s="0" t="e">
        <f aca="false">IF(A536="","",F535-D536-E536)</f>
        <v>#VALUE!</v>
      </c>
    </row>
    <row r="537" customFormat="false" ht="12.85" hidden="false" customHeight="false" outlineLevel="0" collapsed="false">
      <c r="A537" s="0" t="e">
        <f aca="false">IF(AND(A536&lt;$F$12,F536&gt;0),A536+1,"")</f>
        <v>#VALUE!</v>
      </c>
      <c r="B537" s="19" t="e">
        <f aca="false">IF(A537="","",IF(VLOOKUP($B$12,Data!$A$2:$B$8,2,0)&lt;13,EDATE($B$16,A537*12/VLOOKUP($B$12,Data!$A$2:$B$8,2,0)),IF(VLOOKUP($B$12,Data!$A$2:$B$8,2,0)=52,B536+7,B536+14)))</f>
        <v>#VALUE!</v>
      </c>
      <c r="C537" s="0" t="e">
        <f aca="false">IF(A537="","",F536*($B$10/VLOOKUP($B$12,Data!$A$2:$B$8,2,0)))</f>
        <v>#VALUE!</v>
      </c>
      <c r="D537" s="0" t="e">
        <f aca="false">IF(A537="","",IF(F536&lt;$F$9,F536,$F$9-C537))</f>
        <v>#VALUE!</v>
      </c>
      <c r="E537" s="20" t="e">
        <f aca="false">IF(D537&gt;=F536,"",IF(A537="","",IF($D$9&gt;0,$D$9,0)+IF(AND(DATE(YEAR(B537),MONTH($D$11),DAY($D$11))&gt;B536,DATE(YEAR(B537),MONTH($D$11),DAY($D$11))&lt;=B537),$D$10,0)+IF(AND($D$13&gt;B536,$D$13&lt;=B537),$D$12,0)))</f>
        <v>#VALUE!</v>
      </c>
      <c r="F537" s="0" t="e">
        <f aca="false">IF(A537="","",F536-D537-E537)</f>
        <v>#VALUE!</v>
      </c>
    </row>
    <row r="538" customFormat="false" ht="12.85" hidden="false" customHeight="false" outlineLevel="0" collapsed="false">
      <c r="A538" s="0" t="e">
        <f aca="false">IF(AND(A537&lt;$F$12,F537&gt;0),A537+1,"")</f>
        <v>#VALUE!</v>
      </c>
      <c r="B538" s="19" t="e">
        <f aca="false">IF(A538="","",IF(VLOOKUP($B$12,Data!$A$2:$B$8,2,0)&lt;13,EDATE($B$16,A538*12/VLOOKUP($B$12,Data!$A$2:$B$8,2,0)),IF(VLOOKUP($B$12,Data!$A$2:$B$8,2,0)=52,B537+7,B537+14)))</f>
        <v>#VALUE!</v>
      </c>
      <c r="C538" s="0" t="e">
        <f aca="false">IF(A538="","",F537*($B$10/VLOOKUP($B$12,Data!$A$2:$B$8,2,0)))</f>
        <v>#VALUE!</v>
      </c>
      <c r="D538" s="0" t="e">
        <f aca="false">IF(A538="","",IF(F537&lt;$F$9,F537,$F$9-C538))</f>
        <v>#VALUE!</v>
      </c>
      <c r="E538" s="20" t="e">
        <f aca="false">IF(D538&gt;=F537,"",IF(A538="","",IF($D$9&gt;0,$D$9,0)+IF(AND(DATE(YEAR(B538),MONTH($D$11),DAY($D$11))&gt;B537,DATE(YEAR(B538),MONTH($D$11),DAY($D$11))&lt;=B538),$D$10,0)+IF(AND($D$13&gt;B537,$D$13&lt;=B538),$D$12,0)))</f>
        <v>#VALUE!</v>
      </c>
      <c r="F538" s="0" t="e">
        <f aca="false">IF(A538="","",F537-D538-E538)</f>
        <v>#VALUE!</v>
      </c>
    </row>
    <row r="539" customFormat="false" ht="12.85" hidden="false" customHeight="false" outlineLevel="0" collapsed="false">
      <c r="A539" s="0" t="e">
        <f aca="false">IF(AND(A538&lt;$F$12,F538&gt;0),A538+1,"")</f>
        <v>#VALUE!</v>
      </c>
      <c r="B539" s="19" t="e">
        <f aca="false">IF(A539="","",IF(VLOOKUP($B$12,Data!$A$2:$B$8,2,0)&lt;13,EDATE($B$16,A539*12/VLOOKUP($B$12,Data!$A$2:$B$8,2,0)),IF(VLOOKUP($B$12,Data!$A$2:$B$8,2,0)=52,B538+7,B538+14)))</f>
        <v>#VALUE!</v>
      </c>
      <c r="C539" s="0" t="e">
        <f aca="false">IF(A539="","",F538*($B$10/VLOOKUP($B$12,Data!$A$2:$B$8,2,0)))</f>
        <v>#VALUE!</v>
      </c>
      <c r="D539" s="0" t="e">
        <f aca="false">IF(A539="","",IF(F538&lt;$F$9,F538,$F$9-C539))</f>
        <v>#VALUE!</v>
      </c>
      <c r="E539" s="20" t="e">
        <f aca="false">IF(D539&gt;=F538,"",IF(A539="","",IF($D$9&gt;0,$D$9,0)+IF(AND(DATE(YEAR(B539),MONTH($D$11),DAY($D$11))&gt;B538,DATE(YEAR(B539),MONTH($D$11),DAY($D$11))&lt;=B539),$D$10,0)+IF(AND($D$13&gt;B538,$D$13&lt;=B539),$D$12,0)))</f>
        <v>#VALUE!</v>
      </c>
      <c r="F539" s="0" t="e">
        <f aca="false">IF(A539="","",F538-D539-E539)</f>
        <v>#VALUE!</v>
      </c>
    </row>
    <row r="540" customFormat="false" ht="12.85" hidden="false" customHeight="false" outlineLevel="0" collapsed="false">
      <c r="A540" s="0" t="e">
        <f aca="false">IF(AND(A539&lt;$F$12,F539&gt;0),A539+1,"")</f>
        <v>#VALUE!</v>
      </c>
      <c r="B540" s="19" t="e">
        <f aca="false">IF(A540="","",IF(VLOOKUP($B$12,Data!$A$2:$B$8,2,0)&lt;13,EDATE($B$16,A540*12/VLOOKUP($B$12,Data!$A$2:$B$8,2,0)),IF(VLOOKUP($B$12,Data!$A$2:$B$8,2,0)=52,B539+7,B539+14)))</f>
        <v>#VALUE!</v>
      </c>
      <c r="C540" s="0" t="e">
        <f aca="false">IF(A540="","",F539*($B$10/VLOOKUP($B$12,Data!$A$2:$B$8,2,0)))</f>
        <v>#VALUE!</v>
      </c>
      <c r="D540" s="0" t="e">
        <f aca="false">IF(A540="","",IF(F539&lt;$F$9,F539,$F$9-C540))</f>
        <v>#VALUE!</v>
      </c>
      <c r="E540" s="20" t="e">
        <f aca="false">IF(D540&gt;=F539,"",IF(A540="","",IF($D$9&gt;0,$D$9,0)+IF(AND(DATE(YEAR(B540),MONTH($D$11),DAY($D$11))&gt;B539,DATE(YEAR(B540),MONTH($D$11),DAY($D$11))&lt;=B540),$D$10,0)+IF(AND($D$13&gt;B539,$D$13&lt;=B540),$D$12,0)))</f>
        <v>#VALUE!</v>
      </c>
      <c r="F540" s="0" t="e">
        <f aca="false">IF(A540="","",F539-D540-E540)</f>
        <v>#VALUE!</v>
      </c>
    </row>
    <row r="541" customFormat="false" ht="12.85" hidden="false" customHeight="false" outlineLevel="0" collapsed="false">
      <c r="A541" s="0" t="e">
        <f aca="false">IF(AND(A540&lt;$F$12,F540&gt;0),A540+1,"")</f>
        <v>#VALUE!</v>
      </c>
      <c r="B541" s="19" t="e">
        <f aca="false">IF(A541="","",IF(VLOOKUP($B$12,Data!$A$2:$B$8,2,0)&lt;13,EDATE($B$16,A541*12/VLOOKUP($B$12,Data!$A$2:$B$8,2,0)),IF(VLOOKUP($B$12,Data!$A$2:$B$8,2,0)=52,B540+7,B540+14)))</f>
        <v>#VALUE!</v>
      </c>
      <c r="C541" s="0" t="e">
        <f aca="false">IF(A541="","",F540*($B$10/VLOOKUP($B$12,Data!$A$2:$B$8,2,0)))</f>
        <v>#VALUE!</v>
      </c>
      <c r="D541" s="0" t="e">
        <f aca="false">IF(A541="","",IF(F540&lt;$F$9,F540,$F$9-C541))</f>
        <v>#VALUE!</v>
      </c>
      <c r="E541" s="20" t="e">
        <f aca="false">IF(D541&gt;=F540,"",IF(A541="","",IF($D$9&gt;0,$D$9,0)+IF(AND(DATE(YEAR(B541),MONTH($D$11),DAY($D$11))&gt;B540,DATE(YEAR(B541),MONTH($D$11),DAY($D$11))&lt;=B541),$D$10,0)+IF(AND($D$13&gt;B540,$D$13&lt;=B541),$D$12,0)))</f>
        <v>#VALUE!</v>
      </c>
      <c r="F541" s="0" t="e">
        <f aca="false">IF(A541="","",F540-D541-E541)</f>
        <v>#VALUE!</v>
      </c>
    </row>
    <row r="542" customFormat="false" ht="12.85" hidden="false" customHeight="false" outlineLevel="0" collapsed="false">
      <c r="A542" s="0" t="e">
        <f aca="false">IF(AND(A541&lt;$F$12,F541&gt;0),A541+1,"")</f>
        <v>#VALUE!</v>
      </c>
      <c r="B542" s="19" t="e">
        <f aca="false">IF(A542="","",IF(VLOOKUP($B$12,Data!$A$2:$B$8,2,0)&lt;13,EDATE($B$16,A542*12/VLOOKUP($B$12,Data!$A$2:$B$8,2,0)),IF(VLOOKUP($B$12,Data!$A$2:$B$8,2,0)=52,B541+7,B541+14)))</f>
        <v>#VALUE!</v>
      </c>
      <c r="C542" s="0" t="e">
        <f aca="false">IF(A542="","",F541*($B$10/VLOOKUP($B$12,Data!$A$2:$B$8,2,0)))</f>
        <v>#VALUE!</v>
      </c>
      <c r="D542" s="0" t="e">
        <f aca="false">IF(A542="","",IF(F541&lt;$F$9,F541,$F$9-C542))</f>
        <v>#VALUE!</v>
      </c>
      <c r="E542" s="20" t="e">
        <f aca="false">IF(D542&gt;=F541,"",IF(A542="","",IF($D$9&gt;0,$D$9,0)+IF(AND(DATE(YEAR(B542),MONTH($D$11),DAY($D$11))&gt;B541,DATE(YEAR(B542),MONTH($D$11),DAY($D$11))&lt;=B542),$D$10,0)+IF(AND($D$13&gt;B541,$D$13&lt;=B542),$D$12,0)))</f>
        <v>#VALUE!</v>
      </c>
      <c r="F542" s="0" t="e">
        <f aca="false">IF(A542="","",F541-D542-E542)</f>
        <v>#VALUE!</v>
      </c>
    </row>
    <row r="543" customFormat="false" ht="12.85" hidden="false" customHeight="false" outlineLevel="0" collapsed="false">
      <c r="A543" s="0" t="e">
        <f aca="false">IF(AND(A542&lt;$F$12,F542&gt;0),A542+1,"")</f>
        <v>#VALUE!</v>
      </c>
      <c r="B543" s="19" t="e">
        <f aca="false">IF(A543="","",IF(VLOOKUP($B$12,Data!$A$2:$B$8,2,0)&lt;13,EDATE($B$16,A543*12/VLOOKUP($B$12,Data!$A$2:$B$8,2,0)),IF(VLOOKUP($B$12,Data!$A$2:$B$8,2,0)=52,B542+7,B542+14)))</f>
        <v>#VALUE!</v>
      </c>
      <c r="C543" s="0" t="e">
        <f aca="false">IF(A543="","",F542*($B$10/VLOOKUP($B$12,Data!$A$2:$B$8,2,0)))</f>
        <v>#VALUE!</v>
      </c>
      <c r="D543" s="0" t="e">
        <f aca="false">IF(A543="","",IF(F542&lt;$F$9,F542,$F$9-C543))</f>
        <v>#VALUE!</v>
      </c>
      <c r="E543" s="20" t="e">
        <f aca="false">IF(D543&gt;=F542,"",IF(A543="","",IF($D$9&gt;0,$D$9,0)+IF(AND(DATE(YEAR(B543),MONTH($D$11),DAY($D$11))&gt;B542,DATE(YEAR(B543),MONTH($D$11),DAY($D$11))&lt;=B543),$D$10,0)+IF(AND($D$13&gt;B542,$D$13&lt;=B543),$D$12,0)))</f>
        <v>#VALUE!</v>
      </c>
      <c r="F543" s="0" t="e">
        <f aca="false">IF(A543="","",F542-D543-E543)</f>
        <v>#VALUE!</v>
      </c>
    </row>
    <row r="544" customFormat="false" ht="12.85" hidden="false" customHeight="false" outlineLevel="0" collapsed="false">
      <c r="A544" s="0" t="e">
        <f aca="false">IF(AND(A543&lt;$F$12,F543&gt;0),A543+1,"")</f>
        <v>#VALUE!</v>
      </c>
      <c r="B544" s="19" t="e">
        <f aca="false">IF(A544="","",IF(VLOOKUP($B$12,Data!$A$2:$B$8,2,0)&lt;13,EDATE($B$16,A544*12/VLOOKUP($B$12,Data!$A$2:$B$8,2,0)),IF(VLOOKUP($B$12,Data!$A$2:$B$8,2,0)=52,B543+7,B543+14)))</f>
        <v>#VALUE!</v>
      </c>
      <c r="C544" s="0" t="e">
        <f aca="false">IF(A544="","",F543*($B$10/VLOOKUP($B$12,Data!$A$2:$B$8,2,0)))</f>
        <v>#VALUE!</v>
      </c>
      <c r="D544" s="0" t="e">
        <f aca="false">IF(A544="","",IF(F543&lt;$F$9,F543,$F$9-C544))</f>
        <v>#VALUE!</v>
      </c>
      <c r="E544" s="20" t="e">
        <f aca="false">IF(D544&gt;=F543,"",IF(A544="","",IF($D$9&gt;0,$D$9,0)+IF(AND(DATE(YEAR(B544),MONTH($D$11),DAY($D$11))&gt;B543,DATE(YEAR(B544),MONTH($D$11),DAY($D$11))&lt;=B544),$D$10,0)+IF(AND($D$13&gt;B543,$D$13&lt;=B544),$D$12,0)))</f>
        <v>#VALUE!</v>
      </c>
      <c r="F544" s="0" t="e">
        <f aca="false">IF(A544="","",F543-D544-E544)</f>
        <v>#VALUE!</v>
      </c>
    </row>
    <row r="545" customFormat="false" ht="12.85" hidden="false" customHeight="false" outlineLevel="0" collapsed="false">
      <c r="A545" s="0" t="e">
        <f aca="false">IF(AND(A544&lt;$F$12,F544&gt;0),A544+1,"")</f>
        <v>#VALUE!</v>
      </c>
      <c r="B545" s="19" t="e">
        <f aca="false">IF(A545="","",IF(VLOOKUP($B$12,Data!$A$2:$B$8,2,0)&lt;13,EDATE($B$16,A545*12/VLOOKUP($B$12,Data!$A$2:$B$8,2,0)),IF(VLOOKUP($B$12,Data!$A$2:$B$8,2,0)=52,B544+7,B544+14)))</f>
        <v>#VALUE!</v>
      </c>
      <c r="C545" s="0" t="e">
        <f aca="false">IF(A545="","",F544*($B$10/VLOOKUP($B$12,Data!$A$2:$B$8,2,0)))</f>
        <v>#VALUE!</v>
      </c>
      <c r="D545" s="0" t="e">
        <f aca="false">IF(A545="","",IF(F544&lt;$F$9,F544,$F$9-C545))</f>
        <v>#VALUE!</v>
      </c>
      <c r="E545" s="20" t="e">
        <f aca="false">IF(D545&gt;=F544,"",IF(A545="","",IF($D$9&gt;0,$D$9,0)+IF(AND(DATE(YEAR(B545),MONTH($D$11),DAY($D$11))&gt;B544,DATE(YEAR(B545),MONTH($D$11),DAY($D$11))&lt;=B545),$D$10,0)+IF(AND($D$13&gt;B544,$D$13&lt;=B545),$D$12,0)))</f>
        <v>#VALUE!</v>
      </c>
      <c r="F545" s="0" t="e">
        <f aca="false">IF(A545="","",F544-D545-E545)</f>
        <v>#VALUE!</v>
      </c>
    </row>
    <row r="546" customFormat="false" ht="12.85" hidden="false" customHeight="false" outlineLevel="0" collapsed="false">
      <c r="A546" s="0" t="e">
        <f aca="false">IF(AND(A545&lt;$F$12,F545&gt;0),A545+1,"")</f>
        <v>#VALUE!</v>
      </c>
      <c r="B546" s="19" t="e">
        <f aca="false">IF(A546="","",IF(VLOOKUP($B$12,Data!$A$2:$B$8,2,0)&lt;13,EDATE($B$16,A546*12/VLOOKUP($B$12,Data!$A$2:$B$8,2,0)),IF(VLOOKUP($B$12,Data!$A$2:$B$8,2,0)=52,B545+7,B545+14)))</f>
        <v>#VALUE!</v>
      </c>
      <c r="C546" s="0" t="e">
        <f aca="false">IF(A546="","",F545*($B$10/VLOOKUP($B$12,Data!$A$2:$B$8,2,0)))</f>
        <v>#VALUE!</v>
      </c>
      <c r="D546" s="0" t="e">
        <f aca="false">IF(A546="","",IF(F545&lt;$F$9,F545,$F$9-C546))</f>
        <v>#VALUE!</v>
      </c>
      <c r="E546" s="20" t="e">
        <f aca="false">IF(D546&gt;=F545,"",IF(A546="","",IF($D$9&gt;0,$D$9,0)+IF(AND(DATE(YEAR(B546),MONTH($D$11),DAY($D$11))&gt;B545,DATE(YEAR(B546),MONTH($D$11),DAY($D$11))&lt;=B546),$D$10,0)+IF(AND($D$13&gt;B545,$D$13&lt;=B546),$D$12,0)))</f>
        <v>#VALUE!</v>
      </c>
      <c r="F546" s="0" t="e">
        <f aca="false">IF(A546="","",F545-D546-E546)</f>
        <v>#VALUE!</v>
      </c>
    </row>
    <row r="547" customFormat="false" ht="12.85" hidden="false" customHeight="false" outlineLevel="0" collapsed="false">
      <c r="A547" s="0" t="e">
        <f aca="false">IF(AND(A546&lt;$F$12,F546&gt;0),A546+1,"")</f>
        <v>#VALUE!</v>
      </c>
      <c r="B547" s="19" t="e">
        <f aca="false">IF(A547="","",IF(VLOOKUP($B$12,Data!$A$2:$B$8,2,0)&lt;13,EDATE($B$16,A547*12/VLOOKUP($B$12,Data!$A$2:$B$8,2,0)),IF(VLOOKUP($B$12,Data!$A$2:$B$8,2,0)=52,B546+7,B546+14)))</f>
        <v>#VALUE!</v>
      </c>
      <c r="C547" s="0" t="e">
        <f aca="false">IF(A547="","",F546*($B$10/VLOOKUP($B$12,Data!$A$2:$B$8,2,0)))</f>
        <v>#VALUE!</v>
      </c>
      <c r="D547" s="0" t="e">
        <f aca="false">IF(A547="","",IF(F546&lt;$F$9,F546,$F$9-C547))</f>
        <v>#VALUE!</v>
      </c>
      <c r="E547" s="20" t="e">
        <f aca="false">IF(D547&gt;=F546,"",IF(A547="","",IF($D$9&gt;0,$D$9,0)+IF(AND(DATE(YEAR(B547),MONTH($D$11),DAY($D$11))&gt;B546,DATE(YEAR(B547),MONTH($D$11),DAY($D$11))&lt;=B547),$D$10,0)+IF(AND($D$13&gt;B546,$D$13&lt;=B547),$D$12,0)))</f>
        <v>#VALUE!</v>
      </c>
      <c r="F547" s="0" t="e">
        <f aca="false">IF(A547="","",F546-D547-E547)</f>
        <v>#VALUE!</v>
      </c>
    </row>
    <row r="548" customFormat="false" ht="12.85" hidden="false" customHeight="false" outlineLevel="0" collapsed="false">
      <c r="A548" s="0" t="e">
        <f aca="false">IF(AND(A547&lt;$F$12,F547&gt;0),A547+1,"")</f>
        <v>#VALUE!</v>
      </c>
      <c r="B548" s="19" t="e">
        <f aca="false">IF(A548="","",IF(VLOOKUP($B$12,Data!$A$2:$B$8,2,0)&lt;13,EDATE($B$16,A548*12/VLOOKUP($B$12,Data!$A$2:$B$8,2,0)),IF(VLOOKUP($B$12,Data!$A$2:$B$8,2,0)=52,B547+7,B547+14)))</f>
        <v>#VALUE!</v>
      </c>
      <c r="C548" s="0" t="e">
        <f aca="false">IF(A548="","",F547*($B$10/VLOOKUP($B$12,Data!$A$2:$B$8,2,0)))</f>
        <v>#VALUE!</v>
      </c>
      <c r="D548" s="0" t="e">
        <f aca="false">IF(A548="","",IF(F547&lt;$F$9,F547,$F$9-C548))</f>
        <v>#VALUE!</v>
      </c>
      <c r="E548" s="20" t="e">
        <f aca="false">IF(D548&gt;=F547,"",IF(A548="","",IF($D$9&gt;0,$D$9,0)+IF(AND(DATE(YEAR(B548),MONTH($D$11),DAY($D$11))&gt;B547,DATE(YEAR(B548),MONTH($D$11),DAY($D$11))&lt;=B548),$D$10,0)+IF(AND($D$13&gt;B547,$D$13&lt;=B548),$D$12,0)))</f>
        <v>#VALUE!</v>
      </c>
      <c r="F548" s="0" t="e">
        <f aca="false">IF(A548="","",F547-D548-E548)</f>
        <v>#VALUE!</v>
      </c>
    </row>
    <row r="549" customFormat="false" ht="12.85" hidden="false" customHeight="false" outlineLevel="0" collapsed="false">
      <c r="A549" s="0" t="e">
        <f aca="false">IF(AND(A548&lt;$F$12,F548&gt;0),A548+1,"")</f>
        <v>#VALUE!</v>
      </c>
      <c r="B549" s="19" t="e">
        <f aca="false">IF(A549="","",IF(VLOOKUP($B$12,Data!$A$2:$B$8,2,0)&lt;13,EDATE($B$16,A549*12/VLOOKUP($B$12,Data!$A$2:$B$8,2,0)),IF(VLOOKUP($B$12,Data!$A$2:$B$8,2,0)=52,B548+7,B548+14)))</f>
        <v>#VALUE!</v>
      </c>
      <c r="C549" s="0" t="e">
        <f aca="false">IF(A549="","",F548*($B$10/VLOOKUP($B$12,Data!$A$2:$B$8,2,0)))</f>
        <v>#VALUE!</v>
      </c>
      <c r="D549" s="0" t="e">
        <f aca="false">IF(A549="","",IF(F548&lt;$F$9,F548,$F$9-C549))</f>
        <v>#VALUE!</v>
      </c>
      <c r="E549" s="20" t="e">
        <f aca="false">IF(D549&gt;=F548,"",IF(A549="","",IF($D$9&gt;0,$D$9,0)+IF(AND(DATE(YEAR(B549),MONTH($D$11),DAY($D$11))&gt;B548,DATE(YEAR(B549),MONTH($D$11),DAY($D$11))&lt;=B549),$D$10,0)+IF(AND($D$13&gt;B548,$D$13&lt;=B549),$D$12,0)))</f>
        <v>#VALUE!</v>
      </c>
      <c r="F549" s="0" t="e">
        <f aca="false">IF(A549="","",F548-D549-E549)</f>
        <v>#VALUE!</v>
      </c>
    </row>
    <row r="550" customFormat="false" ht="12.85" hidden="false" customHeight="false" outlineLevel="0" collapsed="false">
      <c r="A550" s="0" t="e">
        <f aca="false">IF(AND(A549&lt;$F$12,F549&gt;0),A549+1,"")</f>
        <v>#VALUE!</v>
      </c>
      <c r="B550" s="19" t="e">
        <f aca="false">IF(A550="","",IF(VLOOKUP($B$12,Data!$A$2:$B$8,2,0)&lt;13,EDATE($B$16,A550*12/VLOOKUP($B$12,Data!$A$2:$B$8,2,0)),IF(VLOOKUP($B$12,Data!$A$2:$B$8,2,0)=52,B549+7,B549+14)))</f>
        <v>#VALUE!</v>
      </c>
      <c r="C550" s="0" t="e">
        <f aca="false">IF(A550="","",F549*($B$10/VLOOKUP($B$12,Data!$A$2:$B$8,2,0)))</f>
        <v>#VALUE!</v>
      </c>
      <c r="D550" s="0" t="e">
        <f aca="false">IF(A550="","",IF(F549&lt;$F$9,F549,$F$9-C550))</f>
        <v>#VALUE!</v>
      </c>
      <c r="E550" s="20" t="e">
        <f aca="false">IF(D550&gt;=F549,"",IF(A550="","",IF($D$9&gt;0,$D$9,0)+IF(AND(DATE(YEAR(B550),MONTH($D$11),DAY($D$11))&gt;B549,DATE(YEAR(B550),MONTH($D$11),DAY($D$11))&lt;=B550),$D$10,0)+IF(AND($D$13&gt;B549,$D$13&lt;=B550),$D$12,0)))</f>
        <v>#VALUE!</v>
      </c>
      <c r="F550" s="0" t="e">
        <f aca="false">IF(A550="","",F549-D550-E550)</f>
        <v>#VALUE!</v>
      </c>
    </row>
    <row r="551" customFormat="false" ht="12.85" hidden="false" customHeight="false" outlineLevel="0" collapsed="false">
      <c r="A551" s="0" t="e">
        <f aca="false">IF(AND(A550&lt;$F$12,F550&gt;0),A550+1,"")</f>
        <v>#VALUE!</v>
      </c>
      <c r="B551" s="19" t="e">
        <f aca="false">IF(A551="","",IF(VLOOKUP($B$12,Data!$A$2:$B$8,2,0)&lt;13,EDATE($B$16,A551*12/VLOOKUP($B$12,Data!$A$2:$B$8,2,0)),IF(VLOOKUP($B$12,Data!$A$2:$B$8,2,0)=52,B550+7,B550+14)))</f>
        <v>#VALUE!</v>
      </c>
      <c r="C551" s="0" t="e">
        <f aca="false">IF(A551="","",F550*($B$10/VLOOKUP($B$12,Data!$A$2:$B$8,2,0)))</f>
        <v>#VALUE!</v>
      </c>
      <c r="D551" s="0" t="e">
        <f aca="false">IF(A551="","",IF(F550&lt;$F$9,F550,$F$9-C551))</f>
        <v>#VALUE!</v>
      </c>
      <c r="E551" s="20" t="e">
        <f aca="false">IF(D551&gt;=F550,"",IF(A551="","",IF($D$9&gt;0,$D$9,0)+IF(AND(DATE(YEAR(B551),MONTH($D$11),DAY($D$11))&gt;B550,DATE(YEAR(B551),MONTH($D$11),DAY($D$11))&lt;=B551),$D$10,0)+IF(AND($D$13&gt;B550,$D$13&lt;=B551),$D$12,0)))</f>
        <v>#VALUE!</v>
      </c>
      <c r="F551" s="0" t="e">
        <f aca="false">IF(A551="","",F550-D551-E551)</f>
        <v>#VALUE!</v>
      </c>
    </row>
    <row r="552" customFormat="false" ht="12.85" hidden="false" customHeight="false" outlineLevel="0" collapsed="false">
      <c r="A552" s="0" t="e">
        <f aca="false">IF(AND(A551&lt;$F$12,F551&gt;0),A551+1,"")</f>
        <v>#VALUE!</v>
      </c>
      <c r="B552" s="19" t="e">
        <f aca="false">IF(A552="","",IF(VLOOKUP($B$12,Data!$A$2:$B$8,2,0)&lt;13,EDATE($B$16,A552*12/VLOOKUP($B$12,Data!$A$2:$B$8,2,0)),IF(VLOOKUP($B$12,Data!$A$2:$B$8,2,0)=52,B551+7,B551+14)))</f>
        <v>#VALUE!</v>
      </c>
      <c r="C552" s="0" t="e">
        <f aca="false">IF(A552="","",F551*($B$10/VLOOKUP($B$12,Data!$A$2:$B$8,2,0)))</f>
        <v>#VALUE!</v>
      </c>
      <c r="D552" s="0" t="e">
        <f aca="false">IF(A552="","",IF(F551&lt;$F$9,F551,$F$9-C552))</f>
        <v>#VALUE!</v>
      </c>
      <c r="E552" s="20" t="e">
        <f aca="false">IF(D552&gt;=F551,"",IF(A552="","",IF($D$9&gt;0,$D$9,0)+IF(AND(DATE(YEAR(B552),MONTH($D$11),DAY($D$11))&gt;B551,DATE(YEAR(B552),MONTH($D$11),DAY($D$11))&lt;=B552),$D$10,0)+IF(AND($D$13&gt;B551,$D$13&lt;=B552),$D$12,0)))</f>
        <v>#VALUE!</v>
      </c>
      <c r="F552" s="0" t="e">
        <f aca="false">IF(A552="","",F551-D552-E552)</f>
        <v>#VALUE!</v>
      </c>
    </row>
    <row r="553" customFormat="false" ht="12.85" hidden="false" customHeight="false" outlineLevel="0" collapsed="false">
      <c r="A553" s="0" t="e">
        <f aca="false">IF(AND(A552&lt;$F$12,F552&gt;0),A552+1,"")</f>
        <v>#VALUE!</v>
      </c>
      <c r="B553" s="19" t="e">
        <f aca="false">IF(A553="","",IF(VLOOKUP($B$12,Data!$A$2:$B$8,2,0)&lt;13,EDATE($B$16,A553*12/VLOOKUP($B$12,Data!$A$2:$B$8,2,0)),IF(VLOOKUP($B$12,Data!$A$2:$B$8,2,0)=52,B552+7,B552+14)))</f>
        <v>#VALUE!</v>
      </c>
      <c r="C553" s="0" t="e">
        <f aca="false">IF(A553="","",F552*($B$10/VLOOKUP($B$12,Data!$A$2:$B$8,2,0)))</f>
        <v>#VALUE!</v>
      </c>
      <c r="D553" s="0" t="e">
        <f aca="false">IF(A553="","",IF(F552&lt;$F$9,F552,$F$9-C553))</f>
        <v>#VALUE!</v>
      </c>
      <c r="E553" s="20" t="e">
        <f aca="false">IF(D553&gt;=F552,"",IF(A553="","",IF($D$9&gt;0,$D$9,0)+IF(AND(DATE(YEAR(B553),MONTH($D$11),DAY($D$11))&gt;B552,DATE(YEAR(B553),MONTH($D$11),DAY($D$11))&lt;=B553),$D$10,0)+IF(AND($D$13&gt;B552,$D$13&lt;=B553),$D$12,0)))</f>
        <v>#VALUE!</v>
      </c>
      <c r="F553" s="0" t="e">
        <f aca="false">IF(A553="","",F552-D553-E553)</f>
        <v>#VALUE!</v>
      </c>
    </row>
    <row r="554" customFormat="false" ht="12.85" hidden="false" customHeight="false" outlineLevel="0" collapsed="false">
      <c r="A554" s="0" t="e">
        <f aca="false">IF(AND(A553&lt;$F$12,F553&gt;0),A553+1,"")</f>
        <v>#VALUE!</v>
      </c>
      <c r="B554" s="19" t="e">
        <f aca="false">IF(A554="","",IF(VLOOKUP($B$12,Data!$A$2:$B$8,2,0)&lt;13,EDATE($B$16,A554*12/VLOOKUP($B$12,Data!$A$2:$B$8,2,0)),IF(VLOOKUP($B$12,Data!$A$2:$B$8,2,0)=52,B553+7,B553+14)))</f>
        <v>#VALUE!</v>
      </c>
      <c r="C554" s="0" t="e">
        <f aca="false">IF(A554="","",F553*($B$10/VLOOKUP($B$12,Data!$A$2:$B$8,2,0)))</f>
        <v>#VALUE!</v>
      </c>
      <c r="D554" s="0" t="e">
        <f aca="false">IF(A554="","",IF(F553&lt;$F$9,F553,$F$9-C554))</f>
        <v>#VALUE!</v>
      </c>
      <c r="E554" s="20" t="e">
        <f aca="false">IF(D554&gt;=F553,"",IF(A554="","",IF($D$9&gt;0,$D$9,0)+IF(AND(DATE(YEAR(B554),MONTH($D$11),DAY($D$11))&gt;B553,DATE(YEAR(B554),MONTH($D$11),DAY($D$11))&lt;=B554),$D$10,0)+IF(AND($D$13&gt;B553,$D$13&lt;=B554),$D$12,0)))</f>
        <v>#VALUE!</v>
      </c>
      <c r="F554" s="0" t="e">
        <f aca="false">IF(A554="","",F553-D554-E554)</f>
        <v>#VALUE!</v>
      </c>
    </row>
    <row r="555" customFormat="false" ht="12.85" hidden="false" customHeight="false" outlineLevel="0" collapsed="false">
      <c r="A555" s="0" t="e">
        <f aca="false">IF(AND(A554&lt;$F$12,F554&gt;0),A554+1,"")</f>
        <v>#VALUE!</v>
      </c>
      <c r="B555" s="19" t="e">
        <f aca="false">IF(A555="","",IF(VLOOKUP($B$12,Data!$A$2:$B$8,2,0)&lt;13,EDATE($B$16,A555*12/VLOOKUP($B$12,Data!$A$2:$B$8,2,0)),IF(VLOOKUP($B$12,Data!$A$2:$B$8,2,0)=52,B554+7,B554+14)))</f>
        <v>#VALUE!</v>
      </c>
      <c r="C555" s="0" t="e">
        <f aca="false">IF(A555="","",F554*($B$10/VLOOKUP($B$12,Data!$A$2:$B$8,2,0)))</f>
        <v>#VALUE!</v>
      </c>
      <c r="D555" s="0" t="e">
        <f aca="false">IF(A555="","",IF(F554&lt;$F$9,F554,$F$9-C555))</f>
        <v>#VALUE!</v>
      </c>
      <c r="E555" s="20" t="e">
        <f aca="false">IF(D555&gt;=F554,"",IF(A555="","",IF($D$9&gt;0,$D$9,0)+IF(AND(DATE(YEAR(B555),MONTH($D$11),DAY($D$11))&gt;B554,DATE(YEAR(B555),MONTH($D$11),DAY($D$11))&lt;=B555),$D$10,0)+IF(AND($D$13&gt;B554,$D$13&lt;=B555),$D$12,0)))</f>
        <v>#VALUE!</v>
      </c>
      <c r="F555" s="0" t="e">
        <f aca="false">IF(A555="","",F554-D555-E555)</f>
        <v>#VALUE!</v>
      </c>
    </row>
    <row r="556" customFormat="false" ht="12.85" hidden="false" customHeight="false" outlineLevel="0" collapsed="false">
      <c r="A556" s="0" t="e">
        <f aca="false">IF(AND(A555&lt;$F$12,F555&gt;0),A555+1,"")</f>
        <v>#VALUE!</v>
      </c>
      <c r="B556" s="19" t="e">
        <f aca="false">IF(A556="","",IF(VLOOKUP($B$12,Data!$A$2:$B$8,2,0)&lt;13,EDATE($B$16,A556*12/VLOOKUP($B$12,Data!$A$2:$B$8,2,0)),IF(VLOOKUP($B$12,Data!$A$2:$B$8,2,0)=52,B555+7,B555+14)))</f>
        <v>#VALUE!</v>
      </c>
      <c r="C556" s="0" t="e">
        <f aca="false">IF(A556="","",F555*($B$10/VLOOKUP($B$12,Data!$A$2:$B$8,2,0)))</f>
        <v>#VALUE!</v>
      </c>
      <c r="D556" s="0" t="e">
        <f aca="false">IF(A556="","",IF(F555&lt;$F$9,F555,$F$9-C556))</f>
        <v>#VALUE!</v>
      </c>
      <c r="E556" s="20" t="e">
        <f aca="false">IF(D556&gt;=F555,"",IF(A556="","",IF($D$9&gt;0,$D$9,0)+IF(AND(DATE(YEAR(B556),MONTH($D$11),DAY($D$11))&gt;B555,DATE(YEAR(B556),MONTH($D$11),DAY($D$11))&lt;=B556),$D$10,0)+IF(AND($D$13&gt;B555,$D$13&lt;=B556),$D$12,0)))</f>
        <v>#VALUE!</v>
      </c>
      <c r="F556" s="0" t="e">
        <f aca="false">IF(A556="","",F555-D556-E556)</f>
        <v>#VALUE!</v>
      </c>
    </row>
    <row r="557" customFormat="false" ht="12.85" hidden="false" customHeight="false" outlineLevel="0" collapsed="false">
      <c r="A557" s="0" t="e">
        <f aca="false">IF(AND(A556&lt;$F$12,F556&gt;0),A556+1,"")</f>
        <v>#VALUE!</v>
      </c>
      <c r="B557" s="19" t="e">
        <f aca="false">IF(A557="","",IF(VLOOKUP($B$12,Data!$A$2:$B$8,2,0)&lt;13,EDATE($B$16,A557*12/VLOOKUP($B$12,Data!$A$2:$B$8,2,0)),IF(VLOOKUP($B$12,Data!$A$2:$B$8,2,0)=52,B556+7,B556+14)))</f>
        <v>#VALUE!</v>
      </c>
      <c r="C557" s="0" t="e">
        <f aca="false">IF(A557="","",F556*($B$10/VLOOKUP($B$12,Data!$A$2:$B$8,2,0)))</f>
        <v>#VALUE!</v>
      </c>
      <c r="D557" s="0" t="e">
        <f aca="false">IF(A557="","",IF(F556&lt;$F$9,F556,$F$9-C557))</f>
        <v>#VALUE!</v>
      </c>
      <c r="E557" s="20" t="e">
        <f aca="false">IF(D557&gt;=F556,"",IF(A557="","",IF($D$9&gt;0,$D$9,0)+IF(AND(DATE(YEAR(B557),MONTH($D$11),DAY($D$11))&gt;B556,DATE(YEAR(B557),MONTH($D$11),DAY($D$11))&lt;=B557),$D$10,0)+IF(AND($D$13&gt;B556,$D$13&lt;=B557),$D$12,0)))</f>
        <v>#VALUE!</v>
      </c>
      <c r="F557" s="0" t="e">
        <f aca="false">IF(A557="","",F556-D557-E557)</f>
        <v>#VALUE!</v>
      </c>
    </row>
    <row r="558" customFormat="false" ht="12.85" hidden="false" customHeight="false" outlineLevel="0" collapsed="false">
      <c r="A558" s="0" t="e">
        <f aca="false">IF(AND(A557&lt;$F$12,F557&gt;0),A557+1,"")</f>
        <v>#VALUE!</v>
      </c>
      <c r="B558" s="19" t="e">
        <f aca="false">IF(A558="","",IF(VLOOKUP($B$12,Data!$A$2:$B$8,2,0)&lt;13,EDATE($B$16,A558*12/VLOOKUP($B$12,Data!$A$2:$B$8,2,0)),IF(VLOOKUP($B$12,Data!$A$2:$B$8,2,0)=52,B557+7,B557+14)))</f>
        <v>#VALUE!</v>
      </c>
      <c r="C558" s="0" t="e">
        <f aca="false">IF(A558="","",F557*($B$10/VLOOKUP($B$12,Data!$A$2:$B$8,2,0)))</f>
        <v>#VALUE!</v>
      </c>
      <c r="D558" s="0" t="e">
        <f aca="false">IF(A558="","",IF(F557&lt;$F$9,F557,$F$9-C558))</f>
        <v>#VALUE!</v>
      </c>
      <c r="E558" s="20" t="e">
        <f aca="false">IF(D558&gt;=F557,"",IF(A558="","",IF($D$9&gt;0,$D$9,0)+IF(AND(DATE(YEAR(B558),MONTH($D$11),DAY($D$11))&gt;B557,DATE(YEAR(B558),MONTH($D$11),DAY($D$11))&lt;=B558),$D$10,0)+IF(AND($D$13&gt;B557,$D$13&lt;=B558),$D$12,0)))</f>
        <v>#VALUE!</v>
      </c>
      <c r="F558" s="0" t="e">
        <f aca="false">IF(A558="","",F557-D558-E558)</f>
        <v>#VALUE!</v>
      </c>
    </row>
    <row r="559" customFormat="false" ht="12.85" hidden="false" customHeight="false" outlineLevel="0" collapsed="false">
      <c r="A559" s="0" t="e">
        <f aca="false">IF(AND(A558&lt;$F$12,F558&gt;0),A558+1,"")</f>
        <v>#VALUE!</v>
      </c>
      <c r="B559" s="19" t="e">
        <f aca="false">IF(A559="","",IF(VLOOKUP($B$12,Data!$A$2:$B$8,2,0)&lt;13,EDATE($B$16,A559*12/VLOOKUP($B$12,Data!$A$2:$B$8,2,0)),IF(VLOOKUP($B$12,Data!$A$2:$B$8,2,0)=52,B558+7,B558+14)))</f>
        <v>#VALUE!</v>
      </c>
      <c r="C559" s="0" t="e">
        <f aca="false">IF(A559="","",F558*($B$10/VLOOKUP($B$12,Data!$A$2:$B$8,2,0)))</f>
        <v>#VALUE!</v>
      </c>
      <c r="D559" s="0" t="e">
        <f aca="false">IF(A559="","",IF(F558&lt;$F$9,F558,$F$9-C559))</f>
        <v>#VALUE!</v>
      </c>
      <c r="E559" s="20" t="e">
        <f aca="false">IF(D559&gt;=F558,"",IF(A559="","",IF($D$9&gt;0,$D$9,0)+IF(AND(DATE(YEAR(B559),MONTH($D$11),DAY($D$11))&gt;B558,DATE(YEAR(B559),MONTH($D$11),DAY($D$11))&lt;=B559),$D$10,0)+IF(AND($D$13&gt;B558,$D$13&lt;=B559),$D$12,0)))</f>
        <v>#VALUE!</v>
      </c>
      <c r="F559" s="0" t="e">
        <f aca="false">IF(A559="","",F558-D559-E559)</f>
        <v>#VALUE!</v>
      </c>
    </row>
    <row r="560" customFormat="false" ht="12.85" hidden="false" customHeight="false" outlineLevel="0" collapsed="false">
      <c r="A560" s="0" t="e">
        <f aca="false">IF(AND(A559&lt;$F$12,F559&gt;0),A559+1,"")</f>
        <v>#VALUE!</v>
      </c>
      <c r="B560" s="19" t="e">
        <f aca="false">IF(A560="","",IF(VLOOKUP($B$12,Data!$A$2:$B$8,2,0)&lt;13,EDATE($B$16,A560*12/VLOOKUP($B$12,Data!$A$2:$B$8,2,0)),IF(VLOOKUP($B$12,Data!$A$2:$B$8,2,0)=52,B559+7,B559+14)))</f>
        <v>#VALUE!</v>
      </c>
      <c r="C560" s="0" t="e">
        <f aca="false">IF(A560="","",F559*($B$10/VLOOKUP($B$12,Data!$A$2:$B$8,2,0)))</f>
        <v>#VALUE!</v>
      </c>
      <c r="D560" s="0" t="e">
        <f aca="false">IF(A560="","",IF(F559&lt;$F$9,F559,$F$9-C560))</f>
        <v>#VALUE!</v>
      </c>
      <c r="E560" s="20" t="e">
        <f aca="false">IF(D560&gt;=F559,"",IF(A560="","",IF($D$9&gt;0,$D$9,0)+IF(AND(DATE(YEAR(B560),MONTH($D$11),DAY($D$11))&gt;B559,DATE(YEAR(B560),MONTH($D$11),DAY($D$11))&lt;=B560),$D$10,0)+IF(AND($D$13&gt;B559,$D$13&lt;=B560),$D$12,0)))</f>
        <v>#VALUE!</v>
      </c>
      <c r="F560" s="0" t="e">
        <f aca="false">IF(A560="","",F559-D560-E560)</f>
        <v>#VALUE!</v>
      </c>
    </row>
    <row r="561" customFormat="false" ht="12.85" hidden="false" customHeight="false" outlineLevel="0" collapsed="false">
      <c r="A561" s="0" t="e">
        <f aca="false">IF(AND(A560&lt;$F$12,F560&gt;0),A560+1,"")</f>
        <v>#VALUE!</v>
      </c>
      <c r="B561" s="19" t="e">
        <f aca="false">IF(A561="","",IF(VLOOKUP($B$12,Data!$A$2:$B$8,2,0)&lt;13,EDATE($B$16,A561*12/VLOOKUP($B$12,Data!$A$2:$B$8,2,0)),IF(VLOOKUP($B$12,Data!$A$2:$B$8,2,0)=52,B560+7,B560+14)))</f>
        <v>#VALUE!</v>
      </c>
      <c r="C561" s="0" t="e">
        <f aca="false">IF(A561="","",F560*($B$10/VLOOKUP($B$12,Data!$A$2:$B$8,2,0)))</f>
        <v>#VALUE!</v>
      </c>
      <c r="D561" s="0" t="e">
        <f aca="false">IF(A561="","",IF(F560&lt;$F$9,F560,$F$9-C561))</f>
        <v>#VALUE!</v>
      </c>
      <c r="E561" s="20" t="e">
        <f aca="false">IF(D561&gt;=F560,"",IF(A561="","",IF($D$9&gt;0,$D$9,0)+IF(AND(DATE(YEAR(B561),MONTH($D$11),DAY($D$11))&gt;B560,DATE(YEAR(B561),MONTH($D$11),DAY($D$11))&lt;=B561),$D$10,0)+IF(AND($D$13&gt;B560,$D$13&lt;=B561),$D$12,0)))</f>
        <v>#VALUE!</v>
      </c>
      <c r="F561" s="0" t="e">
        <f aca="false">IF(A561="","",F560-D561-E561)</f>
        <v>#VALUE!</v>
      </c>
    </row>
    <row r="562" customFormat="false" ht="12.85" hidden="false" customHeight="false" outlineLevel="0" collapsed="false">
      <c r="A562" s="0" t="e">
        <f aca="false">IF(AND(A561&lt;$F$12,F561&gt;0),A561+1,"")</f>
        <v>#VALUE!</v>
      </c>
      <c r="B562" s="19" t="e">
        <f aca="false">IF(A562="","",IF(VLOOKUP($B$12,Data!$A$2:$B$8,2,0)&lt;13,EDATE($B$16,A562*12/VLOOKUP($B$12,Data!$A$2:$B$8,2,0)),IF(VLOOKUP($B$12,Data!$A$2:$B$8,2,0)=52,B561+7,B561+14)))</f>
        <v>#VALUE!</v>
      </c>
      <c r="C562" s="0" t="e">
        <f aca="false">IF(A562="","",F561*($B$10/VLOOKUP($B$12,Data!$A$2:$B$8,2,0)))</f>
        <v>#VALUE!</v>
      </c>
      <c r="D562" s="0" t="e">
        <f aca="false">IF(A562="","",IF(F561&lt;$F$9,F561,$F$9-C562))</f>
        <v>#VALUE!</v>
      </c>
      <c r="E562" s="20" t="e">
        <f aca="false">IF(D562&gt;=F561,"",IF(A562="","",IF($D$9&gt;0,$D$9,0)+IF(AND(DATE(YEAR(B562),MONTH($D$11),DAY($D$11))&gt;B561,DATE(YEAR(B562),MONTH($D$11),DAY($D$11))&lt;=B562),$D$10,0)+IF(AND($D$13&gt;B561,$D$13&lt;=B562),$D$12,0)))</f>
        <v>#VALUE!</v>
      </c>
      <c r="F562" s="0" t="e">
        <f aca="false">IF(A562="","",F561-D562-E562)</f>
        <v>#VALUE!</v>
      </c>
    </row>
    <row r="563" customFormat="false" ht="12.85" hidden="false" customHeight="false" outlineLevel="0" collapsed="false">
      <c r="A563" s="0" t="e">
        <f aca="false">IF(AND(A562&lt;$F$12,F562&gt;0),A562+1,"")</f>
        <v>#VALUE!</v>
      </c>
      <c r="B563" s="19" t="e">
        <f aca="false">IF(A563="","",IF(VLOOKUP($B$12,Data!$A$2:$B$8,2,0)&lt;13,EDATE($B$16,A563*12/VLOOKUP($B$12,Data!$A$2:$B$8,2,0)),IF(VLOOKUP($B$12,Data!$A$2:$B$8,2,0)=52,B562+7,B562+14)))</f>
        <v>#VALUE!</v>
      </c>
      <c r="C563" s="0" t="e">
        <f aca="false">IF(A563="","",F562*($B$10/VLOOKUP($B$12,Data!$A$2:$B$8,2,0)))</f>
        <v>#VALUE!</v>
      </c>
      <c r="D563" s="0" t="e">
        <f aca="false">IF(A563="","",IF(F562&lt;$F$9,F562,$F$9-C563))</f>
        <v>#VALUE!</v>
      </c>
      <c r="E563" s="20" t="e">
        <f aca="false">IF(D563&gt;=F562,"",IF(A563="","",IF($D$9&gt;0,$D$9,0)+IF(AND(DATE(YEAR(B563),MONTH($D$11),DAY($D$11))&gt;B562,DATE(YEAR(B563),MONTH($D$11),DAY($D$11))&lt;=B563),$D$10,0)+IF(AND($D$13&gt;B562,$D$13&lt;=B563),$D$12,0)))</f>
        <v>#VALUE!</v>
      </c>
      <c r="F563" s="0" t="e">
        <f aca="false">IF(A563="","",F562-D563-E563)</f>
        <v>#VALUE!</v>
      </c>
    </row>
    <row r="564" customFormat="false" ht="12.85" hidden="false" customHeight="false" outlineLevel="0" collapsed="false">
      <c r="A564" s="0" t="e">
        <f aca="false">IF(AND(A563&lt;$F$12,F563&gt;0),A563+1,"")</f>
        <v>#VALUE!</v>
      </c>
      <c r="B564" s="19" t="e">
        <f aca="false">IF(A564="","",IF(VLOOKUP($B$12,Data!$A$2:$B$8,2,0)&lt;13,EDATE($B$16,A564*12/VLOOKUP($B$12,Data!$A$2:$B$8,2,0)),IF(VLOOKUP($B$12,Data!$A$2:$B$8,2,0)=52,B563+7,B563+14)))</f>
        <v>#VALUE!</v>
      </c>
      <c r="C564" s="0" t="e">
        <f aca="false">IF(A564="","",F563*($B$10/VLOOKUP($B$12,Data!$A$2:$B$8,2,0)))</f>
        <v>#VALUE!</v>
      </c>
      <c r="D564" s="0" t="e">
        <f aca="false">IF(A564="","",IF(F563&lt;$F$9,F563,$F$9-C564))</f>
        <v>#VALUE!</v>
      </c>
      <c r="E564" s="20" t="e">
        <f aca="false">IF(D564&gt;=F563,"",IF(A564="","",IF($D$9&gt;0,$D$9,0)+IF(AND(DATE(YEAR(B564),MONTH($D$11),DAY($D$11))&gt;B563,DATE(YEAR(B564),MONTH($D$11),DAY($D$11))&lt;=B564),$D$10,0)+IF(AND($D$13&gt;B563,$D$13&lt;=B564),$D$12,0)))</f>
        <v>#VALUE!</v>
      </c>
      <c r="F564" s="0" t="e">
        <f aca="false">IF(A564="","",F563-D564-E564)</f>
        <v>#VALUE!</v>
      </c>
    </row>
    <row r="565" customFormat="false" ht="12.85" hidden="false" customHeight="false" outlineLevel="0" collapsed="false">
      <c r="A565" s="0" t="e">
        <f aca="false">IF(AND(A564&lt;$F$12,F564&gt;0),A564+1,"")</f>
        <v>#VALUE!</v>
      </c>
      <c r="B565" s="19" t="e">
        <f aca="false">IF(A565="","",IF(VLOOKUP($B$12,Data!$A$2:$B$8,2,0)&lt;13,EDATE($B$16,A565*12/VLOOKUP($B$12,Data!$A$2:$B$8,2,0)),IF(VLOOKUP($B$12,Data!$A$2:$B$8,2,0)=52,B564+7,B564+14)))</f>
        <v>#VALUE!</v>
      </c>
      <c r="C565" s="0" t="e">
        <f aca="false">IF(A565="","",F564*($B$10/VLOOKUP($B$12,Data!$A$2:$B$8,2,0)))</f>
        <v>#VALUE!</v>
      </c>
      <c r="D565" s="0" t="e">
        <f aca="false">IF(A565="","",IF(F564&lt;$F$9,F564,$F$9-C565))</f>
        <v>#VALUE!</v>
      </c>
      <c r="E565" s="20" t="e">
        <f aca="false">IF(D565&gt;=F564,"",IF(A565="","",IF($D$9&gt;0,$D$9,0)+IF(AND(DATE(YEAR(B565),MONTH($D$11),DAY($D$11))&gt;B564,DATE(YEAR(B565),MONTH($D$11),DAY($D$11))&lt;=B565),$D$10,0)+IF(AND($D$13&gt;B564,$D$13&lt;=B565),$D$12,0)))</f>
        <v>#VALUE!</v>
      </c>
      <c r="F565" s="0" t="e">
        <f aca="false">IF(A565="","",F564-D565-E565)</f>
        <v>#VALUE!</v>
      </c>
    </row>
    <row r="566" customFormat="false" ht="12.85" hidden="false" customHeight="false" outlineLevel="0" collapsed="false">
      <c r="A566" s="0" t="e">
        <f aca="false">IF(AND(A565&lt;$F$12,F565&gt;0),A565+1,"")</f>
        <v>#VALUE!</v>
      </c>
      <c r="B566" s="19" t="e">
        <f aca="false">IF(A566="","",IF(VLOOKUP($B$12,Data!$A$2:$B$8,2,0)&lt;13,EDATE($B$16,A566*12/VLOOKUP($B$12,Data!$A$2:$B$8,2,0)),IF(VLOOKUP($B$12,Data!$A$2:$B$8,2,0)=52,B565+7,B565+14)))</f>
        <v>#VALUE!</v>
      </c>
      <c r="C566" s="0" t="e">
        <f aca="false">IF(A566="","",F565*($B$10/VLOOKUP($B$12,Data!$A$2:$B$8,2,0)))</f>
        <v>#VALUE!</v>
      </c>
      <c r="D566" s="0" t="e">
        <f aca="false">IF(A566="","",IF(F565&lt;$F$9,F565,$F$9-C566))</f>
        <v>#VALUE!</v>
      </c>
      <c r="E566" s="20" t="e">
        <f aca="false">IF(D566&gt;=F565,"",IF(A566="","",IF($D$9&gt;0,$D$9,0)+IF(AND(DATE(YEAR(B566),MONTH($D$11),DAY($D$11))&gt;B565,DATE(YEAR(B566),MONTH($D$11),DAY($D$11))&lt;=B566),$D$10,0)+IF(AND($D$13&gt;B565,$D$13&lt;=B566),$D$12,0)))</f>
        <v>#VALUE!</v>
      </c>
      <c r="F566" s="0" t="e">
        <f aca="false">IF(A566="","",F565-D566-E566)</f>
        <v>#VALUE!</v>
      </c>
    </row>
    <row r="567" customFormat="false" ht="12.85" hidden="false" customHeight="false" outlineLevel="0" collapsed="false">
      <c r="A567" s="0" t="e">
        <f aca="false">IF(AND(A566&lt;$F$12,F566&gt;0),A566+1,"")</f>
        <v>#VALUE!</v>
      </c>
      <c r="B567" s="19" t="e">
        <f aca="false">IF(A567="","",IF(VLOOKUP($B$12,Data!$A$2:$B$8,2,0)&lt;13,EDATE($B$16,A567*12/VLOOKUP($B$12,Data!$A$2:$B$8,2,0)),IF(VLOOKUP($B$12,Data!$A$2:$B$8,2,0)=52,B566+7,B566+14)))</f>
        <v>#VALUE!</v>
      </c>
      <c r="C567" s="0" t="e">
        <f aca="false">IF(A567="","",F566*($B$10/VLOOKUP($B$12,Data!$A$2:$B$8,2,0)))</f>
        <v>#VALUE!</v>
      </c>
      <c r="D567" s="0" t="e">
        <f aca="false">IF(A567="","",IF(F566&lt;$F$9,F566,$F$9-C567))</f>
        <v>#VALUE!</v>
      </c>
      <c r="E567" s="20" t="e">
        <f aca="false">IF(D567&gt;=F566,"",IF(A567="","",IF($D$9&gt;0,$D$9,0)+IF(AND(DATE(YEAR(B567),MONTH($D$11),DAY($D$11))&gt;B566,DATE(YEAR(B567),MONTH($D$11),DAY($D$11))&lt;=B567),$D$10,0)+IF(AND($D$13&gt;B566,$D$13&lt;=B567),$D$12,0)))</f>
        <v>#VALUE!</v>
      </c>
      <c r="F567" s="0" t="e">
        <f aca="false">IF(A567="","",F566-D567-E567)</f>
        <v>#VALUE!</v>
      </c>
    </row>
    <row r="568" customFormat="false" ht="12.85" hidden="false" customHeight="false" outlineLevel="0" collapsed="false">
      <c r="A568" s="0" t="e">
        <f aca="false">IF(AND(A567&lt;$F$12,F567&gt;0),A567+1,"")</f>
        <v>#VALUE!</v>
      </c>
      <c r="B568" s="19" t="e">
        <f aca="false">IF(A568="","",IF(VLOOKUP($B$12,Data!$A$2:$B$8,2,0)&lt;13,EDATE($B$16,A568*12/VLOOKUP($B$12,Data!$A$2:$B$8,2,0)),IF(VLOOKUP($B$12,Data!$A$2:$B$8,2,0)=52,B567+7,B567+14)))</f>
        <v>#VALUE!</v>
      </c>
      <c r="C568" s="0" t="e">
        <f aca="false">IF(A568="","",F567*($B$10/VLOOKUP($B$12,Data!$A$2:$B$8,2,0)))</f>
        <v>#VALUE!</v>
      </c>
      <c r="D568" s="0" t="e">
        <f aca="false">IF(A568="","",IF(F567&lt;$F$9,F567,$F$9-C568))</f>
        <v>#VALUE!</v>
      </c>
      <c r="E568" s="20" t="e">
        <f aca="false">IF(D568&gt;=F567,"",IF(A568="","",IF($D$9&gt;0,$D$9,0)+IF(AND(DATE(YEAR(B568),MONTH($D$11),DAY($D$11))&gt;B567,DATE(YEAR(B568),MONTH($D$11),DAY($D$11))&lt;=B568),$D$10,0)+IF(AND($D$13&gt;B567,$D$13&lt;=B568),$D$12,0)))</f>
        <v>#VALUE!</v>
      </c>
      <c r="F568" s="0" t="e">
        <f aca="false">IF(A568="","",F567-D568-E568)</f>
        <v>#VALUE!</v>
      </c>
    </row>
    <row r="569" customFormat="false" ht="12.85" hidden="false" customHeight="false" outlineLevel="0" collapsed="false">
      <c r="A569" s="0" t="e">
        <f aca="false">IF(AND(A568&lt;$F$12,F568&gt;0),A568+1,"")</f>
        <v>#VALUE!</v>
      </c>
      <c r="B569" s="19" t="e">
        <f aca="false">IF(A569="","",IF(VLOOKUP($B$12,Data!$A$2:$B$8,2,0)&lt;13,EDATE($B$16,A569*12/VLOOKUP($B$12,Data!$A$2:$B$8,2,0)),IF(VLOOKUP($B$12,Data!$A$2:$B$8,2,0)=52,B568+7,B568+14)))</f>
        <v>#VALUE!</v>
      </c>
      <c r="C569" s="0" t="e">
        <f aca="false">IF(A569="","",F568*($B$10/VLOOKUP($B$12,Data!$A$2:$B$8,2,0)))</f>
        <v>#VALUE!</v>
      </c>
      <c r="D569" s="0" t="e">
        <f aca="false">IF(A569="","",IF(F568&lt;$F$9,F568,$F$9-C569))</f>
        <v>#VALUE!</v>
      </c>
      <c r="E569" s="20" t="e">
        <f aca="false">IF(D569&gt;=F568,"",IF(A569="","",IF($D$9&gt;0,$D$9,0)+IF(AND(DATE(YEAR(B569),MONTH($D$11),DAY($D$11))&gt;B568,DATE(YEAR(B569),MONTH($D$11),DAY($D$11))&lt;=B569),$D$10,0)+IF(AND($D$13&gt;B568,$D$13&lt;=B569),$D$12,0)))</f>
        <v>#VALUE!</v>
      </c>
      <c r="F569" s="0" t="e">
        <f aca="false">IF(A569="","",F568-D569-E569)</f>
        <v>#VALUE!</v>
      </c>
    </row>
    <row r="570" customFormat="false" ht="12.85" hidden="false" customHeight="false" outlineLevel="0" collapsed="false">
      <c r="A570" s="0" t="e">
        <f aca="false">IF(AND(A569&lt;$F$12,F569&gt;0),A569+1,"")</f>
        <v>#VALUE!</v>
      </c>
      <c r="B570" s="19" t="e">
        <f aca="false">IF(A570="","",IF(VLOOKUP($B$12,Data!$A$2:$B$8,2,0)&lt;13,EDATE($B$16,A570*12/VLOOKUP($B$12,Data!$A$2:$B$8,2,0)),IF(VLOOKUP($B$12,Data!$A$2:$B$8,2,0)=52,B569+7,B569+14)))</f>
        <v>#VALUE!</v>
      </c>
      <c r="C570" s="0" t="e">
        <f aca="false">IF(A570="","",F569*($B$10/VLOOKUP($B$12,Data!$A$2:$B$8,2,0)))</f>
        <v>#VALUE!</v>
      </c>
      <c r="D570" s="0" t="e">
        <f aca="false">IF(A570="","",IF(F569&lt;$F$9,F569,$F$9-C570))</f>
        <v>#VALUE!</v>
      </c>
      <c r="E570" s="20" t="e">
        <f aca="false">IF(D570&gt;=F569,"",IF(A570="","",IF($D$9&gt;0,$D$9,0)+IF(AND(DATE(YEAR(B570),MONTH($D$11),DAY($D$11))&gt;B569,DATE(YEAR(B570),MONTH($D$11),DAY($D$11))&lt;=B570),$D$10,0)+IF(AND($D$13&gt;B569,$D$13&lt;=B570),$D$12,0)))</f>
        <v>#VALUE!</v>
      </c>
      <c r="F570" s="0" t="e">
        <f aca="false">IF(A570="","",F569-D570-E570)</f>
        <v>#VALUE!</v>
      </c>
    </row>
    <row r="571" customFormat="false" ht="12.85" hidden="false" customHeight="false" outlineLevel="0" collapsed="false">
      <c r="A571" s="0" t="e">
        <f aca="false">IF(AND(A570&lt;$F$12,F570&gt;0),A570+1,"")</f>
        <v>#VALUE!</v>
      </c>
      <c r="B571" s="19" t="e">
        <f aca="false">IF(A571="","",IF(VLOOKUP($B$12,Data!$A$2:$B$8,2,0)&lt;13,EDATE($B$16,A571*12/VLOOKUP($B$12,Data!$A$2:$B$8,2,0)),IF(VLOOKUP($B$12,Data!$A$2:$B$8,2,0)=52,B570+7,B570+14)))</f>
        <v>#VALUE!</v>
      </c>
      <c r="C571" s="0" t="e">
        <f aca="false">IF(A571="","",F570*($B$10/VLOOKUP($B$12,Data!$A$2:$B$8,2,0)))</f>
        <v>#VALUE!</v>
      </c>
      <c r="D571" s="0" t="e">
        <f aca="false">IF(A571="","",IF(F570&lt;$F$9,F570,$F$9-C571))</f>
        <v>#VALUE!</v>
      </c>
      <c r="E571" s="20" t="e">
        <f aca="false">IF(D571&gt;=F570,"",IF(A571="","",IF($D$9&gt;0,$D$9,0)+IF(AND(DATE(YEAR(B571),MONTH($D$11),DAY($D$11))&gt;B570,DATE(YEAR(B571),MONTH($D$11),DAY($D$11))&lt;=B571),$D$10,0)+IF(AND($D$13&gt;B570,$D$13&lt;=B571),$D$12,0)))</f>
        <v>#VALUE!</v>
      </c>
      <c r="F571" s="0" t="e">
        <f aca="false">IF(A571="","",F570-D571-E571)</f>
        <v>#VALUE!</v>
      </c>
    </row>
    <row r="572" customFormat="false" ht="12.85" hidden="false" customHeight="false" outlineLevel="0" collapsed="false">
      <c r="A572" s="0" t="e">
        <f aca="false">IF(AND(A571&lt;$F$12,F571&gt;0),A571+1,"")</f>
        <v>#VALUE!</v>
      </c>
      <c r="B572" s="19" t="e">
        <f aca="false">IF(A572="","",IF(VLOOKUP($B$12,Data!$A$2:$B$8,2,0)&lt;13,EDATE($B$16,A572*12/VLOOKUP($B$12,Data!$A$2:$B$8,2,0)),IF(VLOOKUP($B$12,Data!$A$2:$B$8,2,0)=52,B571+7,B571+14)))</f>
        <v>#VALUE!</v>
      </c>
      <c r="C572" s="0" t="e">
        <f aca="false">IF(A572="","",F571*($B$10/VLOOKUP($B$12,Data!$A$2:$B$8,2,0)))</f>
        <v>#VALUE!</v>
      </c>
      <c r="D572" s="0" t="e">
        <f aca="false">IF(A572="","",IF(F571&lt;$F$9,F571,$F$9-C572))</f>
        <v>#VALUE!</v>
      </c>
      <c r="E572" s="20" t="e">
        <f aca="false">IF(D572&gt;=F571,"",IF(A572="","",IF($D$9&gt;0,$D$9,0)+IF(AND(DATE(YEAR(B572),MONTH($D$11),DAY($D$11))&gt;B571,DATE(YEAR(B572),MONTH($D$11),DAY($D$11))&lt;=B572),$D$10,0)+IF(AND($D$13&gt;B571,$D$13&lt;=B572),$D$12,0)))</f>
        <v>#VALUE!</v>
      </c>
      <c r="F572" s="0" t="e">
        <f aca="false">IF(A572="","",F571-D572-E572)</f>
        <v>#VALUE!</v>
      </c>
    </row>
    <row r="573" customFormat="false" ht="12.85" hidden="false" customHeight="false" outlineLevel="0" collapsed="false">
      <c r="A573" s="0" t="e">
        <f aca="false">IF(AND(A572&lt;$F$12,F572&gt;0),A572+1,"")</f>
        <v>#VALUE!</v>
      </c>
      <c r="B573" s="19" t="e">
        <f aca="false">IF(A573="","",IF(VLOOKUP($B$12,Data!$A$2:$B$8,2,0)&lt;13,EDATE($B$16,A573*12/VLOOKUP($B$12,Data!$A$2:$B$8,2,0)),IF(VLOOKUP($B$12,Data!$A$2:$B$8,2,0)=52,B572+7,B572+14)))</f>
        <v>#VALUE!</v>
      </c>
      <c r="C573" s="0" t="e">
        <f aca="false">IF(A573="","",F572*($B$10/VLOOKUP($B$12,Data!$A$2:$B$8,2,0)))</f>
        <v>#VALUE!</v>
      </c>
      <c r="D573" s="0" t="e">
        <f aca="false">IF(A573="","",IF(F572&lt;$F$9,F572,$F$9-C573))</f>
        <v>#VALUE!</v>
      </c>
      <c r="E573" s="20" t="e">
        <f aca="false">IF(D573&gt;=F572,"",IF(A573="","",IF($D$9&gt;0,$D$9,0)+IF(AND(DATE(YEAR(B573),MONTH($D$11),DAY($D$11))&gt;B572,DATE(YEAR(B573),MONTH($D$11),DAY($D$11))&lt;=B573),$D$10,0)+IF(AND($D$13&gt;B572,$D$13&lt;=B573),$D$12,0)))</f>
        <v>#VALUE!</v>
      </c>
      <c r="F573" s="0" t="e">
        <f aca="false">IF(A573="","",F572-D573-E573)</f>
        <v>#VALUE!</v>
      </c>
    </row>
    <row r="574" customFormat="false" ht="12.85" hidden="false" customHeight="false" outlineLevel="0" collapsed="false">
      <c r="A574" s="0" t="e">
        <f aca="false">IF(AND(A573&lt;$F$12,F573&gt;0),A573+1,"")</f>
        <v>#VALUE!</v>
      </c>
      <c r="B574" s="19" t="e">
        <f aca="false">IF(A574="","",IF(VLOOKUP($B$12,Data!$A$2:$B$8,2,0)&lt;13,EDATE($B$16,A574*12/VLOOKUP($B$12,Data!$A$2:$B$8,2,0)),IF(VLOOKUP($B$12,Data!$A$2:$B$8,2,0)=52,B573+7,B573+14)))</f>
        <v>#VALUE!</v>
      </c>
      <c r="C574" s="0" t="e">
        <f aca="false">IF(A574="","",F573*($B$10/VLOOKUP($B$12,Data!$A$2:$B$8,2,0)))</f>
        <v>#VALUE!</v>
      </c>
      <c r="D574" s="0" t="e">
        <f aca="false">IF(A574="","",IF(F573&lt;$F$9,F573,$F$9-C574))</f>
        <v>#VALUE!</v>
      </c>
      <c r="E574" s="20" t="e">
        <f aca="false">IF(D574&gt;=F573,"",IF(A574="","",IF($D$9&gt;0,$D$9,0)+IF(AND(DATE(YEAR(B574),MONTH($D$11),DAY($D$11))&gt;B573,DATE(YEAR(B574),MONTH($D$11),DAY($D$11))&lt;=B574),$D$10,0)+IF(AND($D$13&gt;B573,$D$13&lt;=B574),$D$12,0)))</f>
        <v>#VALUE!</v>
      </c>
      <c r="F574" s="0" t="e">
        <f aca="false">IF(A574="","",F573-D574-E574)</f>
        <v>#VALUE!</v>
      </c>
    </row>
    <row r="575" customFormat="false" ht="12.85" hidden="false" customHeight="false" outlineLevel="0" collapsed="false">
      <c r="A575" s="0" t="e">
        <f aca="false">IF(AND(A574&lt;$F$12,F574&gt;0),A574+1,"")</f>
        <v>#VALUE!</v>
      </c>
      <c r="B575" s="19" t="e">
        <f aca="false">IF(A575="","",IF(VLOOKUP($B$12,Data!$A$2:$B$8,2,0)&lt;13,EDATE($B$16,A575*12/VLOOKUP($B$12,Data!$A$2:$B$8,2,0)),IF(VLOOKUP($B$12,Data!$A$2:$B$8,2,0)=52,B574+7,B574+14)))</f>
        <v>#VALUE!</v>
      </c>
      <c r="C575" s="0" t="e">
        <f aca="false">IF(A575="","",F574*($B$10/VLOOKUP($B$12,Data!$A$2:$B$8,2,0)))</f>
        <v>#VALUE!</v>
      </c>
      <c r="D575" s="0" t="e">
        <f aca="false">IF(A575="","",IF(F574&lt;$F$9,F574,$F$9-C575))</f>
        <v>#VALUE!</v>
      </c>
      <c r="E575" s="20" t="e">
        <f aca="false">IF(D575&gt;=F574,"",IF(A575="","",IF($D$9&gt;0,$D$9,0)+IF(AND(DATE(YEAR(B575),MONTH($D$11),DAY($D$11))&gt;B574,DATE(YEAR(B575),MONTH($D$11),DAY($D$11))&lt;=B575),$D$10,0)+IF(AND($D$13&gt;B574,$D$13&lt;=B575),$D$12,0)))</f>
        <v>#VALUE!</v>
      </c>
      <c r="F575" s="0" t="e">
        <f aca="false">IF(A575="","",F574-D575-E575)</f>
        <v>#VALUE!</v>
      </c>
    </row>
    <row r="576" customFormat="false" ht="12.85" hidden="false" customHeight="false" outlineLevel="0" collapsed="false">
      <c r="A576" s="0" t="e">
        <f aca="false">IF(AND(A575&lt;$F$12,F575&gt;0),A575+1,"")</f>
        <v>#VALUE!</v>
      </c>
      <c r="B576" s="19" t="e">
        <f aca="false">IF(A576="","",IF(VLOOKUP($B$12,Data!$A$2:$B$8,2,0)&lt;13,EDATE($B$16,A576*12/VLOOKUP($B$12,Data!$A$2:$B$8,2,0)),IF(VLOOKUP($B$12,Data!$A$2:$B$8,2,0)=52,B575+7,B575+14)))</f>
        <v>#VALUE!</v>
      </c>
      <c r="C576" s="0" t="e">
        <f aca="false">IF(A576="","",F575*($B$10/VLOOKUP($B$12,Data!$A$2:$B$8,2,0)))</f>
        <v>#VALUE!</v>
      </c>
      <c r="D576" s="0" t="e">
        <f aca="false">IF(A576="","",IF(F575&lt;$F$9,F575,$F$9-C576))</f>
        <v>#VALUE!</v>
      </c>
      <c r="E576" s="20" t="e">
        <f aca="false">IF(D576&gt;=F575,"",IF(A576="","",IF($D$9&gt;0,$D$9,0)+IF(AND(DATE(YEAR(B576),MONTH($D$11),DAY($D$11))&gt;B575,DATE(YEAR(B576),MONTH($D$11),DAY($D$11))&lt;=B576),$D$10,0)+IF(AND($D$13&gt;B575,$D$13&lt;=B576),$D$12,0)))</f>
        <v>#VALUE!</v>
      </c>
      <c r="F576" s="0" t="e">
        <f aca="false">IF(A576="","",F575-D576-E576)</f>
        <v>#VALUE!</v>
      </c>
    </row>
    <row r="577" customFormat="false" ht="12.85" hidden="false" customHeight="false" outlineLevel="0" collapsed="false">
      <c r="A577" s="0" t="e">
        <f aca="false">IF(AND(A576&lt;$F$12,F576&gt;0),A576+1,"")</f>
        <v>#VALUE!</v>
      </c>
      <c r="B577" s="19" t="e">
        <f aca="false">IF(A577="","",IF(VLOOKUP($B$12,Data!$A$2:$B$8,2,0)&lt;13,EDATE($B$16,A577*12/VLOOKUP($B$12,Data!$A$2:$B$8,2,0)),IF(VLOOKUP($B$12,Data!$A$2:$B$8,2,0)=52,B576+7,B576+14)))</f>
        <v>#VALUE!</v>
      </c>
      <c r="C577" s="0" t="e">
        <f aca="false">IF(A577="","",F576*($B$10/VLOOKUP($B$12,Data!$A$2:$B$8,2,0)))</f>
        <v>#VALUE!</v>
      </c>
      <c r="D577" s="0" t="e">
        <f aca="false">IF(A577="","",IF(F576&lt;$F$9,F576,$F$9-C577))</f>
        <v>#VALUE!</v>
      </c>
      <c r="E577" s="20" t="e">
        <f aca="false">IF(D577&gt;=F576,"",IF(A577="","",IF($D$9&gt;0,$D$9,0)+IF(AND(DATE(YEAR(B577),MONTH($D$11),DAY($D$11))&gt;B576,DATE(YEAR(B577),MONTH($D$11),DAY($D$11))&lt;=B577),$D$10,0)+IF(AND($D$13&gt;B576,$D$13&lt;=B577),$D$12,0)))</f>
        <v>#VALUE!</v>
      </c>
      <c r="F577" s="0" t="e">
        <f aca="false">IF(A577="","",F576-D577-E577)</f>
        <v>#VALUE!</v>
      </c>
    </row>
    <row r="578" customFormat="false" ht="12.85" hidden="false" customHeight="false" outlineLevel="0" collapsed="false">
      <c r="A578" s="0" t="e">
        <f aca="false">IF(AND(A577&lt;$F$12,F577&gt;0),A577+1,"")</f>
        <v>#VALUE!</v>
      </c>
      <c r="B578" s="19" t="e">
        <f aca="false">IF(A578="","",IF(VLOOKUP($B$12,Data!$A$2:$B$8,2,0)&lt;13,EDATE($B$16,A578*12/VLOOKUP($B$12,Data!$A$2:$B$8,2,0)),IF(VLOOKUP($B$12,Data!$A$2:$B$8,2,0)=52,B577+7,B577+14)))</f>
        <v>#VALUE!</v>
      </c>
      <c r="C578" s="0" t="e">
        <f aca="false">IF(A578="","",F577*($B$10/VLOOKUP($B$12,Data!$A$2:$B$8,2,0)))</f>
        <v>#VALUE!</v>
      </c>
      <c r="D578" s="0" t="e">
        <f aca="false">IF(A578="","",IF(F577&lt;$F$9,F577,$F$9-C578))</f>
        <v>#VALUE!</v>
      </c>
      <c r="E578" s="20" t="e">
        <f aca="false">IF(D578&gt;=F577,"",IF(A578="","",IF($D$9&gt;0,$D$9,0)+IF(AND(DATE(YEAR(B578),MONTH($D$11),DAY($D$11))&gt;B577,DATE(YEAR(B578),MONTH($D$11),DAY($D$11))&lt;=B578),$D$10,0)+IF(AND($D$13&gt;B577,$D$13&lt;=B578),$D$12,0)))</f>
        <v>#VALUE!</v>
      </c>
      <c r="F578" s="0" t="e">
        <f aca="false">IF(A578="","",F577-D578-E578)</f>
        <v>#VALUE!</v>
      </c>
    </row>
    <row r="579" customFormat="false" ht="12.85" hidden="false" customHeight="false" outlineLevel="0" collapsed="false">
      <c r="A579" s="0" t="e">
        <f aca="false">IF(AND(A578&lt;$F$12,F578&gt;0),A578+1,"")</f>
        <v>#VALUE!</v>
      </c>
      <c r="B579" s="19" t="e">
        <f aca="false">IF(A579="","",IF(VLOOKUP($B$12,Data!$A$2:$B$8,2,0)&lt;13,EDATE($B$16,A579*12/VLOOKUP($B$12,Data!$A$2:$B$8,2,0)),IF(VLOOKUP($B$12,Data!$A$2:$B$8,2,0)=52,B578+7,B578+14)))</f>
        <v>#VALUE!</v>
      </c>
      <c r="C579" s="0" t="e">
        <f aca="false">IF(A579="","",F578*($B$10/VLOOKUP($B$12,Data!$A$2:$B$8,2,0)))</f>
        <v>#VALUE!</v>
      </c>
      <c r="D579" s="0" t="e">
        <f aca="false">IF(A579="","",IF(F578&lt;$F$9,F578,$F$9-C579))</f>
        <v>#VALUE!</v>
      </c>
      <c r="E579" s="20" t="e">
        <f aca="false">IF(D579&gt;=F578,"",IF(A579="","",IF($D$9&gt;0,$D$9,0)+IF(AND(DATE(YEAR(B579),MONTH($D$11),DAY($D$11))&gt;B578,DATE(YEAR(B579),MONTH($D$11),DAY($D$11))&lt;=B579),$D$10,0)+IF(AND($D$13&gt;B578,$D$13&lt;=B579),$D$12,0)))</f>
        <v>#VALUE!</v>
      </c>
      <c r="F579" s="0" t="e">
        <f aca="false">IF(A579="","",F578-D579-E579)</f>
        <v>#VALUE!</v>
      </c>
    </row>
    <row r="580" customFormat="false" ht="12.85" hidden="false" customHeight="false" outlineLevel="0" collapsed="false">
      <c r="A580" s="0" t="e">
        <f aca="false">IF(AND(A579&lt;$F$12,F579&gt;0),A579+1,"")</f>
        <v>#VALUE!</v>
      </c>
      <c r="B580" s="19" t="e">
        <f aca="false">IF(A580="","",IF(VLOOKUP($B$12,Data!$A$2:$B$8,2,0)&lt;13,EDATE($B$16,A580*12/VLOOKUP($B$12,Data!$A$2:$B$8,2,0)),IF(VLOOKUP($B$12,Data!$A$2:$B$8,2,0)=52,B579+7,B579+14)))</f>
        <v>#VALUE!</v>
      </c>
      <c r="C580" s="0" t="e">
        <f aca="false">IF(A580="","",F579*($B$10/VLOOKUP($B$12,Data!$A$2:$B$8,2,0)))</f>
        <v>#VALUE!</v>
      </c>
      <c r="D580" s="0" t="e">
        <f aca="false">IF(A580="","",IF(F579&lt;$F$9,F579,$F$9-C580))</f>
        <v>#VALUE!</v>
      </c>
      <c r="E580" s="20" t="e">
        <f aca="false">IF(D580&gt;=F579,"",IF(A580="","",IF($D$9&gt;0,$D$9,0)+IF(AND(DATE(YEAR(B580),MONTH($D$11),DAY($D$11))&gt;B579,DATE(YEAR(B580),MONTH($D$11),DAY($D$11))&lt;=B580),$D$10,0)+IF(AND($D$13&gt;B579,$D$13&lt;=B580),$D$12,0)))</f>
        <v>#VALUE!</v>
      </c>
      <c r="F580" s="0" t="e">
        <f aca="false">IF(A580="","",F579-D580-E580)</f>
        <v>#VALUE!</v>
      </c>
    </row>
    <row r="581" customFormat="false" ht="12.85" hidden="false" customHeight="false" outlineLevel="0" collapsed="false">
      <c r="A581" s="0" t="e">
        <f aca="false">IF(AND(A580&lt;$F$12,F580&gt;0),A580+1,"")</f>
        <v>#VALUE!</v>
      </c>
      <c r="B581" s="19" t="e">
        <f aca="false">IF(A581="","",IF(VLOOKUP($B$12,Data!$A$2:$B$8,2,0)&lt;13,EDATE($B$16,A581*12/VLOOKUP($B$12,Data!$A$2:$B$8,2,0)),IF(VLOOKUP($B$12,Data!$A$2:$B$8,2,0)=52,B580+7,B580+14)))</f>
        <v>#VALUE!</v>
      </c>
      <c r="C581" s="0" t="e">
        <f aca="false">IF(A581="","",F580*($B$10/VLOOKUP($B$12,Data!$A$2:$B$8,2,0)))</f>
        <v>#VALUE!</v>
      </c>
      <c r="D581" s="0" t="e">
        <f aca="false">IF(A581="","",IF(F580&lt;$F$9,F580,$F$9-C581))</f>
        <v>#VALUE!</v>
      </c>
      <c r="E581" s="20" t="e">
        <f aca="false">IF(D581&gt;=F580,"",IF(A581="","",IF($D$9&gt;0,$D$9,0)+IF(AND(DATE(YEAR(B581),MONTH($D$11),DAY($D$11))&gt;B580,DATE(YEAR(B581),MONTH($D$11),DAY($D$11))&lt;=B581),$D$10,0)+IF(AND($D$13&gt;B580,$D$13&lt;=B581),$D$12,0)))</f>
        <v>#VALUE!</v>
      </c>
      <c r="F581" s="0" t="e">
        <f aca="false">IF(A581="","",F580-D581-E581)</f>
        <v>#VALUE!</v>
      </c>
    </row>
    <row r="582" customFormat="false" ht="12.85" hidden="false" customHeight="false" outlineLevel="0" collapsed="false">
      <c r="A582" s="0" t="e">
        <f aca="false">IF(AND(A581&lt;$F$12,F581&gt;0),A581+1,"")</f>
        <v>#VALUE!</v>
      </c>
      <c r="B582" s="19" t="e">
        <f aca="false">IF(A582="","",IF(VLOOKUP($B$12,Data!$A$2:$B$8,2,0)&lt;13,EDATE($B$16,A582*12/VLOOKUP($B$12,Data!$A$2:$B$8,2,0)),IF(VLOOKUP($B$12,Data!$A$2:$B$8,2,0)=52,B581+7,B581+14)))</f>
        <v>#VALUE!</v>
      </c>
      <c r="C582" s="0" t="e">
        <f aca="false">IF(A582="","",F581*($B$10/VLOOKUP($B$12,Data!$A$2:$B$8,2,0)))</f>
        <v>#VALUE!</v>
      </c>
      <c r="D582" s="0" t="e">
        <f aca="false">IF(A582="","",IF(F581&lt;$F$9,F581,$F$9-C582))</f>
        <v>#VALUE!</v>
      </c>
      <c r="E582" s="20" t="e">
        <f aca="false">IF(D582&gt;=F581,"",IF(A582="","",IF($D$9&gt;0,$D$9,0)+IF(AND(DATE(YEAR(B582),MONTH($D$11),DAY($D$11))&gt;B581,DATE(YEAR(B582),MONTH($D$11),DAY($D$11))&lt;=B582),$D$10,0)+IF(AND($D$13&gt;B581,$D$13&lt;=B582),$D$12,0)))</f>
        <v>#VALUE!</v>
      </c>
      <c r="F582" s="0" t="e">
        <f aca="false">IF(A582="","",F581-D582-E582)</f>
        <v>#VALUE!</v>
      </c>
    </row>
    <row r="583" customFormat="false" ht="12.85" hidden="false" customHeight="false" outlineLevel="0" collapsed="false">
      <c r="A583" s="0" t="e">
        <f aca="false">IF(AND(A582&lt;$F$12,F582&gt;0),A582+1,"")</f>
        <v>#VALUE!</v>
      </c>
      <c r="B583" s="19" t="e">
        <f aca="false">IF(A583="","",IF(VLOOKUP($B$12,Data!$A$2:$B$8,2,0)&lt;13,EDATE($B$16,A583*12/VLOOKUP($B$12,Data!$A$2:$B$8,2,0)),IF(VLOOKUP($B$12,Data!$A$2:$B$8,2,0)=52,B582+7,B582+14)))</f>
        <v>#VALUE!</v>
      </c>
      <c r="C583" s="0" t="e">
        <f aca="false">IF(A583="","",F582*($B$10/VLOOKUP($B$12,Data!$A$2:$B$8,2,0)))</f>
        <v>#VALUE!</v>
      </c>
      <c r="D583" s="0" t="e">
        <f aca="false">IF(A583="","",IF(F582&lt;$F$9,F582,$F$9-C583))</f>
        <v>#VALUE!</v>
      </c>
      <c r="E583" s="20" t="e">
        <f aca="false">IF(D583&gt;=F582,"",IF(A583="","",IF($D$9&gt;0,$D$9,0)+IF(AND(DATE(YEAR(B583),MONTH($D$11),DAY($D$11))&gt;B582,DATE(YEAR(B583),MONTH($D$11),DAY($D$11))&lt;=B583),$D$10,0)+IF(AND($D$13&gt;B582,$D$13&lt;=B583),$D$12,0)))</f>
        <v>#VALUE!</v>
      </c>
      <c r="F583" s="0" t="e">
        <f aca="false">IF(A583="","",F582-D583-E583)</f>
        <v>#VALUE!</v>
      </c>
    </row>
    <row r="584" customFormat="false" ht="12.85" hidden="false" customHeight="false" outlineLevel="0" collapsed="false">
      <c r="A584" s="0" t="e">
        <f aca="false">IF(AND(A583&lt;$F$12,F583&gt;0),A583+1,"")</f>
        <v>#VALUE!</v>
      </c>
      <c r="B584" s="19" t="e">
        <f aca="false">IF(A584="","",IF(VLOOKUP($B$12,Data!$A$2:$B$8,2,0)&lt;13,EDATE($B$16,A584*12/VLOOKUP($B$12,Data!$A$2:$B$8,2,0)),IF(VLOOKUP($B$12,Data!$A$2:$B$8,2,0)=52,B583+7,B583+14)))</f>
        <v>#VALUE!</v>
      </c>
      <c r="C584" s="0" t="e">
        <f aca="false">IF(A584="","",F583*($B$10/VLOOKUP($B$12,Data!$A$2:$B$8,2,0)))</f>
        <v>#VALUE!</v>
      </c>
      <c r="D584" s="0" t="e">
        <f aca="false">IF(A584="","",IF(F583&lt;$F$9,F583,$F$9-C584))</f>
        <v>#VALUE!</v>
      </c>
      <c r="E584" s="20" t="e">
        <f aca="false">IF(D584&gt;=F583,"",IF(A584="","",IF($D$9&gt;0,$D$9,0)+IF(AND(DATE(YEAR(B584),MONTH($D$11),DAY($D$11))&gt;B583,DATE(YEAR(B584),MONTH($D$11),DAY($D$11))&lt;=B584),$D$10,0)+IF(AND($D$13&gt;B583,$D$13&lt;=B584),$D$12,0)))</f>
        <v>#VALUE!</v>
      </c>
      <c r="F584" s="0" t="e">
        <f aca="false">IF(A584="","",F583-D584-E584)</f>
        <v>#VALUE!</v>
      </c>
    </row>
    <row r="585" customFormat="false" ht="12.85" hidden="false" customHeight="false" outlineLevel="0" collapsed="false">
      <c r="A585" s="0" t="e">
        <f aca="false">IF(AND(A584&lt;$F$12,F584&gt;0),A584+1,"")</f>
        <v>#VALUE!</v>
      </c>
      <c r="B585" s="19" t="e">
        <f aca="false">IF(A585="","",IF(VLOOKUP($B$12,Data!$A$2:$B$8,2,0)&lt;13,EDATE($B$16,A585*12/VLOOKUP($B$12,Data!$A$2:$B$8,2,0)),IF(VLOOKUP($B$12,Data!$A$2:$B$8,2,0)=52,B584+7,B584+14)))</f>
        <v>#VALUE!</v>
      </c>
      <c r="C585" s="0" t="e">
        <f aca="false">IF(A585="","",F584*($B$10/VLOOKUP($B$12,Data!$A$2:$B$8,2,0)))</f>
        <v>#VALUE!</v>
      </c>
      <c r="D585" s="0" t="e">
        <f aca="false">IF(A585="","",IF(F584&lt;$F$9,F584,$F$9-C585))</f>
        <v>#VALUE!</v>
      </c>
      <c r="E585" s="20" t="e">
        <f aca="false">IF(D585&gt;=F584,"",IF(A585="","",IF($D$9&gt;0,$D$9,0)+IF(AND(DATE(YEAR(B585),MONTH($D$11),DAY($D$11))&gt;B584,DATE(YEAR(B585),MONTH($D$11),DAY($D$11))&lt;=B585),$D$10,0)+IF(AND($D$13&gt;B584,$D$13&lt;=B585),$D$12,0)))</f>
        <v>#VALUE!</v>
      </c>
      <c r="F585" s="0" t="e">
        <f aca="false">IF(A585="","",F584-D585-E585)</f>
        <v>#VALUE!</v>
      </c>
    </row>
    <row r="586" customFormat="false" ht="12.85" hidden="false" customHeight="false" outlineLevel="0" collapsed="false">
      <c r="A586" s="0" t="e">
        <f aca="false">IF(AND(A585&lt;$F$12,F585&gt;0),A585+1,"")</f>
        <v>#VALUE!</v>
      </c>
      <c r="B586" s="19" t="e">
        <f aca="false">IF(A586="","",IF(VLOOKUP($B$12,Data!$A$2:$B$8,2,0)&lt;13,EDATE($B$16,A586*12/VLOOKUP($B$12,Data!$A$2:$B$8,2,0)),IF(VLOOKUP($B$12,Data!$A$2:$B$8,2,0)=52,B585+7,B585+14)))</f>
        <v>#VALUE!</v>
      </c>
      <c r="C586" s="0" t="e">
        <f aca="false">IF(A586="","",F585*($B$10/VLOOKUP($B$12,Data!$A$2:$B$8,2,0)))</f>
        <v>#VALUE!</v>
      </c>
      <c r="D586" s="0" t="e">
        <f aca="false">IF(A586="","",IF(F585&lt;$F$9,F585,$F$9-C586))</f>
        <v>#VALUE!</v>
      </c>
      <c r="E586" s="20" t="e">
        <f aca="false">IF(D586&gt;=F585,"",IF(A586="","",IF($D$9&gt;0,$D$9,0)+IF(AND(DATE(YEAR(B586),MONTH($D$11),DAY($D$11))&gt;B585,DATE(YEAR(B586),MONTH($D$11),DAY($D$11))&lt;=B586),$D$10,0)+IF(AND($D$13&gt;B585,$D$13&lt;=B586),$D$12,0)))</f>
        <v>#VALUE!</v>
      </c>
      <c r="F586" s="0" t="e">
        <f aca="false">IF(A586="","",F585-D586-E586)</f>
        <v>#VALUE!</v>
      </c>
    </row>
    <row r="587" customFormat="false" ht="12.85" hidden="false" customHeight="false" outlineLevel="0" collapsed="false">
      <c r="A587" s="0" t="e">
        <f aca="false">IF(AND(A586&lt;$F$12,F586&gt;0),A586+1,"")</f>
        <v>#VALUE!</v>
      </c>
      <c r="B587" s="19" t="e">
        <f aca="false">IF(A587="","",IF(VLOOKUP($B$12,Data!$A$2:$B$8,2,0)&lt;13,EDATE($B$16,A587*12/VLOOKUP($B$12,Data!$A$2:$B$8,2,0)),IF(VLOOKUP($B$12,Data!$A$2:$B$8,2,0)=52,B586+7,B586+14)))</f>
        <v>#VALUE!</v>
      </c>
      <c r="C587" s="0" t="e">
        <f aca="false">IF(A587="","",F586*($B$10/VLOOKUP($B$12,Data!$A$2:$B$8,2,0)))</f>
        <v>#VALUE!</v>
      </c>
      <c r="D587" s="0" t="e">
        <f aca="false">IF(A587="","",IF(F586&lt;$F$9,F586,$F$9-C587))</f>
        <v>#VALUE!</v>
      </c>
      <c r="E587" s="20" t="e">
        <f aca="false">IF(D587&gt;=F586,"",IF(A587="","",IF($D$9&gt;0,$D$9,0)+IF(AND(DATE(YEAR(B587),MONTH($D$11),DAY($D$11))&gt;B586,DATE(YEAR(B587),MONTH($D$11),DAY($D$11))&lt;=B587),$D$10,0)+IF(AND($D$13&gt;B586,$D$13&lt;=B587),$D$12,0)))</f>
        <v>#VALUE!</v>
      </c>
      <c r="F587" s="0" t="e">
        <f aca="false">IF(A587="","",F586-D587-E587)</f>
        <v>#VALUE!</v>
      </c>
    </row>
    <row r="588" customFormat="false" ht="12.85" hidden="false" customHeight="false" outlineLevel="0" collapsed="false">
      <c r="A588" s="0" t="e">
        <f aca="false">IF(AND(A587&lt;$F$12,F587&gt;0),A587+1,"")</f>
        <v>#VALUE!</v>
      </c>
      <c r="B588" s="19" t="e">
        <f aca="false">IF(A588="","",IF(VLOOKUP($B$12,Data!$A$2:$B$8,2,0)&lt;13,EDATE($B$16,A588*12/VLOOKUP($B$12,Data!$A$2:$B$8,2,0)),IF(VLOOKUP($B$12,Data!$A$2:$B$8,2,0)=52,B587+7,B587+14)))</f>
        <v>#VALUE!</v>
      </c>
      <c r="C588" s="0" t="e">
        <f aca="false">IF(A588="","",F587*($B$10/VLOOKUP($B$12,Data!$A$2:$B$8,2,0)))</f>
        <v>#VALUE!</v>
      </c>
      <c r="D588" s="0" t="e">
        <f aca="false">IF(A588="","",IF(F587&lt;$F$9,F587,$F$9-C588))</f>
        <v>#VALUE!</v>
      </c>
      <c r="E588" s="20" t="e">
        <f aca="false">IF(D588&gt;=F587,"",IF(A588="","",IF($D$9&gt;0,$D$9,0)+IF(AND(DATE(YEAR(B588),MONTH($D$11),DAY($D$11))&gt;B587,DATE(YEAR(B588),MONTH($D$11),DAY($D$11))&lt;=B588),$D$10,0)+IF(AND($D$13&gt;B587,$D$13&lt;=B588),$D$12,0)))</f>
        <v>#VALUE!</v>
      </c>
      <c r="F588" s="0" t="e">
        <f aca="false">IF(A588="","",F587-D588-E588)</f>
        <v>#VALUE!</v>
      </c>
    </row>
    <row r="589" customFormat="false" ht="12.85" hidden="false" customHeight="false" outlineLevel="0" collapsed="false">
      <c r="A589" s="0" t="e">
        <f aca="false">IF(AND(A588&lt;$F$12,F588&gt;0),A588+1,"")</f>
        <v>#VALUE!</v>
      </c>
      <c r="B589" s="19" t="e">
        <f aca="false">IF(A589="","",IF(VLOOKUP($B$12,Data!$A$2:$B$8,2,0)&lt;13,EDATE($B$16,A589*12/VLOOKUP($B$12,Data!$A$2:$B$8,2,0)),IF(VLOOKUP($B$12,Data!$A$2:$B$8,2,0)=52,B588+7,B588+14)))</f>
        <v>#VALUE!</v>
      </c>
      <c r="C589" s="0" t="e">
        <f aca="false">IF(A589="","",F588*($B$10/VLOOKUP($B$12,Data!$A$2:$B$8,2,0)))</f>
        <v>#VALUE!</v>
      </c>
      <c r="D589" s="0" t="e">
        <f aca="false">IF(A589="","",IF(F588&lt;$F$9,F588,$F$9-C589))</f>
        <v>#VALUE!</v>
      </c>
      <c r="E589" s="20" t="e">
        <f aca="false">IF(D589&gt;=F588,"",IF(A589="","",IF($D$9&gt;0,$D$9,0)+IF(AND(DATE(YEAR(B589),MONTH($D$11),DAY($D$11))&gt;B588,DATE(YEAR(B589),MONTH($D$11),DAY($D$11))&lt;=B589),$D$10,0)+IF(AND($D$13&gt;B588,$D$13&lt;=B589),$D$12,0)))</f>
        <v>#VALUE!</v>
      </c>
      <c r="F589" s="0" t="e">
        <f aca="false">IF(A589="","",F588-D589-E589)</f>
        <v>#VALUE!</v>
      </c>
    </row>
    <row r="590" customFormat="false" ht="12.85" hidden="false" customHeight="false" outlineLevel="0" collapsed="false">
      <c r="A590" s="0" t="e">
        <f aca="false">IF(AND(A589&lt;$F$12,F589&gt;0),A589+1,"")</f>
        <v>#VALUE!</v>
      </c>
      <c r="B590" s="19" t="e">
        <f aca="false">IF(A590="","",IF(VLOOKUP($B$12,Data!$A$2:$B$8,2,0)&lt;13,EDATE($B$16,A590*12/VLOOKUP($B$12,Data!$A$2:$B$8,2,0)),IF(VLOOKUP($B$12,Data!$A$2:$B$8,2,0)=52,B589+7,B589+14)))</f>
        <v>#VALUE!</v>
      </c>
      <c r="C590" s="0" t="e">
        <f aca="false">IF(A590="","",F589*($B$10/VLOOKUP($B$12,Data!$A$2:$B$8,2,0)))</f>
        <v>#VALUE!</v>
      </c>
      <c r="D590" s="0" t="e">
        <f aca="false">IF(A590="","",IF(F589&lt;$F$9,F589,$F$9-C590))</f>
        <v>#VALUE!</v>
      </c>
      <c r="E590" s="20" t="e">
        <f aca="false">IF(D590&gt;=F589,"",IF(A590="","",IF($D$9&gt;0,$D$9,0)+IF(AND(DATE(YEAR(B590),MONTH($D$11),DAY($D$11))&gt;B589,DATE(YEAR(B590),MONTH($D$11),DAY($D$11))&lt;=B590),$D$10,0)+IF(AND($D$13&gt;B589,$D$13&lt;=B590),$D$12,0)))</f>
        <v>#VALUE!</v>
      </c>
      <c r="F590" s="0" t="e">
        <f aca="false">IF(A590="","",F589-D590-E590)</f>
        <v>#VALUE!</v>
      </c>
    </row>
    <row r="591" customFormat="false" ht="12.85" hidden="false" customHeight="false" outlineLevel="0" collapsed="false">
      <c r="A591" s="0" t="e">
        <f aca="false">IF(AND(A590&lt;$F$12,F590&gt;0),A590+1,"")</f>
        <v>#VALUE!</v>
      </c>
      <c r="B591" s="19" t="e">
        <f aca="false">IF(A591="","",IF(VLOOKUP($B$12,Data!$A$2:$B$8,2,0)&lt;13,EDATE($B$16,A591*12/VLOOKUP($B$12,Data!$A$2:$B$8,2,0)),IF(VLOOKUP($B$12,Data!$A$2:$B$8,2,0)=52,B590+7,B590+14)))</f>
        <v>#VALUE!</v>
      </c>
      <c r="C591" s="0" t="e">
        <f aca="false">IF(A591="","",F590*($B$10/VLOOKUP($B$12,Data!$A$2:$B$8,2,0)))</f>
        <v>#VALUE!</v>
      </c>
      <c r="D591" s="0" t="e">
        <f aca="false">IF(A591="","",IF(F590&lt;$F$9,F590,$F$9-C591))</f>
        <v>#VALUE!</v>
      </c>
      <c r="E591" s="20" t="e">
        <f aca="false">IF(D591&gt;=F590,"",IF(A591="","",IF($D$9&gt;0,$D$9,0)+IF(AND(DATE(YEAR(B591),MONTH($D$11),DAY($D$11))&gt;B590,DATE(YEAR(B591),MONTH($D$11),DAY($D$11))&lt;=B591),$D$10,0)+IF(AND($D$13&gt;B590,$D$13&lt;=B591),$D$12,0)))</f>
        <v>#VALUE!</v>
      </c>
      <c r="F591" s="0" t="e">
        <f aca="false">IF(A591="","",F590-D591-E591)</f>
        <v>#VALUE!</v>
      </c>
    </row>
    <row r="592" customFormat="false" ht="12.85" hidden="false" customHeight="false" outlineLevel="0" collapsed="false">
      <c r="A592" s="0" t="e">
        <f aca="false">IF(AND(A591&lt;$F$12,F591&gt;0),A591+1,"")</f>
        <v>#VALUE!</v>
      </c>
      <c r="B592" s="19" t="e">
        <f aca="false">IF(A592="","",IF(VLOOKUP($B$12,Data!$A$2:$B$8,2,0)&lt;13,EDATE($B$16,A592*12/VLOOKUP($B$12,Data!$A$2:$B$8,2,0)),IF(VLOOKUP($B$12,Data!$A$2:$B$8,2,0)=52,B591+7,B591+14)))</f>
        <v>#VALUE!</v>
      </c>
      <c r="C592" s="0" t="e">
        <f aca="false">IF(A592="","",F591*($B$10/VLOOKUP($B$12,Data!$A$2:$B$8,2,0)))</f>
        <v>#VALUE!</v>
      </c>
      <c r="D592" s="0" t="e">
        <f aca="false">IF(A592="","",IF(F591&lt;$F$9,F591,$F$9-C592))</f>
        <v>#VALUE!</v>
      </c>
      <c r="E592" s="20" t="e">
        <f aca="false">IF(D592&gt;=F591,"",IF(A592="","",IF($D$9&gt;0,$D$9,0)+IF(AND(DATE(YEAR(B592),MONTH($D$11),DAY($D$11))&gt;B591,DATE(YEAR(B592),MONTH($D$11),DAY($D$11))&lt;=B592),$D$10,0)+IF(AND($D$13&gt;B591,$D$13&lt;=B592),$D$12,0)))</f>
        <v>#VALUE!</v>
      </c>
      <c r="F592" s="0" t="e">
        <f aca="false">IF(A592="","",F591-D592-E592)</f>
        <v>#VALUE!</v>
      </c>
    </row>
    <row r="593" customFormat="false" ht="12.85" hidden="false" customHeight="false" outlineLevel="0" collapsed="false">
      <c r="A593" s="0" t="e">
        <f aca="false">IF(AND(A592&lt;$F$12,F592&gt;0),A592+1,"")</f>
        <v>#VALUE!</v>
      </c>
      <c r="B593" s="19" t="e">
        <f aca="false">IF(A593="","",IF(VLOOKUP($B$12,Data!$A$2:$B$8,2,0)&lt;13,EDATE($B$16,A593*12/VLOOKUP($B$12,Data!$A$2:$B$8,2,0)),IF(VLOOKUP($B$12,Data!$A$2:$B$8,2,0)=52,B592+7,B592+14)))</f>
        <v>#VALUE!</v>
      </c>
      <c r="C593" s="0" t="e">
        <f aca="false">IF(A593="","",F592*($B$10/VLOOKUP($B$12,Data!$A$2:$B$8,2,0)))</f>
        <v>#VALUE!</v>
      </c>
      <c r="D593" s="0" t="e">
        <f aca="false">IF(A593="","",IF(F592&lt;$F$9,F592,$F$9-C593))</f>
        <v>#VALUE!</v>
      </c>
      <c r="E593" s="20" t="e">
        <f aca="false">IF(D593&gt;=F592,"",IF(A593="","",IF($D$9&gt;0,$D$9,0)+IF(AND(DATE(YEAR(B593),MONTH($D$11),DAY($D$11))&gt;B592,DATE(YEAR(B593),MONTH($D$11),DAY($D$11))&lt;=B593),$D$10,0)+IF(AND($D$13&gt;B592,$D$13&lt;=B593),$D$12,0)))</f>
        <v>#VALUE!</v>
      </c>
      <c r="F593" s="0" t="e">
        <f aca="false">IF(A593="","",F592-D593-E593)</f>
        <v>#VALUE!</v>
      </c>
    </row>
    <row r="594" customFormat="false" ht="12.85" hidden="false" customHeight="false" outlineLevel="0" collapsed="false">
      <c r="A594" s="0" t="e">
        <f aca="false">IF(AND(A593&lt;$F$12,F593&gt;0),A593+1,"")</f>
        <v>#VALUE!</v>
      </c>
      <c r="B594" s="19" t="e">
        <f aca="false">IF(A594="","",IF(VLOOKUP($B$12,Data!$A$2:$B$8,2,0)&lt;13,EDATE($B$16,A594*12/VLOOKUP($B$12,Data!$A$2:$B$8,2,0)),IF(VLOOKUP($B$12,Data!$A$2:$B$8,2,0)=52,B593+7,B593+14)))</f>
        <v>#VALUE!</v>
      </c>
      <c r="C594" s="0" t="e">
        <f aca="false">IF(A594="","",F593*($B$10/VLOOKUP($B$12,Data!$A$2:$B$8,2,0)))</f>
        <v>#VALUE!</v>
      </c>
      <c r="D594" s="0" t="e">
        <f aca="false">IF(A594="","",IF(F593&lt;$F$9,F593,$F$9-C594))</f>
        <v>#VALUE!</v>
      </c>
      <c r="E594" s="20" t="e">
        <f aca="false">IF(D594&gt;=F593,"",IF(A594="","",IF($D$9&gt;0,$D$9,0)+IF(AND(DATE(YEAR(B594),MONTH($D$11),DAY($D$11))&gt;B593,DATE(YEAR(B594),MONTH($D$11),DAY($D$11))&lt;=B594),$D$10,0)+IF(AND($D$13&gt;B593,$D$13&lt;=B594),$D$12,0)))</f>
        <v>#VALUE!</v>
      </c>
      <c r="F594" s="0" t="e">
        <f aca="false">IF(A594="","",F593-D594-E594)</f>
        <v>#VALUE!</v>
      </c>
    </row>
    <row r="595" customFormat="false" ht="12.85" hidden="false" customHeight="false" outlineLevel="0" collapsed="false">
      <c r="A595" s="0" t="e">
        <f aca="false">IF(AND(A594&lt;$F$12,F594&gt;0),A594+1,"")</f>
        <v>#VALUE!</v>
      </c>
      <c r="B595" s="19" t="e">
        <f aca="false">IF(A595="","",IF(VLOOKUP($B$12,Data!$A$2:$B$8,2,0)&lt;13,EDATE($B$16,A595*12/VLOOKUP($B$12,Data!$A$2:$B$8,2,0)),IF(VLOOKUP($B$12,Data!$A$2:$B$8,2,0)=52,B594+7,B594+14)))</f>
        <v>#VALUE!</v>
      </c>
      <c r="C595" s="0" t="e">
        <f aca="false">IF(A595="","",F594*($B$10/VLOOKUP($B$12,Data!$A$2:$B$8,2,0)))</f>
        <v>#VALUE!</v>
      </c>
      <c r="D595" s="0" t="e">
        <f aca="false">IF(A595="","",IF(F594&lt;$F$9,F594,$F$9-C595))</f>
        <v>#VALUE!</v>
      </c>
      <c r="E595" s="20" t="e">
        <f aca="false">IF(D595&gt;=F594,"",IF(A595="","",IF($D$9&gt;0,$D$9,0)+IF(AND(DATE(YEAR(B595),MONTH($D$11),DAY($D$11))&gt;B594,DATE(YEAR(B595),MONTH($D$11),DAY($D$11))&lt;=B595),$D$10,0)+IF(AND($D$13&gt;B594,$D$13&lt;=B595),$D$12,0)))</f>
        <v>#VALUE!</v>
      </c>
      <c r="F595" s="0" t="e">
        <f aca="false">IF(A595="","",F594-D595-E595)</f>
        <v>#VALUE!</v>
      </c>
    </row>
    <row r="596" customFormat="false" ht="12.85" hidden="false" customHeight="false" outlineLevel="0" collapsed="false">
      <c r="A596" s="0" t="e">
        <f aca="false">IF(AND(A595&lt;$F$12,F595&gt;0),A595+1,"")</f>
        <v>#VALUE!</v>
      </c>
      <c r="B596" s="19" t="e">
        <f aca="false">IF(A596="","",IF(VLOOKUP($B$12,Data!$A$2:$B$8,2,0)&lt;13,EDATE($B$16,A596*12/VLOOKUP($B$12,Data!$A$2:$B$8,2,0)),IF(VLOOKUP($B$12,Data!$A$2:$B$8,2,0)=52,B595+7,B595+14)))</f>
        <v>#VALUE!</v>
      </c>
      <c r="C596" s="0" t="e">
        <f aca="false">IF(A596="","",F595*($B$10/VLOOKUP($B$12,Data!$A$2:$B$8,2,0)))</f>
        <v>#VALUE!</v>
      </c>
      <c r="D596" s="0" t="e">
        <f aca="false">IF(A596="","",IF(F595&lt;$F$9,F595,$F$9-C596))</f>
        <v>#VALUE!</v>
      </c>
      <c r="E596" s="20" t="e">
        <f aca="false">IF(D596&gt;=F595,"",IF(A596="","",IF($D$9&gt;0,$D$9,0)+IF(AND(DATE(YEAR(B596),MONTH($D$11),DAY($D$11))&gt;B595,DATE(YEAR(B596),MONTH($D$11),DAY($D$11))&lt;=B596),$D$10,0)+IF(AND($D$13&gt;B595,$D$13&lt;=B596),$D$12,0)))</f>
        <v>#VALUE!</v>
      </c>
      <c r="F596" s="0" t="e">
        <f aca="false">IF(A596="","",F595-D596-E596)</f>
        <v>#VALUE!</v>
      </c>
    </row>
    <row r="597" customFormat="false" ht="12.85" hidden="false" customHeight="false" outlineLevel="0" collapsed="false">
      <c r="A597" s="0" t="e">
        <f aca="false">IF(AND(A596&lt;$F$12,F596&gt;0),A596+1,"")</f>
        <v>#VALUE!</v>
      </c>
      <c r="B597" s="19" t="e">
        <f aca="false">IF(A597="","",IF(VLOOKUP($B$12,Data!$A$2:$B$8,2,0)&lt;13,EDATE($B$16,A597*12/VLOOKUP($B$12,Data!$A$2:$B$8,2,0)),IF(VLOOKUP($B$12,Data!$A$2:$B$8,2,0)=52,B596+7,B596+14)))</f>
        <v>#VALUE!</v>
      </c>
      <c r="C597" s="0" t="e">
        <f aca="false">IF(A597="","",F596*($B$10/VLOOKUP($B$12,Data!$A$2:$B$8,2,0)))</f>
        <v>#VALUE!</v>
      </c>
      <c r="D597" s="0" t="e">
        <f aca="false">IF(A597="","",IF(F596&lt;$F$9,F596,$F$9-C597))</f>
        <v>#VALUE!</v>
      </c>
      <c r="E597" s="20" t="e">
        <f aca="false">IF(D597&gt;=F596,"",IF(A597="","",IF($D$9&gt;0,$D$9,0)+IF(AND(DATE(YEAR(B597),MONTH($D$11),DAY($D$11))&gt;B596,DATE(YEAR(B597),MONTH($D$11),DAY($D$11))&lt;=B597),$D$10,0)+IF(AND($D$13&gt;B596,$D$13&lt;=B597),$D$12,0)))</f>
        <v>#VALUE!</v>
      </c>
      <c r="F597" s="0" t="e">
        <f aca="false">IF(A597="","",F596-D597-E597)</f>
        <v>#VALUE!</v>
      </c>
    </row>
    <row r="598" customFormat="false" ht="12.85" hidden="false" customHeight="false" outlineLevel="0" collapsed="false">
      <c r="A598" s="0" t="e">
        <f aca="false">IF(AND(A597&lt;$F$12,F597&gt;0),A597+1,"")</f>
        <v>#VALUE!</v>
      </c>
      <c r="B598" s="19" t="e">
        <f aca="false">IF(A598="","",IF(VLOOKUP($B$12,Data!$A$2:$B$8,2,0)&lt;13,EDATE($B$16,A598*12/VLOOKUP($B$12,Data!$A$2:$B$8,2,0)),IF(VLOOKUP($B$12,Data!$A$2:$B$8,2,0)=52,B597+7,B597+14)))</f>
        <v>#VALUE!</v>
      </c>
      <c r="C598" s="0" t="e">
        <f aca="false">IF(A598="","",F597*($B$10/VLOOKUP($B$12,Data!$A$2:$B$8,2,0)))</f>
        <v>#VALUE!</v>
      </c>
      <c r="D598" s="0" t="e">
        <f aca="false">IF(A598="","",IF(F597&lt;$F$9,F597,$F$9-C598))</f>
        <v>#VALUE!</v>
      </c>
      <c r="E598" s="20" t="e">
        <f aca="false">IF(D598&gt;=F597,"",IF(A598="","",IF($D$9&gt;0,$D$9,0)+IF(AND(DATE(YEAR(B598),MONTH($D$11),DAY($D$11))&gt;B597,DATE(YEAR(B598),MONTH($D$11),DAY($D$11))&lt;=B598),$D$10,0)+IF(AND($D$13&gt;B597,$D$13&lt;=B598),$D$12,0)))</f>
        <v>#VALUE!</v>
      </c>
      <c r="F598" s="0" t="e">
        <f aca="false">IF(A598="","",F597-D598-E598)</f>
        <v>#VALUE!</v>
      </c>
    </row>
    <row r="599" customFormat="false" ht="12.85" hidden="false" customHeight="false" outlineLevel="0" collapsed="false">
      <c r="A599" s="0" t="e">
        <f aca="false">IF(AND(A598&lt;$F$12,F598&gt;0),A598+1,"")</f>
        <v>#VALUE!</v>
      </c>
      <c r="B599" s="19" t="e">
        <f aca="false">IF(A599="","",IF(VLOOKUP($B$12,Data!$A$2:$B$8,2,0)&lt;13,EDATE($B$16,A599*12/VLOOKUP($B$12,Data!$A$2:$B$8,2,0)),IF(VLOOKUP($B$12,Data!$A$2:$B$8,2,0)=52,B598+7,B598+14)))</f>
        <v>#VALUE!</v>
      </c>
      <c r="C599" s="0" t="e">
        <f aca="false">IF(A599="","",F598*($B$10/VLOOKUP($B$12,Data!$A$2:$B$8,2,0)))</f>
        <v>#VALUE!</v>
      </c>
      <c r="D599" s="0" t="e">
        <f aca="false">IF(A599="","",IF(F598&lt;$F$9,F598,$F$9-C599))</f>
        <v>#VALUE!</v>
      </c>
      <c r="E599" s="20" t="e">
        <f aca="false">IF(D599&gt;=F598,"",IF(A599="","",IF($D$9&gt;0,$D$9,0)+IF(AND(DATE(YEAR(B599),MONTH($D$11),DAY($D$11))&gt;B598,DATE(YEAR(B599),MONTH($D$11),DAY($D$11))&lt;=B599),$D$10,0)+IF(AND($D$13&gt;B598,$D$13&lt;=B599),$D$12,0)))</f>
        <v>#VALUE!</v>
      </c>
      <c r="F599" s="0" t="e">
        <f aca="false">IF(A599="","",F598-D599-E599)</f>
        <v>#VALUE!</v>
      </c>
    </row>
    <row r="600" customFormat="false" ht="12.85" hidden="false" customHeight="false" outlineLevel="0" collapsed="false">
      <c r="A600" s="0" t="e">
        <f aca="false">IF(AND(A599&lt;$F$12,F599&gt;0),A599+1,"")</f>
        <v>#VALUE!</v>
      </c>
      <c r="B600" s="19" t="e">
        <f aca="false">IF(A600="","",IF(VLOOKUP($B$12,Data!$A$2:$B$8,2,0)&lt;13,EDATE($B$16,A600*12/VLOOKUP($B$12,Data!$A$2:$B$8,2,0)),IF(VLOOKUP($B$12,Data!$A$2:$B$8,2,0)=52,B599+7,B599+14)))</f>
        <v>#VALUE!</v>
      </c>
      <c r="C600" s="0" t="e">
        <f aca="false">IF(A600="","",F599*($B$10/VLOOKUP($B$12,Data!$A$2:$B$8,2,0)))</f>
        <v>#VALUE!</v>
      </c>
      <c r="D600" s="0" t="e">
        <f aca="false">IF(A600="","",IF(F599&lt;$F$9,F599,$F$9-C600))</f>
        <v>#VALUE!</v>
      </c>
      <c r="E600" s="20" t="e">
        <f aca="false">IF(D600&gt;=F599,"",IF(A600="","",IF($D$9&gt;0,$D$9,0)+IF(AND(DATE(YEAR(B600),MONTH($D$11),DAY($D$11))&gt;B599,DATE(YEAR(B600),MONTH($D$11),DAY($D$11))&lt;=B600),$D$10,0)+IF(AND($D$13&gt;B599,$D$13&lt;=B600),$D$12,0)))</f>
        <v>#VALUE!</v>
      </c>
      <c r="F600" s="0" t="e">
        <f aca="false">IF(A600="","",F599-D600-E600)</f>
        <v>#VALUE!</v>
      </c>
    </row>
    <row r="601" customFormat="false" ht="12.85" hidden="false" customHeight="false" outlineLevel="0" collapsed="false">
      <c r="A601" s="0" t="e">
        <f aca="false">IF(AND(A600&lt;$F$12,F600&gt;0),A600+1,"")</f>
        <v>#VALUE!</v>
      </c>
      <c r="B601" s="19" t="e">
        <f aca="false">IF(A601="","",IF(VLOOKUP($B$12,Data!$A$2:$B$8,2,0)&lt;13,EDATE($B$16,A601*12/VLOOKUP($B$12,Data!$A$2:$B$8,2,0)),IF(VLOOKUP($B$12,Data!$A$2:$B$8,2,0)=52,B600+7,B600+14)))</f>
        <v>#VALUE!</v>
      </c>
      <c r="C601" s="0" t="e">
        <f aca="false">IF(A601="","",F600*($B$10/VLOOKUP($B$12,Data!$A$2:$B$8,2,0)))</f>
        <v>#VALUE!</v>
      </c>
      <c r="D601" s="0" t="e">
        <f aca="false">IF(A601="","",IF(F600&lt;$F$9,F600,$F$9-C601))</f>
        <v>#VALUE!</v>
      </c>
      <c r="E601" s="20" t="e">
        <f aca="false">IF(D601&gt;=F600,"",IF(A601="","",IF($D$9&gt;0,$D$9,0)+IF(AND(DATE(YEAR(B601),MONTH($D$11),DAY($D$11))&gt;B600,DATE(YEAR(B601),MONTH($D$11),DAY($D$11))&lt;=B601),$D$10,0)+IF(AND($D$13&gt;B600,$D$13&lt;=B601),$D$12,0)))</f>
        <v>#VALUE!</v>
      </c>
      <c r="F601" s="0" t="e">
        <f aca="false">IF(A601="","",F600-D601-E601)</f>
        <v>#VALUE!</v>
      </c>
    </row>
    <row r="602" customFormat="false" ht="12.85" hidden="false" customHeight="false" outlineLevel="0" collapsed="false">
      <c r="A602" s="0" t="e">
        <f aca="false">IF(AND(A601&lt;$F$12,F601&gt;0),A601+1,"")</f>
        <v>#VALUE!</v>
      </c>
      <c r="B602" s="19" t="e">
        <f aca="false">IF(A602="","",IF(VLOOKUP($B$12,Data!$A$2:$B$8,2,0)&lt;13,EDATE($B$16,A602*12/VLOOKUP($B$12,Data!$A$2:$B$8,2,0)),IF(VLOOKUP($B$12,Data!$A$2:$B$8,2,0)=52,B601+7,B601+14)))</f>
        <v>#VALUE!</v>
      </c>
      <c r="C602" s="0" t="e">
        <f aca="false">IF(A602="","",F601*($B$10/VLOOKUP($B$12,Data!$A$2:$B$8,2,0)))</f>
        <v>#VALUE!</v>
      </c>
      <c r="D602" s="0" t="e">
        <f aca="false">IF(A602="","",IF(F601&lt;$F$9,F601,$F$9-C602))</f>
        <v>#VALUE!</v>
      </c>
      <c r="E602" s="20" t="e">
        <f aca="false">IF(D602&gt;=F601,"",IF(A602="","",IF($D$9&gt;0,$D$9,0)+IF(AND(DATE(YEAR(B602),MONTH($D$11),DAY($D$11))&gt;B601,DATE(YEAR(B602),MONTH($D$11),DAY($D$11))&lt;=B602),$D$10,0)+IF(AND($D$13&gt;B601,$D$13&lt;=B602),$D$12,0)))</f>
        <v>#VALUE!</v>
      </c>
      <c r="F602" s="0" t="e">
        <f aca="false">IF(A602="","",F601-D602-E602)</f>
        <v>#VALUE!</v>
      </c>
    </row>
    <row r="603" customFormat="false" ht="12.85" hidden="false" customHeight="false" outlineLevel="0" collapsed="false">
      <c r="A603" s="0" t="e">
        <f aca="false">IF(AND(A602&lt;$F$12,F602&gt;0),A602+1,"")</f>
        <v>#VALUE!</v>
      </c>
      <c r="B603" s="19" t="e">
        <f aca="false">IF(A603="","",IF(VLOOKUP($B$12,Data!$A$2:$B$8,2,0)&lt;13,EDATE($B$16,A603*12/VLOOKUP($B$12,Data!$A$2:$B$8,2,0)),IF(VLOOKUP($B$12,Data!$A$2:$B$8,2,0)=52,B602+7,B602+14)))</f>
        <v>#VALUE!</v>
      </c>
      <c r="C603" s="0" t="e">
        <f aca="false">IF(A603="","",F602*($B$10/VLOOKUP($B$12,Data!$A$2:$B$8,2,0)))</f>
        <v>#VALUE!</v>
      </c>
      <c r="D603" s="0" t="e">
        <f aca="false">IF(A603="","",IF(F602&lt;$F$9,F602,$F$9-C603))</f>
        <v>#VALUE!</v>
      </c>
      <c r="E603" s="20" t="e">
        <f aca="false">IF(D603&gt;=F602,"",IF(A603="","",IF($D$9&gt;0,$D$9,0)+IF(AND(DATE(YEAR(B603),MONTH($D$11),DAY($D$11))&gt;B602,DATE(YEAR(B603),MONTH($D$11),DAY($D$11))&lt;=B603),$D$10,0)+IF(AND($D$13&gt;B602,$D$13&lt;=B603),$D$12,0)))</f>
        <v>#VALUE!</v>
      </c>
      <c r="F603" s="0" t="e">
        <f aca="false">IF(A603="","",F602-D603-E603)</f>
        <v>#VALUE!</v>
      </c>
    </row>
    <row r="604" customFormat="false" ht="12.85" hidden="false" customHeight="false" outlineLevel="0" collapsed="false">
      <c r="A604" s="0" t="e">
        <f aca="false">IF(AND(A603&lt;$F$12,F603&gt;0),A603+1,"")</f>
        <v>#VALUE!</v>
      </c>
      <c r="B604" s="19" t="e">
        <f aca="false">IF(A604="","",IF(VLOOKUP($B$12,Data!$A$2:$B$8,2,0)&lt;13,EDATE($B$16,A604*12/VLOOKUP($B$12,Data!$A$2:$B$8,2,0)),IF(VLOOKUP($B$12,Data!$A$2:$B$8,2,0)=52,B603+7,B603+14)))</f>
        <v>#VALUE!</v>
      </c>
      <c r="C604" s="0" t="e">
        <f aca="false">IF(A604="","",F603*($B$10/VLOOKUP($B$12,Data!$A$2:$B$8,2,0)))</f>
        <v>#VALUE!</v>
      </c>
      <c r="D604" s="0" t="e">
        <f aca="false">IF(A604="","",IF(F603&lt;$F$9,F603,$F$9-C604))</f>
        <v>#VALUE!</v>
      </c>
      <c r="E604" s="20" t="e">
        <f aca="false">IF(D604&gt;=F603,"",IF(A604="","",IF($D$9&gt;0,$D$9,0)+IF(AND(DATE(YEAR(B604),MONTH($D$11),DAY($D$11))&gt;B603,DATE(YEAR(B604),MONTH($D$11),DAY($D$11))&lt;=B604),$D$10,0)+IF(AND($D$13&gt;B603,$D$13&lt;=B604),$D$12,0)))</f>
        <v>#VALUE!</v>
      </c>
      <c r="F604" s="0" t="e">
        <f aca="false">IF(A604="","",F603-D604-E604)</f>
        <v>#VALUE!</v>
      </c>
    </row>
    <row r="605" customFormat="false" ht="12.85" hidden="false" customHeight="false" outlineLevel="0" collapsed="false">
      <c r="A605" s="0" t="e">
        <f aca="false">IF(AND(A604&lt;$F$12,F604&gt;0),A604+1,"")</f>
        <v>#VALUE!</v>
      </c>
      <c r="B605" s="19" t="e">
        <f aca="false">IF(A605="","",IF(VLOOKUP($B$12,Data!$A$2:$B$8,2,0)&lt;13,EDATE($B$16,A605*12/VLOOKUP($B$12,Data!$A$2:$B$8,2,0)),IF(VLOOKUP($B$12,Data!$A$2:$B$8,2,0)=52,B604+7,B604+14)))</f>
        <v>#VALUE!</v>
      </c>
      <c r="C605" s="0" t="e">
        <f aca="false">IF(A605="","",F604*($B$10/VLOOKUP($B$12,Data!$A$2:$B$8,2,0)))</f>
        <v>#VALUE!</v>
      </c>
      <c r="D605" s="0" t="e">
        <f aca="false">IF(A605="","",IF(F604&lt;$F$9,F604,$F$9-C605))</f>
        <v>#VALUE!</v>
      </c>
      <c r="E605" s="20" t="e">
        <f aca="false">IF(D605&gt;=F604,"",IF(A605="","",IF($D$9&gt;0,$D$9,0)+IF(AND(DATE(YEAR(B605),MONTH($D$11),DAY($D$11))&gt;B604,DATE(YEAR(B605),MONTH($D$11),DAY($D$11))&lt;=B605),$D$10,0)+IF(AND($D$13&gt;B604,$D$13&lt;=B605),$D$12,0)))</f>
        <v>#VALUE!</v>
      </c>
      <c r="F605" s="0" t="e">
        <f aca="false">IF(A605="","",F604-D605-E605)</f>
        <v>#VALUE!</v>
      </c>
    </row>
    <row r="606" customFormat="false" ht="12.85" hidden="false" customHeight="false" outlineLevel="0" collapsed="false">
      <c r="A606" s="0" t="e">
        <f aca="false">IF(AND(A605&lt;$F$12,F605&gt;0),A605+1,"")</f>
        <v>#VALUE!</v>
      </c>
      <c r="B606" s="19" t="e">
        <f aca="false">IF(A606="","",IF(VLOOKUP($B$12,Data!$A$2:$B$8,2,0)&lt;13,EDATE($B$16,A606*12/VLOOKUP($B$12,Data!$A$2:$B$8,2,0)),IF(VLOOKUP($B$12,Data!$A$2:$B$8,2,0)=52,B605+7,B605+14)))</f>
        <v>#VALUE!</v>
      </c>
      <c r="C606" s="0" t="e">
        <f aca="false">IF(A606="","",F605*($B$10/VLOOKUP($B$12,Data!$A$2:$B$8,2,0)))</f>
        <v>#VALUE!</v>
      </c>
      <c r="D606" s="0" t="e">
        <f aca="false">IF(A606="","",IF(F605&lt;$F$9,F605,$F$9-C606))</f>
        <v>#VALUE!</v>
      </c>
      <c r="E606" s="20" t="e">
        <f aca="false">IF(D606&gt;=F605,"",IF(A606="","",IF($D$9&gt;0,$D$9,0)+IF(AND(DATE(YEAR(B606),MONTH($D$11),DAY($D$11))&gt;B605,DATE(YEAR(B606),MONTH($D$11),DAY($D$11))&lt;=B606),$D$10,0)+IF(AND($D$13&gt;B605,$D$13&lt;=B606),$D$12,0)))</f>
        <v>#VALUE!</v>
      </c>
      <c r="F606" s="0" t="e">
        <f aca="false">IF(A606="","",F605-D606-E606)</f>
        <v>#VALUE!</v>
      </c>
    </row>
    <row r="607" customFormat="false" ht="12.85" hidden="false" customHeight="false" outlineLevel="0" collapsed="false">
      <c r="A607" s="0" t="e">
        <f aca="false">IF(AND(A606&lt;$F$12,F606&gt;0),A606+1,"")</f>
        <v>#VALUE!</v>
      </c>
      <c r="B607" s="19" t="e">
        <f aca="false">IF(A607="","",IF(VLOOKUP($B$12,Data!$A$2:$B$8,2,0)&lt;13,EDATE($B$16,A607*12/VLOOKUP($B$12,Data!$A$2:$B$8,2,0)),IF(VLOOKUP($B$12,Data!$A$2:$B$8,2,0)=52,B606+7,B606+14)))</f>
        <v>#VALUE!</v>
      </c>
      <c r="C607" s="0" t="e">
        <f aca="false">IF(A607="","",F606*($B$10/VLOOKUP($B$12,Data!$A$2:$B$8,2,0)))</f>
        <v>#VALUE!</v>
      </c>
      <c r="D607" s="0" t="e">
        <f aca="false">IF(A607="","",IF(F606&lt;$F$9,F606,$F$9-C607))</f>
        <v>#VALUE!</v>
      </c>
      <c r="E607" s="20" t="e">
        <f aca="false">IF(D607&gt;=F606,"",IF(A607="","",IF($D$9&gt;0,$D$9,0)+IF(AND(DATE(YEAR(B607),MONTH($D$11),DAY($D$11))&gt;B606,DATE(YEAR(B607),MONTH($D$11),DAY($D$11))&lt;=B607),$D$10,0)+IF(AND($D$13&gt;B606,$D$13&lt;=B607),$D$12,0)))</f>
        <v>#VALUE!</v>
      </c>
      <c r="F607" s="0" t="e">
        <f aca="false">IF(A607="","",F606-D607-E607)</f>
        <v>#VALUE!</v>
      </c>
    </row>
    <row r="608" customFormat="false" ht="12.85" hidden="false" customHeight="false" outlineLevel="0" collapsed="false">
      <c r="A608" s="0" t="e">
        <f aca="false">IF(AND(A607&lt;$F$12,F607&gt;0),A607+1,"")</f>
        <v>#VALUE!</v>
      </c>
      <c r="B608" s="19" t="e">
        <f aca="false">IF(A608="","",IF(VLOOKUP($B$12,Data!$A$2:$B$8,2,0)&lt;13,EDATE($B$16,A608*12/VLOOKUP($B$12,Data!$A$2:$B$8,2,0)),IF(VLOOKUP($B$12,Data!$A$2:$B$8,2,0)=52,B607+7,B607+14)))</f>
        <v>#VALUE!</v>
      </c>
      <c r="C608" s="0" t="e">
        <f aca="false">IF(A608="","",F607*($B$10/VLOOKUP($B$12,Data!$A$2:$B$8,2,0)))</f>
        <v>#VALUE!</v>
      </c>
      <c r="D608" s="0" t="e">
        <f aca="false">IF(A608="","",IF(F607&lt;$F$9,F607,$F$9-C608))</f>
        <v>#VALUE!</v>
      </c>
      <c r="E608" s="20" t="e">
        <f aca="false">IF(D608&gt;=F607,"",IF(A608="","",IF($D$9&gt;0,$D$9,0)+IF(AND(DATE(YEAR(B608),MONTH($D$11),DAY($D$11))&gt;B607,DATE(YEAR(B608),MONTH($D$11),DAY($D$11))&lt;=B608),$D$10,0)+IF(AND($D$13&gt;B607,$D$13&lt;=B608),$D$12,0)))</f>
        <v>#VALUE!</v>
      </c>
      <c r="F608" s="0" t="e">
        <f aca="false">IF(A608="","",F607-D608-E608)</f>
        <v>#VALUE!</v>
      </c>
    </row>
    <row r="609" customFormat="false" ht="12.85" hidden="false" customHeight="false" outlineLevel="0" collapsed="false">
      <c r="A609" s="0" t="e">
        <f aca="false">IF(AND(A608&lt;$F$12,F608&gt;0),A608+1,"")</f>
        <v>#VALUE!</v>
      </c>
      <c r="B609" s="19" t="e">
        <f aca="false">IF(A609="","",IF(VLOOKUP($B$12,Data!$A$2:$B$8,2,0)&lt;13,EDATE($B$16,A609*12/VLOOKUP($B$12,Data!$A$2:$B$8,2,0)),IF(VLOOKUP($B$12,Data!$A$2:$B$8,2,0)=52,B608+7,B608+14)))</f>
        <v>#VALUE!</v>
      </c>
      <c r="C609" s="0" t="e">
        <f aca="false">IF(A609="","",F608*($B$10/VLOOKUP($B$12,Data!$A$2:$B$8,2,0)))</f>
        <v>#VALUE!</v>
      </c>
      <c r="D609" s="0" t="e">
        <f aca="false">IF(A609="","",IF(F608&lt;$F$9,F608,$F$9-C609))</f>
        <v>#VALUE!</v>
      </c>
      <c r="E609" s="20" t="e">
        <f aca="false">IF(D609&gt;=F608,"",IF(A609="","",IF($D$9&gt;0,$D$9,0)+IF(AND(DATE(YEAR(B609),MONTH($D$11),DAY($D$11))&gt;B608,DATE(YEAR(B609),MONTH($D$11),DAY($D$11))&lt;=B609),$D$10,0)+IF(AND($D$13&gt;B608,$D$13&lt;=B609),$D$12,0)))</f>
        <v>#VALUE!</v>
      </c>
      <c r="F609" s="0" t="e">
        <f aca="false">IF(A609="","",F608-D609-E609)</f>
        <v>#VALUE!</v>
      </c>
    </row>
    <row r="610" customFormat="false" ht="12.85" hidden="false" customHeight="false" outlineLevel="0" collapsed="false">
      <c r="A610" s="0" t="e">
        <f aca="false">IF(AND(A609&lt;$F$12,F609&gt;0),A609+1,"")</f>
        <v>#VALUE!</v>
      </c>
      <c r="B610" s="19" t="e">
        <f aca="false">IF(A610="","",IF(VLOOKUP($B$12,Data!$A$2:$B$8,2,0)&lt;13,EDATE($B$16,A610*12/VLOOKUP($B$12,Data!$A$2:$B$8,2,0)),IF(VLOOKUP($B$12,Data!$A$2:$B$8,2,0)=52,B609+7,B609+14)))</f>
        <v>#VALUE!</v>
      </c>
      <c r="C610" s="0" t="e">
        <f aca="false">IF(A610="","",F609*($B$10/VLOOKUP($B$12,Data!$A$2:$B$8,2,0)))</f>
        <v>#VALUE!</v>
      </c>
      <c r="D610" s="0" t="e">
        <f aca="false">IF(A610="","",IF(F609&lt;$F$9,F609,$F$9-C610))</f>
        <v>#VALUE!</v>
      </c>
      <c r="E610" s="20" t="e">
        <f aca="false">IF(D610&gt;=F609,"",IF(A610="","",IF($D$9&gt;0,$D$9,0)+IF(AND(DATE(YEAR(B610),MONTH($D$11),DAY($D$11))&gt;B609,DATE(YEAR(B610),MONTH($D$11),DAY($D$11))&lt;=B610),$D$10,0)+IF(AND($D$13&gt;B609,$D$13&lt;=B610),$D$12,0)))</f>
        <v>#VALUE!</v>
      </c>
      <c r="F610" s="0" t="e">
        <f aca="false">IF(A610="","",F609-D610-E610)</f>
        <v>#VALUE!</v>
      </c>
    </row>
    <row r="611" customFormat="false" ht="12.85" hidden="false" customHeight="false" outlineLevel="0" collapsed="false">
      <c r="A611" s="0" t="e">
        <f aca="false">IF(AND(A610&lt;$F$12,F610&gt;0),A610+1,"")</f>
        <v>#VALUE!</v>
      </c>
      <c r="B611" s="19" t="e">
        <f aca="false">IF(A611="","",IF(VLOOKUP($B$12,Data!$A$2:$B$8,2,0)&lt;13,EDATE($B$16,A611*12/VLOOKUP($B$12,Data!$A$2:$B$8,2,0)),IF(VLOOKUP($B$12,Data!$A$2:$B$8,2,0)=52,B610+7,B610+14)))</f>
        <v>#VALUE!</v>
      </c>
      <c r="C611" s="0" t="e">
        <f aca="false">IF(A611="","",F610*($B$10/VLOOKUP($B$12,Data!$A$2:$B$8,2,0)))</f>
        <v>#VALUE!</v>
      </c>
      <c r="D611" s="0" t="e">
        <f aca="false">IF(A611="","",IF(F610&lt;$F$9,F610,$F$9-C611))</f>
        <v>#VALUE!</v>
      </c>
      <c r="E611" s="20" t="e">
        <f aca="false">IF(D611&gt;=F610,"",IF(A611="","",IF($D$9&gt;0,$D$9,0)+IF(AND(DATE(YEAR(B611),MONTH($D$11),DAY($D$11))&gt;B610,DATE(YEAR(B611),MONTH($D$11),DAY($D$11))&lt;=B611),$D$10,0)+IF(AND($D$13&gt;B610,$D$13&lt;=B611),$D$12,0)))</f>
        <v>#VALUE!</v>
      </c>
      <c r="F611" s="0" t="e">
        <f aca="false">IF(A611="","",F610-D611-E611)</f>
        <v>#VALUE!</v>
      </c>
    </row>
    <row r="612" customFormat="false" ht="12.85" hidden="false" customHeight="false" outlineLevel="0" collapsed="false">
      <c r="A612" s="0" t="e">
        <f aca="false">IF(AND(A611&lt;$F$12,F611&gt;0),A611+1,"")</f>
        <v>#VALUE!</v>
      </c>
      <c r="B612" s="19" t="e">
        <f aca="false">IF(A612="","",IF(VLOOKUP($B$12,Data!$A$2:$B$8,2,0)&lt;13,EDATE($B$16,A612*12/VLOOKUP($B$12,Data!$A$2:$B$8,2,0)),IF(VLOOKUP($B$12,Data!$A$2:$B$8,2,0)=52,B611+7,B611+14)))</f>
        <v>#VALUE!</v>
      </c>
      <c r="C612" s="0" t="e">
        <f aca="false">IF(A612="","",F611*($B$10/VLOOKUP($B$12,Data!$A$2:$B$8,2,0)))</f>
        <v>#VALUE!</v>
      </c>
      <c r="D612" s="0" t="e">
        <f aca="false">IF(A612="","",IF(F611&lt;$F$9,F611,$F$9-C612))</f>
        <v>#VALUE!</v>
      </c>
      <c r="E612" s="20" t="e">
        <f aca="false">IF(D612&gt;=F611,"",IF(A612="","",IF($D$9&gt;0,$D$9,0)+IF(AND(DATE(YEAR(B612),MONTH($D$11),DAY($D$11))&gt;B611,DATE(YEAR(B612),MONTH($D$11),DAY($D$11))&lt;=B612),$D$10,0)+IF(AND($D$13&gt;B611,$D$13&lt;=B612),$D$12,0)))</f>
        <v>#VALUE!</v>
      </c>
      <c r="F612" s="0" t="e">
        <f aca="false">IF(A612="","",F611-D612-E612)</f>
        <v>#VALUE!</v>
      </c>
    </row>
    <row r="613" customFormat="false" ht="12.85" hidden="false" customHeight="false" outlineLevel="0" collapsed="false">
      <c r="A613" s="0" t="e">
        <f aca="false">IF(AND(A612&lt;$F$12,F612&gt;0),A612+1,"")</f>
        <v>#VALUE!</v>
      </c>
      <c r="B613" s="19" t="e">
        <f aca="false">IF(A613="","",IF(VLOOKUP($B$12,Data!$A$2:$B$8,2,0)&lt;13,EDATE($B$16,A613*12/VLOOKUP($B$12,Data!$A$2:$B$8,2,0)),IF(VLOOKUP($B$12,Data!$A$2:$B$8,2,0)=52,B612+7,B612+14)))</f>
        <v>#VALUE!</v>
      </c>
      <c r="C613" s="0" t="e">
        <f aca="false">IF(A613="","",F612*($B$10/VLOOKUP($B$12,Data!$A$2:$B$8,2,0)))</f>
        <v>#VALUE!</v>
      </c>
      <c r="D613" s="0" t="e">
        <f aca="false">IF(A613="","",IF(F612&lt;$F$9,F612,$F$9-C613))</f>
        <v>#VALUE!</v>
      </c>
      <c r="E613" s="20" t="e">
        <f aca="false">IF(D613&gt;=F612,"",IF(A613="","",IF($D$9&gt;0,$D$9,0)+IF(AND(DATE(YEAR(B613),MONTH($D$11),DAY($D$11))&gt;B612,DATE(YEAR(B613),MONTH($D$11),DAY($D$11))&lt;=B613),$D$10,0)+IF(AND($D$13&gt;B612,$D$13&lt;=B613),$D$12,0)))</f>
        <v>#VALUE!</v>
      </c>
      <c r="F613" s="0" t="e">
        <f aca="false">IF(A613="","",F612-D613-E613)</f>
        <v>#VALUE!</v>
      </c>
    </row>
    <row r="614" customFormat="false" ht="12.85" hidden="false" customHeight="false" outlineLevel="0" collapsed="false">
      <c r="A614" s="0" t="e">
        <f aca="false">IF(AND(A613&lt;$F$12,F613&gt;0),A613+1,"")</f>
        <v>#VALUE!</v>
      </c>
      <c r="B614" s="19" t="e">
        <f aca="false">IF(A614="","",IF(VLOOKUP($B$12,Data!$A$2:$B$8,2,0)&lt;13,EDATE($B$16,A614*12/VLOOKUP($B$12,Data!$A$2:$B$8,2,0)),IF(VLOOKUP($B$12,Data!$A$2:$B$8,2,0)=52,B613+7,B613+14)))</f>
        <v>#VALUE!</v>
      </c>
      <c r="C614" s="0" t="e">
        <f aca="false">IF(A614="","",F613*($B$10/VLOOKUP($B$12,Data!$A$2:$B$8,2,0)))</f>
        <v>#VALUE!</v>
      </c>
      <c r="D614" s="0" t="e">
        <f aca="false">IF(A614="","",IF(F613&lt;$F$9,F613,$F$9-C614))</f>
        <v>#VALUE!</v>
      </c>
      <c r="E614" s="20" t="e">
        <f aca="false">IF(D614&gt;=F613,"",IF(A614="","",IF($D$9&gt;0,$D$9,0)+IF(AND(DATE(YEAR(B614),MONTH($D$11),DAY($D$11))&gt;B613,DATE(YEAR(B614),MONTH($D$11),DAY($D$11))&lt;=B614),$D$10,0)+IF(AND($D$13&gt;B613,$D$13&lt;=B614),$D$12,0)))</f>
        <v>#VALUE!</v>
      </c>
      <c r="F614" s="0" t="e">
        <f aca="false">IF(A614="","",F613-D614-E614)</f>
        <v>#VALUE!</v>
      </c>
    </row>
    <row r="615" customFormat="false" ht="12.85" hidden="false" customHeight="false" outlineLevel="0" collapsed="false">
      <c r="A615" s="0" t="e">
        <f aca="false">IF(AND(A614&lt;$F$12,F614&gt;0),A614+1,"")</f>
        <v>#VALUE!</v>
      </c>
      <c r="B615" s="19" t="e">
        <f aca="false">IF(A615="","",IF(VLOOKUP($B$12,Data!$A$2:$B$8,2,0)&lt;13,EDATE($B$16,A615*12/VLOOKUP($B$12,Data!$A$2:$B$8,2,0)),IF(VLOOKUP($B$12,Data!$A$2:$B$8,2,0)=52,B614+7,B614+14)))</f>
        <v>#VALUE!</v>
      </c>
      <c r="C615" s="0" t="e">
        <f aca="false">IF(A615="","",F614*($B$10/VLOOKUP($B$12,Data!$A$2:$B$8,2,0)))</f>
        <v>#VALUE!</v>
      </c>
      <c r="D615" s="0" t="e">
        <f aca="false">IF(A615="","",IF(F614&lt;$F$9,F614,$F$9-C615))</f>
        <v>#VALUE!</v>
      </c>
      <c r="E615" s="20" t="e">
        <f aca="false">IF(D615&gt;=F614,"",IF(A615="","",IF($D$9&gt;0,$D$9,0)+IF(AND(DATE(YEAR(B615),MONTH($D$11),DAY($D$11))&gt;B614,DATE(YEAR(B615),MONTH($D$11),DAY($D$11))&lt;=B615),$D$10,0)+IF(AND($D$13&gt;B614,$D$13&lt;=B615),$D$12,0)))</f>
        <v>#VALUE!</v>
      </c>
      <c r="F615" s="0" t="e">
        <f aca="false">IF(A615="","",F614-D615-E615)</f>
        <v>#VALUE!</v>
      </c>
    </row>
    <row r="616" customFormat="false" ht="12.85" hidden="false" customHeight="false" outlineLevel="0" collapsed="false">
      <c r="A616" s="0" t="e">
        <f aca="false">IF(AND(A615&lt;$F$12,F615&gt;0),A615+1,"")</f>
        <v>#VALUE!</v>
      </c>
      <c r="B616" s="19" t="e">
        <f aca="false">IF(A616="","",IF(VLOOKUP($B$12,Data!$A$2:$B$8,2,0)&lt;13,EDATE($B$16,A616*12/VLOOKUP($B$12,Data!$A$2:$B$8,2,0)),IF(VLOOKUP($B$12,Data!$A$2:$B$8,2,0)=52,B615+7,B615+14)))</f>
        <v>#VALUE!</v>
      </c>
      <c r="C616" s="0" t="e">
        <f aca="false">IF(A616="","",F615*($B$10/VLOOKUP($B$12,Data!$A$2:$B$8,2,0)))</f>
        <v>#VALUE!</v>
      </c>
      <c r="D616" s="0" t="e">
        <f aca="false">IF(A616="","",IF(F615&lt;$F$9,F615,$F$9-C616))</f>
        <v>#VALUE!</v>
      </c>
      <c r="E616" s="20" t="e">
        <f aca="false">IF(D616&gt;=F615,"",IF(A616="","",IF($D$9&gt;0,$D$9,0)+IF(AND(DATE(YEAR(B616),MONTH($D$11),DAY($D$11))&gt;B615,DATE(YEAR(B616),MONTH($D$11),DAY($D$11))&lt;=B616),$D$10,0)+IF(AND($D$13&gt;B615,$D$13&lt;=B616),$D$12,0)))</f>
        <v>#VALUE!</v>
      </c>
      <c r="F616" s="0" t="e">
        <f aca="false">IF(A616="","",F615-D616-E616)</f>
        <v>#VALUE!</v>
      </c>
    </row>
    <row r="617" customFormat="false" ht="12.85" hidden="false" customHeight="false" outlineLevel="0" collapsed="false">
      <c r="A617" s="0" t="e">
        <f aca="false">IF(AND(A616&lt;$F$12,F616&gt;0),A616+1,"")</f>
        <v>#VALUE!</v>
      </c>
      <c r="B617" s="19" t="e">
        <f aca="false">IF(A617="","",IF(VLOOKUP($B$12,Data!$A$2:$B$8,2,0)&lt;13,EDATE($B$16,A617*12/VLOOKUP($B$12,Data!$A$2:$B$8,2,0)),IF(VLOOKUP($B$12,Data!$A$2:$B$8,2,0)=52,B616+7,B616+14)))</f>
        <v>#VALUE!</v>
      </c>
      <c r="C617" s="0" t="e">
        <f aca="false">IF(A617="","",F616*($B$10/VLOOKUP($B$12,Data!$A$2:$B$8,2,0)))</f>
        <v>#VALUE!</v>
      </c>
      <c r="D617" s="0" t="e">
        <f aca="false">IF(A617="","",IF(F616&lt;$F$9,F616,$F$9-C617))</f>
        <v>#VALUE!</v>
      </c>
      <c r="E617" s="20" t="e">
        <f aca="false">IF(D617&gt;=F616,"",IF(A617="","",IF($D$9&gt;0,$D$9,0)+IF(AND(DATE(YEAR(B617),MONTH($D$11),DAY($D$11))&gt;B616,DATE(YEAR(B617),MONTH($D$11),DAY($D$11))&lt;=B617),$D$10,0)+IF(AND($D$13&gt;B616,$D$13&lt;=B617),$D$12,0)))</f>
        <v>#VALUE!</v>
      </c>
      <c r="F617" s="0" t="e">
        <f aca="false">IF(A617="","",F616-D617-E617)</f>
        <v>#VALUE!</v>
      </c>
    </row>
    <row r="618" customFormat="false" ht="12.85" hidden="false" customHeight="false" outlineLevel="0" collapsed="false">
      <c r="A618" s="0" t="e">
        <f aca="false">IF(AND(A617&lt;$F$12,F617&gt;0),A617+1,"")</f>
        <v>#VALUE!</v>
      </c>
      <c r="B618" s="19" t="e">
        <f aca="false">IF(A618="","",IF(VLOOKUP($B$12,Data!$A$2:$B$8,2,0)&lt;13,EDATE($B$16,A618*12/VLOOKUP($B$12,Data!$A$2:$B$8,2,0)),IF(VLOOKUP($B$12,Data!$A$2:$B$8,2,0)=52,B617+7,B617+14)))</f>
        <v>#VALUE!</v>
      </c>
      <c r="C618" s="0" t="e">
        <f aca="false">IF(A618="","",F617*($B$10/VLOOKUP($B$12,Data!$A$2:$B$8,2,0)))</f>
        <v>#VALUE!</v>
      </c>
      <c r="D618" s="0" t="e">
        <f aca="false">IF(A618="","",IF(F617&lt;$F$9,F617,$F$9-C618))</f>
        <v>#VALUE!</v>
      </c>
      <c r="E618" s="20" t="e">
        <f aca="false">IF(D618&gt;=F617,"",IF(A618="","",IF($D$9&gt;0,$D$9,0)+IF(AND(DATE(YEAR(B618),MONTH($D$11),DAY($D$11))&gt;B617,DATE(YEAR(B618),MONTH($D$11),DAY($D$11))&lt;=B618),$D$10,0)+IF(AND($D$13&gt;B617,$D$13&lt;=B618),$D$12,0)))</f>
        <v>#VALUE!</v>
      </c>
      <c r="F618" s="0" t="e">
        <f aca="false">IF(A618="","",F617-D618-E618)</f>
        <v>#VALUE!</v>
      </c>
    </row>
    <row r="619" customFormat="false" ht="12.85" hidden="false" customHeight="false" outlineLevel="0" collapsed="false">
      <c r="A619" s="0" t="e">
        <f aca="false">IF(AND(A618&lt;$F$12,F618&gt;0),A618+1,"")</f>
        <v>#VALUE!</v>
      </c>
      <c r="B619" s="19" t="e">
        <f aca="false">IF(A619="","",IF(VLOOKUP($B$12,Data!$A$2:$B$8,2,0)&lt;13,EDATE($B$16,A619*12/VLOOKUP($B$12,Data!$A$2:$B$8,2,0)),IF(VLOOKUP($B$12,Data!$A$2:$B$8,2,0)=52,B618+7,B618+14)))</f>
        <v>#VALUE!</v>
      </c>
      <c r="C619" s="0" t="e">
        <f aca="false">IF(A619="","",F618*($B$10/VLOOKUP($B$12,Data!$A$2:$B$8,2,0)))</f>
        <v>#VALUE!</v>
      </c>
      <c r="D619" s="0" t="e">
        <f aca="false">IF(A619="","",IF(F618&lt;$F$9,F618,$F$9-C619))</f>
        <v>#VALUE!</v>
      </c>
      <c r="E619" s="20" t="e">
        <f aca="false">IF(D619&gt;=F618,"",IF(A619="","",IF($D$9&gt;0,$D$9,0)+IF(AND(DATE(YEAR(B619),MONTH($D$11),DAY($D$11))&gt;B618,DATE(YEAR(B619),MONTH($D$11),DAY($D$11))&lt;=B619),$D$10,0)+IF(AND($D$13&gt;B618,$D$13&lt;=B619),$D$12,0)))</f>
        <v>#VALUE!</v>
      </c>
      <c r="F619" s="0" t="e">
        <f aca="false">IF(A619="","",F618-D619-E619)</f>
        <v>#VALUE!</v>
      </c>
    </row>
    <row r="620" customFormat="false" ht="12.85" hidden="false" customHeight="false" outlineLevel="0" collapsed="false">
      <c r="A620" s="0" t="e">
        <f aca="false">IF(AND(A619&lt;$F$12,F619&gt;0),A619+1,"")</f>
        <v>#VALUE!</v>
      </c>
      <c r="B620" s="19" t="e">
        <f aca="false">IF(A620="","",IF(VLOOKUP($B$12,Data!$A$2:$B$8,2,0)&lt;13,EDATE($B$16,A620*12/VLOOKUP($B$12,Data!$A$2:$B$8,2,0)),IF(VLOOKUP($B$12,Data!$A$2:$B$8,2,0)=52,B619+7,B619+14)))</f>
        <v>#VALUE!</v>
      </c>
      <c r="C620" s="0" t="e">
        <f aca="false">IF(A620="","",F619*($B$10/VLOOKUP($B$12,Data!$A$2:$B$8,2,0)))</f>
        <v>#VALUE!</v>
      </c>
      <c r="D620" s="0" t="e">
        <f aca="false">IF(A620="","",IF(F619&lt;$F$9,F619,$F$9-C620))</f>
        <v>#VALUE!</v>
      </c>
      <c r="E620" s="20" t="e">
        <f aca="false">IF(D620&gt;=F619,"",IF(A620="","",IF($D$9&gt;0,$D$9,0)+IF(AND(DATE(YEAR(B620),MONTH($D$11),DAY($D$11))&gt;B619,DATE(YEAR(B620),MONTH($D$11),DAY($D$11))&lt;=B620),$D$10,0)+IF(AND($D$13&gt;B619,$D$13&lt;=B620),$D$12,0)))</f>
        <v>#VALUE!</v>
      </c>
      <c r="F620" s="0" t="e">
        <f aca="false">IF(A620="","",F619-D620-E620)</f>
        <v>#VALUE!</v>
      </c>
    </row>
    <row r="621" customFormat="false" ht="12.85" hidden="false" customHeight="false" outlineLevel="0" collapsed="false">
      <c r="A621" s="0" t="e">
        <f aca="false">IF(AND(A620&lt;$F$12,F620&gt;0),A620+1,"")</f>
        <v>#VALUE!</v>
      </c>
      <c r="B621" s="19" t="e">
        <f aca="false">IF(A621="","",IF(VLOOKUP($B$12,Data!$A$2:$B$8,2,0)&lt;13,EDATE($B$16,A621*12/VLOOKUP($B$12,Data!$A$2:$B$8,2,0)),IF(VLOOKUP($B$12,Data!$A$2:$B$8,2,0)=52,B620+7,B620+14)))</f>
        <v>#VALUE!</v>
      </c>
      <c r="C621" s="0" t="e">
        <f aca="false">IF(A621="","",F620*($B$10/VLOOKUP($B$12,Data!$A$2:$B$8,2,0)))</f>
        <v>#VALUE!</v>
      </c>
      <c r="D621" s="0" t="e">
        <f aca="false">IF(A621="","",IF(F620&lt;$F$9,F620,$F$9-C621))</f>
        <v>#VALUE!</v>
      </c>
      <c r="E621" s="20" t="e">
        <f aca="false">IF(D621&gt;=F620,"",IF(A621="","",IF($D$9&gt;0,$D$9,0)+IF(AND(DATE(YEAR(B621),MONTH($D$11),DAY($D$11))&gt;B620,DATE(YEAR(B621),MONTH($D$11),DAY($D$11))&lt;=B621),$D$10,0)+IF(AND($D$13&gt;B620,$D$13&lt;=B621),$D$12,0)))</f>
        <v>#VALUE!</v>
      </c>
      <c r="F621" s="0" t="e">
        <f aca="false">IF(A621="","",F620-D621-E621)</f>
        <v>#VALUE!</v>
      </c>
    </row>
    <row r="622" customFormat="false" ht="12.85" hidden="false" customHeight="false" outlineLevel="0" collapsed="false">
      <c r="A622" s="0" t="e">
        <f aca="false">IF(AND(A621&lt;$F$12,F621&gt;0),A621+1,"")</f>
        <v>#VALUE!</v>
      </c>
      <c r="B622" s="19" t="e">
        <f aca="false">IF(A622="","",IF(VLOOKUP($B$12,Data!$A$2:$B$8,2,0)&lt;13,EDATE($B$16,A622*12/VLOOKUP($B$12,Data!$A$2:$B$8,2,0)),IF(VLOOKUP($B$12,Data!$A$2:$B$8,2,0)=52,B621+7,B621+14)))</f>
        <v>#VALUE!</v>
      </c>
      <c r="C622" s="0" t="e">
        <f aca="false">IF(A622="","",F621*($B$10/VLOOKUP($B$12,Data!$A$2:$B$8,2,0)))</f>
        <v>#VALUE!</v>
      </c>
      <c r="D622" s="0" t="e">
        <f aca="false">IF(A622="","",IF(F621&lt;$F$9,F621,$F$9-C622))</f>
        <v>#VALUE!</v>
      </c>
      <c r="E622" s="20" t="e">
        <f aca="false">IF(D622&gt;=F621,"",IF(A622="","",IF($D$9&gt;0,$D$9,0)+IF(AND(DATE(YEAR(B622),MONTH($D$11),DAY($D$11))&gt;B621,DATE(YEAR(B622),MONTH($D$11),DAY($D$11))&lt;=B622),$D$10,0)+IF(AND($D$13&gt;B621,$D$13&lt;=B622),$D$12,0)))</f>
        <v>#VALUE!</v>
      </c>
      <c r="F622" s="0" t="e">
        <f aca="false">IF(A622="","",F621-D622-E622)</f>
        <v>#VALUE!</v>
      </c>
    </row>
    <row r="623" customFormat="false" ht="12.85" hidden="false" customHeight="false" outlineLevel="0" collapsed="false">
      <c r="A623" s="0" t="e">
        <f aca="false">IF(AND(A622&lt;$F$12,F622&gt;0),A622+1,"")</f>
        <v>#VALUE!</v>
      </c>
      <c r="B623" s="19" t="e">
        <f aca="false">IF(A623="","",IF(VLOOKUP($B$12,Data!$A$2:$B$8,2,0)&lt;13,EDATE($B$16,A623*12/VLOOKUP($B$12,Data!$A$2:$B$8,2,0)),IF(VLOOKUP($B$12,Data!$A$2:$B$8,2,0)=52,B622+7,B622+14)))</f>
        <v>#VALUE!</v>
      </c>
      <c r="C623" s="0" t="e">
        <f aca="false">IF(A623="","",F622*($B$10/VLOOKUP($B$12,Data!$A$2:$B$8,2,0)))</f>
        <v>#VALUE!</v>
      </c>
      <c r="D623" s="0" t="e">
        <f aca="false">IF(A623="","",IF(F622&lt;$F$9,F622,$F$9-C623))</f>
        <v>#VALUE!</v>
      </c>
      <c r="E623" s="20" t="e">
        <f aca="false">IF(D623&gt;=F622,"",IF(A623="","",IF($D$9&gt;0,$D$9,0)+IF(AND(DATE(YEAR(B623),MONTH($D$11),DAY($D$11))&gt;B622,DATE(YEAR(B623),MONTH($D$11),DAY($D$11))&lt;=B623),$D$10,0)+IF(AND($D$13&gt;B622,$D$13&lt;=B623),$D$12,0)))</f>
        <v>#VALUE!</v>
      </c>
      <c r="F623" s="0" t="e">
        <f aca="false">IF(A623="","",F622-D623-E623)</f>
        <v>#VALUE!</v>
      </c>
    </row>
    <row r="624" customFormat="false" ht="12.85" hidden="false" customHeight="false" outlineLevel="0" collapsed="false">
      <c r="A624" s="0" t="e">
        <f aca="false">IF(AND(A623&lt;$F$12,F623&gt;0),A623+1,"")</f>
        <v>#VALUE!</v>
      </c>
      <c r="B624" s="19" t="e">
        <f aca="false">IF(A624="","",IF(VLOOKUP($B$12,Data!$A$2:$B$8,2,0)&lt;13,EDATE($B$16,A624*12/VLOOKUP($B$12,Data!$A$2:$B$8,2,0)),IF(VLOOKUP($B$12,Data!$A$2:$B$8,2,0)=52,B623+7,B623+14)))</f>
        <v>#VALUE!</v>
      </c>
      <c r="C624" s="0" t="e">
        <f aca="false">IF(A624="","",F623*($B$10/VLOOKUP($B$12,Data!$A$2:$B$8,2,0)))</f>
        <v>#VALUE!</v>
      </c>
      <c r="D624" s="0" t="e">
        <f aca="false">IF(A624="","",IF(F623&lt;$F$9,F623,$F$9-C624))</f>
        <v>#VALUE!</v>
      </c>
      <c r="E624" s="20" t="e">
        <f aca="false">IF(D624&gt;=F623,"",IF(A624="","",IF($D$9&gt;0,$D$9,0)+IF(AND(DATE(YEAR(B624),MONTH($D$11),DAY($D$11))&gt;B623,DATE(YEAR(B624),MONTH($D$11),DAY($D$11))&lt;=B624),$D$10,0)+IF(AND($D$13&gt;B623,$D$13&lt;=B624),$D$12,0)))</f>
        <v>#VALUE!</v>
      </c>
      <c r="F624" s="0" t="e">
        <f aca="false">IF(A624="","",F623-D624-E624)</f>
        <v>#VALUE!</v>
      </c>
    </row>
    <row r="625" customFormat="false" ht="12.85" hidden="false" customHeight="false" outlineLevel="0" collapsed="false">
      <c r="A625" s="0" t="e">
        <f aca="false">IF(AND(A624&lt;$F$12,F624&gt;0),A624+1,"")</f>
        <v>#VALUE!</v>
      </c>
      <c r="B625" s="19" t="e">
        <f aca="false">IF(A625="","",IF(VLOOKUP($B$12,Data!$A$2:$B$8,2,0)&lt;13,EDATE($B$16,A625*12/VLOOKUP($B$12,Data!$A$2:$B$8,2,0)),IF(VLOOKUP($B$12,Data!$A$2:$B$8,2,0)=52,B624+7,B624+14)))</f>
        <v>#VALUE!</v>
      </c>
      <c r="C625" s="0" t="e">
        <f aca="false">IF(A625="","",F624*($B$10/VLOOKUP($B$12,Data!$A$2:$B$8,2,0)))</f>
        <v>#VALUE!</v>
      </c>
      <c r="D625" s="0" t="e">
        <f aca="false">IF(A625="","",IF(F624&lt;$F$9,F624,$F$9-C625))</f>
        <v>#VALUE!</v>
      </c>
      <c r="E625" s="20" t="e">
        <f aca="false">IF(D625&gt;=F624,"",IF(A625="","",IF($D$9&gt;0,$D$9,0)+IF(AND(DATE(YEAR(B625),MONTH($D$11),DAY($D$11))&gt;B624,DATE(YEAR(B625),MONTH($D$11),DAY($D$11))&lt;=B625),$D$10,0)+IF(AND($D$13&gt;B624,$D$13&lt;=B625),$D$12,0)))</f>
        <v>#VALUE!</v>
      </c>
      <c r="F625" s="0" t="e">
        <f aca="false">IF(A625="","",F624-D625-E625)</f>
        <v>#VALUE!</v>
      </c>
    </row>
    <row r="626" customFormat="false" ht="12.85" hidden="false" customHeight="false" outlineLevel="0" collapsed="false">
      <c r="A626" s="0" t="e">
        <f aca="false">IF(AND(A625&lt;$F$12,F625&gt;0),A625+1,"")</f>
        <v>#VALUE!</v>
      </c>
      <c r="B626" s="19" t="e">
        <f aca="false">IF(A626="","",IF(VLOOKUP($B$12,Data!$A$2:$B$8,2,0)&lt;13,EDATE($B$16,A626*12/VLOOKUP($B$12,Data!$A$2:$B$8,2,0)),IF(VLOOKUP($B$12,Data!$A$2:$B$8,2,0)=52,B625+7,B625+14)))</f>
        <v>#VALUE!</v>
      </c>
      <c r="C626" s="0" t="e">
        <f aca="false">IF(A626="","",F625*($B$10/VLOOKUP($B$12,Data!$A$2:$B$8,2,0)))</f>
        <v>#VALUE!</v>
      </c>
      <c r="D626" s="0" t="e">
        <f aca="false">IF(A626="","",IF(F625&lt;$F$9,F625,$F$9-C626))</f>
        <v>#VALUE!</v>
      </c>
      <c r="E626" s="20" t="e">
        <f aca="false">IF(D626&gt;=F625,"",IF(A626="","",IF($D$9&gt;0,$D$9,0)+IF(AND(DATE(YEAR(B626),MONTH($D$11),DAY($D$11))&gt;B625,DATE(YEAR(B626),MONTH($D$11),DAY($D$11))&lt;=B626),$D$10,0)+IF(AND($D$13&gt;B625,$D$13&lt;=B626),$D$12,0)))</f>
        <v>#VALUE!</v>
      </c>
      <c r="F626" s="0" t="e">
        <f aca="false">IF(A626="","",F625-D626-E626)</f>
        <v>#VALUE!</v>
      </c>
    </row>
    <row r="627" customFormat="false" ht="12.85" hidden="false" customHeight="false" outlineLevel="0" collapsed="false">
      <c r="A627" s="0" t="e">
        <f aca="false">IF(AND(A626&lt;$F$12,F626&gt;0),A626+1,"")</f>
        <v>#VALUE!</v>
      </c>
      <c r="B627" s="19" t="e">
        <f aca="false">IF(A627="","",IF(VLOOKUP($B$12,Data!$A$2:$B$8,2,0)&lt;13,EDATE($B$16,A627*12/VLOOKUP($B$12,Data!$A$2:$B$8,2,0)),IF(VLOOKUP($B$12,Data!$A$2:$B$8,2,0)=52,B626+7,B626+14)))</f>
        <v>#VALUE!</v>
      </c>
      <c r="C627" s="0" t="e">
        <f aca="false">IF(A627="","",F626*($B$10/VLOOKUP($B$12,Data!$A$2:$B$8,2,0)))</f>
        <v>#VALUE!</v>
      </c>
      <c r="D627" s="0" t="e">
        <f aca="false">IF(A627="","",IF(F626&lt;$F$9,F626,$F$9-C627))</f>
        <v>#VALUE!</v>
      </c>
      <c r="E627" s="20" t="e">
        <f aca="false">IF(D627&gt;=F626,"",IF(A627="","",IF($D$9&gt;0,$D$9,0)+IF(AND(DATE(YEAR(B627),MONTH($D$11),DAY($D$11))&gt;B626,DATE(YEAR(B627),MONTH($D$11),DAY($D$11))&lt;=B627),$D$10,0)+IF(AND($D$13&gt;B626,$D$13&lt;=B627),$D$12,0)))</f>
        <v>#VALUE!</v>
      </c>
      <c r="F627" s="0" t="e">
        <f aca="false">IF(A627="","",F626-D627-E627)</f>
        <v>#VALUE!</v>
      </c>
    </row>
    <row r="628" customFormat="false" ht="12.85" hidden="false" customHeight="false" outlineLevel="0" collapsed="false">
      <c r="A628" s="0" t="e">
        <f aca="false">IF(AND(A627&lt;$F$12,F627&gt;0),A627+1,"")</f>
        <v>#VALUE!</v>
      </c>
      <c r="B628" s="19" t="e">
        <f aca="false">IF(A628="","",IF(VLOOKUP($B$12,Data!$A$2:$B$8,2,0)&lt;13,EDATE($B$16,A628*12/VLOOKUP($B$12,Data!$A$2:$B$8,2,0)),IF(VLOOKUP($B$12,Data!$A$2:$B$8,2,0)=52,B627+7,B627+14)))</f>
        <v>#VALUE!</v>
      </c>
      <c r="C628" s="0" t="e">
        <f aca="false">IF(A628="","",F627*($B$10/VLOOKUP($B$12,Data!$A$2:$B$8,2,0)))</f>
        <v>#VALUE!</v>
      </c>
      <c r="D628" s="0" t="e">
        <f aca="false">IF(A628="","",IF(F627&lt;$F$9,F627,$F$9-C628))</f>
        <v>#VALUE!</v>
      </c>
      <c r="E628" s="20" t="e">
        <f aca="false">IF(D628&gt;=F627,"",IF(A628="","",IF($D$9&gt;0,$D$9,0)+IF(AND(DATE(YEAR(B628),MONTH($D$11),DAY($D$11))&gt;B627,DATE(YEAR(B628),MONTH($D$11),DAY($D$11))&lt;=B628),$D$10,0)+IF(AND($D$13&gt;B627,$D$13&lt;=B628),$D$12,0)))</f>
        <v>#VALUE!</v>
      </c>
      <c r="F628" s="0" t="e">
        <f aca="false">IF(A628="","",F627-D628-E628)</f>
        <v>#VALUE!</v>
      </c>
    </row>
    <row r="629" customFormat="false" ht="12.85" hidden="false" customHeight="false" outlineLevel="0" collapsed="false">
      <c r="A629" s="0" t="e">
        <f aca="false">IF(AND(A628&lt;$F$12,F628&gt;0),A628+1,"")</f>
        <v>#VALUE!</v>
      </c>
      <c r="B629" s="19" t="e">
        <f aca="false">IF(A629="","",IF(VLOOKUP($B$12,Data!$A$2:$B$8,2,0)&lt;13,EDATE($B$16,A629*12/VLOOKUP($B$12,Data!$A$2:$B$8,2,0)),IF(VLOOKUP($B$12,Data!$A$2:$B$8,2,0)=52,B628+7,B628+14)))</f>
        <v>#VALUE!</v>
      </c>
      <c r="C629" s="0" t="e">
        <f aca="false">IF(A629="","",F628*($B$10/VLOOKUP($B$12,Data!$A$2:$B$8,2,0)))</f>
        <v>#VALUE!</v>
      </c>
      <c r="D629" s="0" t="e">
        <f aca="false">IF(A629="","",IF(F628&lt;$F$9,F628,$F$9-C629))</f>
        <v>#VALUE!</v>
      </c>
      <c r="E629" s="20" t="e">
        <f aca="false">IF(D629&gt;=F628,"",IF(A629="","",IF($D$9&gt;0,$D$9,0)+IF(AND(DATE(YEAR(B629),MONTH($D$11),DAY($D$11))&gt;B628,DATE(YEAR(B629),MONTH($D$11),DAY($D$11))&lt;=B629),$D$10,0)+IF(AND($D$13&gt;B628,$D$13&lt;=B629),$D$12,0)))</f>
        <v>#VALUE!</v>
      </c>
      <c r="F629" s="0" t="e">
        <f aca="false">IF(A629="","",F628-D629-E629)</f>
        <v>#VALUE!</v>
      </c>
    </row>
    <row r="630" customFormat="false" ht="12.85" hidden="false" customHeight="false" outlineLevel="0" collapsed="false">
      <c r="A630" s="0" t="e">
        <f aca="false">IF(AND(A629&lt;$F$12,F629&gt;0),A629+1,"")</f>
        <v>#VALUE!</v>
      </c>
      <c r="B630" s="19" t="e">
        <f aca="false">IF(A630="","",IF(VLOOKUP($B$12,Data!$A$2:$B$8,2,0)&lt;13,EDATE($B$16,A630*12/VLOOKUP($B$12,Data!$A$2:$B$8,2,0)),IF(VLOOKUP($B$12,Data!$A$2:$B$8,2,0)=52,B629+7,B629+14)))</f>
        <v>#VALUE!</v>
      </c>
      <c r="C630" s="0" t="e">
        <f aca="false">IF(A630="","",F629*($B$10/VLOOKUP($B$12,Data!$A$2:$B$8,2,0)))</f>
        <v>#VALUE!</v>
      </c>
      <c r="D630" s="0" t="e">
        <f aca="false">IF(A630="","",IF(F629&lt;$F$9,F629,$F$9-C630))</f>
        <v>#VALUE!</v>
      </c>
      <c r="E630" s="20" t="e">
        <f aca="false">IF(D630&gt;=F629,"",IF(A630="","",IF($D$9&gt;0,$D$9,0)+IF(AND(DATE(YEAR(B630),MONTH($D$11),DAY($D$11))&gt;B629,DATE(YEAR(B630),MONTH($D$11),DAY($D$11))&lt;=B630),$D$10,0)+IF(AND($D$13&gt;B629,$D$13&lt;=B630),$D$12,0)))</f>
        <v>#VALUE!</v>
      </c>
      <c r="F630" s="0" t="e">
        <f aca="false">IF(A630="","",F629-D630-E630)</f>
        <v>#VALUE!</v>
      </c>
    </row>
    <row r="631" customFormat="false" ht="12.85" hidden="false" customHeight="false" outlineLevel="0" collapsed="false">
      <c r="A631" s="0" t="e">
        <f aca="false">IF(AND(A630&lt;$F$12,F630&gt;0),A630+1,"")</f>
        <v>#VALUE!</v>
      </c>
      <c r="B631" s="19" t="e">
        <f aca="false">IF(A631="","",IF(VLOOKUP($B$12,Data!$A$2:$B$8,2,0)&lt;13,EDATE($B$16,A631*12/VLOOKUP($B$12,Data!$A$2:$B$8,2,0)),IF(VLOOKUP($B$12,Data!$A$2:$B$8,2,0)=52,B630+7,B630+14)))</f>
        <v>#VALUE!</v>
      </c>
      <c r="C631" s="0" t="e">
        <f aca="false">IF(A631="","",F630*($B$10/VLOOKUP($B$12,Data!$A$2:$B$8,2,0)))</f>
        <v>#VALUE!</v>
      </c>
      <c r="D631" s="0" t="e">
        <f aca="false">IF(A631="","",IF(F630&lt;$F$9,F630,$F$9-C631))</f>
        <v>#VALUE!</v>
      </c>
      <c r="E631" s="20" t="e">
        <f aca="false">IF(D631&gt;=F630,"",IF(A631="","",IF($D$9&gt;0,$D$9,0)+IF(AND(DATE(YEAR(B631),MONTH($D$11),DAY($D$11))&gt;B630,DATE(YEAR(B631),MONTH($D$11),DAY($D$11))&lt;=B631),$D$10,0)+IF(AND($D$13&gt;B630,$D$13&lt;=B631),$D$12,0)))</f>
        <v>#VALUE!</v>
      </c>
      <c r="F631" s="0" t="e">
        <f aca="false">IF(A631="","",F630-D631-E631)</f>
        <v>#VALUE!</v>
      </c>
    </row>
    <row r="632" customFormat="false" ht="12.85" hidden="false" customHeight="false" outlineLevel="0" collapsed="false">
      <c r="A632" s="0" t="e">
        <f aca="false">IF(AND(A631&lt;$F$12,F631&gt;0),A631+1,"")</f>
        <v>#VALUE!</v>
      </c>
      <c r="B632" s="19" t="e">
        <f aca="false">IF(A632="","",IF(VLOOKUP($B$12,Data!$A$2:$B$8,2,0)&lt;13,EDATE($B$16,A632*12/VLOOKUP($B$12,Data!$A$2:$B$8,2,0)),IF(VLOOKUP($B$12,Data!$A$2:$B$8,2,0)=52,B631+7,B631+14)))</f>
        <v>#VALUE!</v>
      </c>
      <c r="C632" s="0" t="e">
        <f aca="false">IF(A632="","",F631*($B$10/VLOOKUP($B$12,Data!$A$2:$B$8,2,0)))</f>
        <v>#VALUE!</v>
      </c>
      <c r="D632" s="0" t="e">
        <f aca="false">IF(A632="","",IF(F631&lt;$F$9,F631,$F$9-C632))</f>
        <v>#VALUE!</v>
      </c>
      <c r="E632" s="20" t="e">
        <f aca="false">IF(D632&gt;=F631,"",IF(A632="","",IF($D$9&gt;0,$D$9,0)+IF(AND(DATE(YEAR(B632),MONTH($D$11),DAY($D$11))&gt;B631,DATE(YEAR(B632),MONTH($D$11),DAY($D$11))&lt;=B632),$D$10,0)+IF(AND($D$13&gt;B631,$D$13&lt;=B632),$D$12,0)))</f>
        <v>#VALUE!</v>
      </c>
      <c r="F632" s="0" t="e">
        <f aca="false">IF(A632="","",F631-D632-E632)</f>
        <v>#VALUE!</v>
      </c>
    </row>
    <row r="633" customFormat="false" ht="12.85" hidden="false" customHeight="false" outlineLevel="0" collapsed="false">
      <c r="A633" s="0" t="e">
        <f aca="false">IF(AND(A632&lt;$F$12,F632&gt;0),A632+1,"")</f>
        <v>#VALUE!</v>
      </c>
      <c r="B633" s="19" t="e">
        <f aca="false">IF(A633="","",IF(VLOOKUP($B$12,Data!$A$2:$B$8,2,0)&lt;13,EDATE($B$16,A633*12/VLOOKUP($B$12,Data!$A$2:$B$8,2,0)),IF(VLOOKUP($B$12,Data!$A$2:$B$8,2,0)=52,B632+7,B632+14)))</f>
        <v>#VALUE!</v>
      </c>
      <c r="C633" s="0" t="e">
        <f aca="false">IF(A633="","",F632*($B$10/VLOOKUP($B$12,Data!$A$2:$B$8,2,0)))</f>
        <v>#VALUE!</v>
      </c>
      <c r="D633" s="0" t="e">
        <f aca="false">IF(A633="","",IF(F632&lt;$F$9,F632,$F$9-C633))</f>
        <v>#VALUE!</v>
      </c>
      <c r="E633" s="20" t="e">
        <f aca="false">IF(D633&gt;=F632,"",IF(A633="","",IF($D$9&gt;0,$D$9,0)+IF(AND(DATE(YEAR(B633),MONTH($D$11),DAY($D$11))&gt;B632,DATE(YEAR(B633),MONTH($D$11),DAY($D$11))&lt;=B633),$D$10,0)+IF(AND($D$13&gt;B632,$D$13&lt;=B633),$D$12,0)))</f>
        <v>#VALUE!</v>
      </c>
      <c r="F633" s="0" t="e">
        <f aca="false">IF(A633="","",F632-D633-E633)</f>
        <v>#VALUE!</v>
      </c>
    </row>
    <row r="634" customFormat="false" ht="12.85" hidden="false" customHeight="false" outlineLevel="0" collapsed="false">
      <c r="A634" s="0" t="e">
        <f aca="false">IF(AND(A633&lt;$F$12,F633&gt;0),A633+1,"")</f>
        <v>#VALUE!</v>
      </c>
      <c r="B634" s="19" t="e">
        <f aca="false">IF(A634="","",IF(VLOOKUP($B$12,Data!$A$2:$B$8,2,0)&lt;13,EDATE($B$16,A634*12/VLOOKUP($B$12,Data!$A$2:$B$8,2,0)),IF(VLOOKUP($B$12,Data!$A$2:$B$8,2,0)=52,B633+7,B633+14)))</f>
        <v>#VALUE!</v>
      </c>
      <c r="C634" s="0" t="e">
        <f aca="false">IF(A634="","",F633*($B$10/VLOOKUP($B$12,Data!$A$2:$B$8,2,0)))</f>
        <v>#VALUE!</v>
      </c>
      <c r="D634" s="0" t="e">
        <f aca="false">IF(A634="","",IF(F633&lt;$F$9,F633,$F$9-C634))</f>
        <v>#VALUE!</v>
      </c>
      <c r="E634" s="20" t="e">
        <f aca="false">IF(D634&gt;=F633,"",IF(A634="","",IF($D$9&gt;0,$D$9,0)+IF(AND(DATE(YEAR(B634),MONTH($D$11),DAY($D$11))&gt;B633,DATE(YEAR(B634),MONTH($D$11),DAY($D$11))&lt;=B634),$D$10,0)+IF(AND($D$13&gt;B633,$D$13&lt;=B634),$D$12,0)))</f>
        <v>#VALUE!</v>
      </c>
      <c r="F634" s="0" t="e">
        <f aca="false">IF(A634="","",F633-D634-E634)</f>
        <v>#VALUE!</v>
      </c>
    </row>
    <row r="635" customFormat="false" ht="12.85" hidden="false" customHeight="false" outlineLevel="0" collapsed="false">
      <c r="A635" s="0" t="e">
        <f aca="false">IF(AND(A634&lt;$F$12,F634&gt;0),A634+1,"")</f>
        <v>#VALUE!</v>
      </c>
      <c r="B635" s="19" t="e">
        <f aca="false">IF(A635="","",IF(VLOOKUP($B$12,Data!$A$2:$B$8,2,0)&lt;13,EDATE($B$16,A635*12/VLOOKUP($B$12,Data!$A$2:$B$8,2,0)),IF(VLOOKUP($B$12,Data!$A$2:$B$8,2,0)=52,B634+7,B634+14)))</f>
        <v>#VALUE!</v>
      </c>
      <c r="C635" s="0" t="e">
        <f aca="false">IF(A635="","",F634*($B$10/VLOOKUP($B$12,Data!$A$2:$B$8,2,0)))</f>
        <v>#VALUE!</v>
      </c>
      <c r="D635" s="0" t="e">
        <f aca="false">IF(A635="","",IF(F634&lt;$F$9,F634,$F$9-C635))</f>
        <v>#VALUE!</v>
      </c>
      <c r="E635" s="20" t="e">
        <f aca="false">IF(D635&gt;=F634,"",IF(A635="","",IF($D$9&gt;0,$D$9,0)+IF(AND(DATE(YEAR(B635),MONTH($D$11),DAY($D$11))&gt;B634,DATE(YEAR(B635),MONTH($D$11),DAY($D$11))&lt;=B635),$D$10,0)+IF(AND($D$13&gt;B634,$D$13&lt;=B635),$D$12,0)))</f>
        <v>#VALUE!</v>
      </c>
      <c r="F635" s="0" t="e">
        <f aca="false">IF(A635="","",F634-D635-E635)</f>
        <v>#VALUE!</v>
      </c>
    </row>
    <row r="636" customFormat="false" ht="12.85" hidden="false" customHeight="false" outlineLevel="0" collapsed="false">
      <c r="A636" s="0" t="e">
        <f aca="false">IF(AND(A635&lt;$F$12,F635&gt;0),A635+1,"")</f>
        <v>#VALUE!</v>
      </c>
      <c r="B636" s="19" t="e">
        <f aca="false">IF(A636="","",IF(VLOOKUP($B$12,Data!$A$2:$B$8,2,0)&lt;13,EDATE($B$16,A636*12/VLOOKUP($B$12,Data!$A$2:$B$8,2,0)),IF(VLOOKUP($B$12,Data!$A$2:$B$8,2,0)=52,B635+7,B635+14)))</f>
        <v>#VALUE!</v>
      </c>
      <c r="C636" s="0" t="e">
        <f aca="false">IF(A636="","",F635*($B$10/VLOOKUP($B$12,Data!$A$2:$B$8,2,0)))</f>
        <v>#VALUE!</v>
      </c>
      <c r="D636" s="0" t="e">
        <f aca="false">IF(A636="","",IF(F635&lt;$F$9,F635,$F$9-C636))</f>
        <v>#VALUE!</v>
      </c>
      <c r="E636" s="20" t="e">
        <f aca="false">IF(D636&gt;=F635,"",IF(A636="","",IF($D$9&gt;0,$D$9,0)+IF(AND(DATE(YEAR(B636),MONTH($D$11),DAY($D$11))&gt;B635,DATE(YEAR(B636),MONTH($D$11),DAY($D$11))&lt;=B636),$D$10,0)+IF(AND($D$13&gt;B635,$D$13&lt;=B636),$D$12,0)))</f>
        <v>#VALUE!</v>
      </c>
      <c r="F636" s="0" t="e">
        <f aca="false">IF(A636="","",F635-D636-E636)</f>
        <v>#VALUE!</v>
      </c>
    </row>
    <row r="637" customFormat="false" ht="12.85" hidden="false" customHeight="false" outlineLevel="0" collapsed="false">
      <c r="A637" s="0" t="e">
        <f aca="false">IF(AND(A636&lt;$F$12,F636&gt;0),A636+1,"")</f>
        <v>#VALUE!</v>
      </c>
      <c r="B637" s="19" t="e">
        <f aca="false">IF(A637="","",IF(VLOOKUP($B$12,Data!$A$2:$B$8,2,0)&lt;13,EDATE($B$16,A637*12/VLOOKUP($B$12,Data!$A$2:$B$8,2,0)),IF(VLOOKUP($B$12,Data!$A$2:$B$8,2,0)=52,B636+7,B636+14)))</f>
        <v>#VALUE!</v>
      </c>
      <c r="C637" s="0" t="e">
        <f aca="false">IF(A637="","",F636*($B$10/VLOOKUP($B$12,Data!$A$2:$B$8,2,0)))</f>
        <v>#VALUE!</v>
      </c>
      <c r="D637" s="0" t="e">
        <f aca="false">IF(A637="","",IF(F636&lt;$F$9,F636,$F$9-C637))</f>
        <v>#VALUE!</v>
      </c>
      <c r="E637" s="20" t="e">
        <f aca="false">IF(D637&gt;=F636,"",IF(A637="","",IF($D$9&gt;0,$D$9,0)+IF(AND(DATE(YEAR(B637),MONTH($D$11),DAY($D$11))&gt;B636,DATE(YEAR(B637),MONTH($D$11),DAY($D$11))&lt;=B637),$D$10,0)+IF(AND($D$13&gt;B636,$D$13&lt;=B637),$D$12,0)))</f>
        <v>#VALUE!</v>
      </c>
      <c r="F637" s="0" t="e">
        <f aca="false">IF(A637="","",F636-D637-E637)</f>
        <v>#VALUE!</v>
      </c>
    </row>
    <row r="638" customFormat="false" ht="12.85" hidden="false" customHeight="false" outlineLevel="0" collapsed="false">
      <c r="A638" s="0" t="e">
        <f aca="false">IF(AND(A637&lt;$F$12,F637&gt;0),A637+1,"")</f>
        <v>#VALUE!</v>
      </c>
      <c r="B638" s="19" t="e">
        <f aca="false">IF(A638="","",IF(VLOOKUP($B$12,Data!$A$2:$B$8,2,0)&lt;13,EDATE($B$16,A638*12/VLOOKUP($B$12,Data!$A$2:$B$8,2,0)),IF(VLOOKUP($B$12,Data!$A$2:$B$8,2,0)=52,B637+7,B637+14)))</f>
        <v>#VALUE!</v>
      </c>
      <c r="C638" s="0" t="e">
        <f aca="false">IF(A638="","",F637*($B$10/VLOOKUP($B$12,Data!$A$2:$B$8,2,0)))</f>
        <v>#VALUE!</v>
      </c>
      <c r="D638" s="0" t="e">
        <f aca="false">IF(A638="","",IF(F637&lt;$F$9,F637,$F$9-C638))</f>
        <v>#VALUE!</v>
      </c>
      <c r="E638" s="20" t="e">
        <f aca="false">IF(D638&gt;=F637,"",IF(A638="","",IF($D$9&gt;0,$D$9,0)+IF(AND(DATE(YEAR(B638),MONTH($D$11),DAY($D$11))&gt;B637,DATE(YEAR(B638),MONTH($D$11),DAY($D$11))&lt;=B638),$D$10,0)+IF(AND($D$13&gt;B637,$D$13&lt;=B638),$D$12,0)))</f>
        <v>#VALUE!</v>
      </c>
      <c r="F638" s="0" t="e">
        <f aca="false">IF(A638="","",F637-D638-E638)</f>
        <v>#VALUE!</v>
      </c>
    </row>
    <row r="639" customFormat="false" ht="12.85" hidden="false" customHeight="false" outlineLevel="0" collapsed="false">
      <c r="A639" s="0" t="e">
        <f aca="false">IF(AND(A638&lt;$F$12,F638&gt;0),A638+1,"")</f>
        <v>#VALUE!</v>
      </c>
      <c r="B639" s="19" t="e">
        <f aca="false">IF(A639="","",IF(VLOOKUP($B$12,Data!$A$2:$B$8,2,0)&lt;13,EDATE($B$16,A639*12/VLOOKUP($B$12,Data!$A$2:$B$8,2,0)),IF(VLOOKUP($B$12,Data!$A$2:$B$8,2,0)=52,B638+7,B638+14)))</f>
        <v>#VALUE!</v>
      </c>
      <c r="C639" s="0" t="e">
        <f aca="false">IF(A639="","",F638*($B$10/VLOOKUP($B$12,Data!$A$2:$B$8,2,0)))</f>
        <v>#VALUE!</v>
      </c>
      <c r="D639" s="0" t="e">
        <f aca="false">IF(A639="","",IF(F638&lt;$F$9,F638,$F$9-C639))</f>
        <v>#VALUE!</v>
      </c>
      <c r="E639" s="20" t="e">
        <f aca="false">IF(D639&gt;=F638,"",IF(A639="","",IF($D$9&gt;0,$D$9,0)+IF(AND(DATE(YEAR(B639),MONTH($D$11),DAY($D$11))&gt;B638,DATE(YEAR(B639),MONTH($D$11),DAY($D$11))&lt;=B639),$D$10,0)+IF(AND($D$13&gt;B638,$D$13&lt;=B639),$D$12,0)))</f>
        <v>#VALUE!</v>
      </c>
      <c r="F639" s="0" t="e">
        <f aca="false">IF(A639="","",F638-D639-E639)</f>
        <v>#VALUE!</v>
      </c>
    </row>
    <row r="640" customFormat="false" ht="12.85" hidden="false" customHeight="false" outlineLevel="0" collapsed="false">
      <c r="A640" s="0" t="e">
        <f aca="false">IF(AND(A639&lt;$F$12,F639&gt;0),A639+1,"")</f>
        <v>#VALUE!</v>
      </c>
      <c r="B640" s="19" t="e">
        <f aca="false">IF(A640="","",IF(VLOOKUP($B$12,Data!$A$2:$B$8,2,0)&lt;13,EDATE($B$16,A640*12/VLOOKUP($B$12,Data!$A$2:$B$8,2,0)),IF(VLOOKUP($B$12,Data!$A$2:$B$8,2,0)=52,B639+7,B639+14)))</f>
        <v>#VALUE!</v>
      </c>
      <c r="C640" s="0" t="e">
        <f aca="false">IF(A640="","",F639*($B$10/VLOOKUP($B$12,Data!$A$2:$B$8,2,0)))</f>
        <v>#VALUE!</v>
      </c>
      <c r="D640" s="0" t="e">
        <f aca="false">IF(A640="","",IF(F639&lt;$F$9,F639,$F$9-C640))</f>
        <v>#VALUE!</v>
      </c>
      <c r="E640" s="20" t="e">
        <f aca="false">IF(D640&gt;=F639,"",IF(A640="","",IF($D$9&gt;0,$D$9,0)+IF(AND(DATE(YEAR(B640),MONTH($D$11),DAY($D$11))&gt;B639,DATE(YEAR(B640),MONTH($D$11),DAY($D$11))&lt;=B640),$D$10,0)+IF(AND($D$13&gt;B639,$D$13&lt;=B640),$D$12,0)))</f>
        <v>#VALUE!</v>
      </c>
      <c r="F640" s="0" t="e">
        <f aca="false">IF(A640="","",F639-D640-E640)</f>
        <v>#VALUE!</v>
      </c>
    </row>
    <row r="641" customFormat="false" ht="12.85" hidden="false" customHeight="false" outlineLevel="0" collapsed="false">
      <c r="A641" s="0" t="e">
        <f aca="false">IF(AND(A640&lt;$F$12,F640&gt;0),A640+1,"")</f>
        <v>#VALUE!</v>
      </c>
      <c r="B641" s="19" t="e">
        <f aca="false">IF(A641="","",IF(VLOOKUP($B$12,Data!$A$2:$B$8,2,0)&lt;13,EDATE($B$16,A641*12/VLOOKUP($B$12,Data!$A$2:$B$8,2,0)),IF(VLOOKUP($B$12,Data!$A$2:$B$8,2,0)=52,B640+7,B640+14)))</f>
        <v>#VALUE!</v>
      </c>
      <c r="C641" s="0" t="e">
        <f aca="false">IF(A641="","",F640*($B$10/VLOOKUP($B$12,Data!$A$2:$B$8,2,0)))</f>
        <v>#VALUE!</v>
      </c>
      <c r="D641" s="0" t="e">
        <f aca="false">IF(A641="","",IF(F640&lt;$F$9,F640,$F$9-C641))</f>
        <v>#VALUE!</v>
      </c>
      <c r="E641" s="20" t="e">
        <f aca="false">IF(D641&gt;=F640,"",IF(A641="","",IF($D$9&gt;0,$D$9,0)+IF(AND(DATE(YEAR(B641),MONTH($D$11),DAY($D$11))&gt;B640,DATE(YEAR(B641),MONTH($D$11),DAY($D$11))&lt;=B641),$D$10,0)+IF(AND($D$13&gt;B640,$D$13&lt;=B641),$D$12,0)))</f>
        <v>#VALUE!</v>
      </c>
      <c r="F641" s="0" t="e">
        <f aca="false">IF(A641="","",F640-D641-E641)</f>
        <v>#VALUE!</v>
      </c>
    </row>
    <row r="642" customFormat="false" ht="12.85" hidden="false" customHeight="false" outlineLevel="0" collapsed="false">
      <c r="A642" s="0" t="e">
        <f aca="false">IF(AND(A641&lt;$F$12,F641&gt;0),A641+1,"")</f>
        <v>#VALUE!</v>
      </c>
      <c r="B642" s="19" t="e">
        <f aca="false">IF(A642="","",IF(VLOOKUP($B$12,Data!$A$2:$B$8,2,0)&lt;13,EDATE($B$16,A642*12/VLOOKUP($B$12,Data!$A$2:$B$8,2,0)),IF(VLOOKUP($B$12,Data!$A$2:$B$8,2,0)=52,B641+7,B641+14)))</f>
        <v>#VALUE!</v>
      </c>
      <c r="C642" s="0" t="e">
        <f aca="false">IF(A642="","",F641*($B$10/VLOOKUP($B$12,Data!$A$2:$B$8,2,0)))</f>
        <v>#VALUE!</v>
      </c>
      <c r="D642" s="0" t="e">
        <f aca="false">IF(A642="","",IF(F641&lt;$F$9,F641,$F$9-C642))</f>
        <v>#VALUE!</v>
      </c>
      <c r="E642" s="20" t="e">
        <f aca="false">IF(D642&gt;=F641,"",IF(A642="","",IF($D$9&gt;0,$D$9,0)+IF(AND(DATE(YEAR(B642),MONTH($D$11),DAY($D$11))&gt;B641,DATE(YEAR(B642),MONTH($D$11),DAY($D$11))&lt;=B642),$D$10,0)+IF(AND($D$13&gt;B641,$D$13&lt;=B642),$D$12,0)))</f>
        <v>#VALUE!</v>
      </c>
      <c r="F642" s="0" t="e">
        <f aca="false">IF(A642="","",F641-D642-E642)</f>
        <v>#VALUE!</v>
      </c>
    </row>
    <row r="643" customFormat="false" ht="12.85" hidden="false" customHeight="false" outlineLevel="0" collapsed="false">
      <c r="A643" s="0" t="e">
        <f aca="false">IF(AND(A642&lt;$F$12,F642&gt;0),A642+1,"")</f>
        <v>#VALUE!</v>
      </c>
      <c r="B643" s="19" t="e">
        <f aca="false">IF(A643="","",IF(VLOOKUP($B$12,Data!$A$2:$B$8,2,0)&lt;13,EDATE($B$16,A643*12/VLOOKUP($B$12,Data!$A$2:$B$8,2,0)),IF(VLOOKUP($B$12,Data!$A$2:$B$8,2,0)=52,B642+7,B642+14)))</f>
        <v>#VALUE!</v>
      </c>
      <c r="C643" s="0" t="e">
        <f aca="false">IF(A643="","",F642*($B$10/VLOOKUP($B$12,Data!$A$2:$B$8,2,0)))</f>
        <v>#VALUE!</v>
      </c>
      <c r="D643" s="0" t="e">
        <f aca="false">IF(A643="","",IF(F642&lt;$F$9,F642,$F$9-C643))</f>
        <v>#VALUE!</v>
      </c>
      <c r="E643" s="20" t="e">
        <f aca="false">IF(D643&gt;=F642,"",IF(A643="","",IF($D$9&gt;0,$D$9,0)+IF(AND(DATE(YEAR(B643),MONTH($D$11),DAY($D$11))&gt;B642,DATE(YEAR(B643),MONTH($D$11),DAY($D$11))&lt;=B643),$D$10,0)+IF(AND($D$13&gt;B642,$D$13&lt;=B643),$D$12,0)))</f>
        <v>#VALUE!</v>
      </c>
      <c r="F643" s="0" t="e">
        <f aca="false">IF(A643="","",F642-D643-E643)</f>
        <v>#VALUE!</v>
      </c>
    </row>
    <row r="644" customFormat="false" ht="12.85" hidden="false" customHeight="false" outlineLevel="0" collapsed="false">
      <c r="A644" s="0" t="e">
        <f aca="false">IF(AND(A643&lt;$F$12,F643&gt;0),A643+1,"")</f>
        <v>#VALUE!</v>
      </c>
      <c r="B644" s="19" t="e">
        <f aca="false">IF(A644="","",IF(VLOOKUP($B$12,Data!$A$2:$B$8,2,0)&lt;13,EDATE($B$16,A644*12/VLOOKUP($B$12,Data!$A$2:$B$8,2,0)),IF(VLOOKUP($B$12,Data!$A$2:$B$8,2,0)=52,B643+7,B643+14)))</f>
        <v>#VALUE!</v>
      </c>
      <c r="C644" s="0" t="e">
        <f aca="false">IF(A644="","",F643*($B$10/VLOOKUP($B$12,Data!$A$2:$B$8,2,0)))</f>
        <v>#VALUE!</v>
      </c>
      <c r="D644" s="0" t="e">
        <f aca="false">IF(A644="","",IF(F643&lt;$F$9,F643,$F$9-C644))</f>
        <v>#VALUE!</v>
      </c>
      <c r="E644" s="20" t="e">
        <f aca="false">IF(D644&gt;=F643,"",IF(A644="","",IF($D$9&gt;0,$D$9,0)+IF(AND(DATE(YEAR(B644),MONTH($D$11),DAY($D$11))&gt;B643,DATE(YEAR(B644),MONTH($D$11),DAY($D$11))&lt;=B644),$D$10,0)+IF(AND($D$13&gt;B643,$D$13&lt;=B644),$D$12,0)))</f>
        <v>#VALUE!</v>
      </c>
      <c r="F644" s="0" t="e">
        <f aca="false">IF(A644="","",F643-D644-E644)</f>
        <v>#VALUE!</v>
      </c>
    </row>
    <row r="645" customFormat="false" ht="12.85" hidden="false" customHeight="false" outlineLevel="0" collapsed="false">
      <c r="A645" s="0" t="e">
        <f aca="false">IF(AND(A644&lt;$F$12,F644&gt;0),A644+1,"")</f>
        <v>#VALUE!</v>
      </c>
      <c r="B645" s="19" t="e">
        <f aca="false">IF(A645="","",IF(VLOOKUP($B$12,Data!$A$2:$B$8,2,0)&lt;13,EDATE($B$16,A645*12/VLOOKUP($B$12,Data!$A$2:$B$8,2,0)),IF(VLOOKUP($B$12,Data!$A$2:$B$8,2,0)=52,B644+7,B644+14)))</f>
        <v>#VALUE!</v>
      </c>
      <c r="C645" s="0" t="e">
        <f aca="false">IF(A645="","",F644*($B$10/VLOOKUP($B$12,Data!$A$2:$B$8,2,0)))</f>
        <v>#VALUE!</v>
      </c>
      <c r="D645" s="0" t="e">
        <f aca="false">IF(A645="","",IF(F644&lt;$F$9,F644,$F$9-C645))</f>
        <v>#VALUE!</v>
      </c>
      <c r="E645" s="20" t="e">
        <f aca="false">IF(D645&gt;=F644,"",IF(A645="","",IF($D$9&gt;0,$D$9,0)+IF(AND(DATE(YEAR(B645),MONTH($D$11),DAY($D$11))&gt;B644,DATE(YEAR(B645),MONTH($D$11),DAY($D$11))&lt;=B645),$D$10,0)+IF(AND($D$13&gt;B644,$D$13&lt;=B645),$D$12,0)))</f>
        <v>#VALUE!</v>
      </c>
      <c r="F645" s="0" t="e">
        <f aca="false">IF(A645="","",F644-D645-E645)</f>
        <v>#VALUE!</v>
      </c>
    </row>
    <row r="646" customFormat="false" ht="12.85" hidden="false" customHeight="false" outlineLevel="0" collapsed="false">
      <c r="A646" s="0" t="e">
        <f aca="false">IF(AND(A645&lt;$F$12,F645&gt;0),A645+1,"")</f>
        <v>#VALUE!</v>
      </c>
      <c r="B646" s="19" t="e">
        <f aca="false">IF(A646="","",IF(VLOOKUP($B$12,Data!$A$2:$B$8,2,0)&lt;13,EDATE($B$16,A646*12/VLOOKUP($B$12,Data!$A$2:$B$8,2,0)),IF(VLOOKUP($B$12,Data!$A$2:$B$8,2,0)=52,B645+7,B645+14)))</f>
        <v>#VALUE!</v>
      </c>
      <c r="C646" s="0" t="e">
        <f aca="false">IF(A646="","",F645*($B$10/VLOOKUP($B$12,Data!$A$2:$B$8,2,0)))</f>
        <v>#VALUE!</v>
      </c>
      <c r="D646" s="0" t="e">
        <f aca="false">IF(A646="","",IF(F645&lt;$F$9,F645,$F$9-C646))</f>
        <v>#VALUE!</v>
      </c>
      <c r="E646" s="20" t="e">
        <f aca="false">IF(D646&gt;=F645,"",IF(A646="","",IF($D$9&gt;0,$D$9,0)+IF(AND(DATE(YEAR(B646),MONTH($D$11),DAY($D$11))&gt;B645,DATE(YEAR(B646),MONTH($D$11),DAY($D$11))&lt;=B646),$D$10,0)+IF(AND($D$13&gt;B645,$D$13&lt;=B646),$D$12,0)))</f>
        <v>#VALUE!</v>
      </c>
      <c r="F646" s="0" t="e">
        <f aca="false">IF(A646="","",F645-D646-E646)</f>
        <v>#VALUE!</v>
      </c>
    </row>
    <row r="647" customFormat="false" ht="12.85" hidden="false" customHeight="false" outlineLevel="0" collapsed="false">
      <c r="A647" s="0" t="e">
        <f aca="false">IF(AND(A646&lt;$F$12,F646&gt;0),A646+1,"")</f>
        <v>#VALUE!</v>
      </c>
      <c r="B647" s="19" t="e">
        <f aca="false">IF(A647="","",IF(VLOOKUP($B$12,Data!$A$2:$B$8,2,0)&lt;13,EDATE($B$16,A647*12/VLOOKUP($B$12,Data!$A$2:$B$8,2,0)),IF(VLOOKUP($B$12,Data!$A$2:$B$8,2,0)=52,B646+7,B646+14)))</f>
        <v>#VALUE!</v>
      </c>
      <c r="C647" s="0" t="e">
        <f aca="false">IF(A647="","",F646*($B$10/VLOOKUP($B$12,Data!$A$2:$B$8,2,0)))</f>
        <v>#VALUE!</v>
      </c>
      <c r="D647" s="0" t="e">
        <f aca="false">IF(A647="","",IF(F646&lt;$F$9,F646,$F$9-C647))</f>
        <v>#VALUE!</v>
      </c>
      <c r="E647" s="20" t="e">
        <f aca="false">IF(D647&gt;=F646,"",IF(A647="","",IF($D$9&gt;0,$D$9,0)+IF(AND(DATE(YEAR(B647),MONTH($D$11),DAY($D$11))&gt;B646,DATE(YEAR(B647),MONTH($D$11),DAY($D$11))&lt;=B647),$D$10,0)+IF(AND($D$13&gt;B646,$D$13&lt;=B647),$D$12,0)))</f>
        <v>#VALUE!</v>
      </c>
      <c r="F647" s="0" t="e">
        <f aca="false">IF(A647="","",F646-D647-E647)</f>
        <v>#VALUE!</v>
      </c>
    </row>
    <row r="648" customFormat="false" ht="12.85" hidden="false" customHeight="false" outlineLevel="0" collapsed="false">
      <c r="A648" s="0" t="e">
        <f aca="false">IF(AND(A647&lt;$F$12,F647&gt;0),A647+1,"")</f>
        <v>#VALUE!</v>
      </c>
      <c r="B648" s="19" t="e">
        <f aca="false">IF(A648="","",IF(VLOOKUP($B$12,Data!$A$2:$B$8,2,0)&lt;13,EDATE($B$16,A648*12/VLOOKUP($B$12,Data!$A$2:$B$8,2,0)),IF(VLOOKUP($B$12,Data!$A$2:$B$8,2,0)=52,B647+7,B647+14)))</f>
        <v>#VALUE!</v>
      </c>
      <c r="C648" s="0" t="e">
        <f aca="false">IF(A648="","",F647*($B$10/VLOOKUP($B$12,Data!$A$2:$B$8,2,0)))</f>
        <v>#VALUE!</v>
      </c>
      <c r="D648" s="0" t="e">
        <f aca="false">IF(A648="","",IF(F647&lt;$F$9,F647,$F$9-C648))</f>
        <v>#VALUE!</v>
      </c>
      <c r="E648" s="20" t="e">
        <f aca="false">IF(D648&gt;=F647,"",IF(A648="","",IF($D$9&gt;0,$D$9,0)+IF(AND(DATE(YEAR(B648),MONTH($D$11),DAY($D$11))&gt;B647,DATE(YEAR(B648),MONTH($D$11),DAY($D$11))&lt;=B648),$D$10,0)+IF(AND($D$13&gt;B647,$D$13&lt;=B648),$D$12,0)))</f>
        <v>#VALUE!</v>
      </c>
      <c r="F648" s="0" t="e">
        <f aca="false">IF(A648="","",F647-D648-E648)</f>
        <v>#VALUE!</v>
      </c>
    </row>
    <row r="649" customFormat="false" ht="12.85" hidden="false" customHeight="false" outlineLevel="0" collapsed="false">
      <c r="A649" s="0" t="e">
        <f aca="false">IF(AND(A648&lt;$F$12,F648&gt;0),A648+1,"")</f>
        <v>#VALUE!</v>
      </c>
      <c r="B649" s="19" t="e">
        <f aca="false">IF(A649="","",IF(VLOOKUP($B$12,Data!$A$2:$B$8,2,0)&lt;13,EDATE($B$16,A649*12/VLOOKUP($B$12,Data!$A$2:$B$8,2,0)),IF(VLOOKUP($B$12,Data!$A$2:$B$8,2,0)=52,B648+7,B648+14)))</f>
        <v>#VALUE!</v>
      </c>
      <c r="C649" s="0" t="e">
        <f aca="false">IF(A649="","",F648*($B$10/VLOOKUP($B$12,Data!$A$2:$B$8,2,0)))</f>
        <v>#VALUE!</v>
      </c>
      <c r="D649" s="0" t="e">
        <f aca="false">IF(A649="","",IF(F648&lt;$F$9,F648,$F$9-C649))</f>
        <v>#VALUE!</v>
      </c>
      <c r="E649" s="20" t="e">
        <f aca="false">IF(D649&gt;=F648,"",IF(A649="","",IF($D$9&gt;0,$D$9,0)+IF(AND(DATE(YEAR(B649),MONTH($D$11),DAY($D$11))&gt;B648,DATE(YEAR(B649),MONTH($D$11),DAY($D$11))&lt;=B649),$D$10,0)+IF(AND($D$13&gt;B648,$D$13&lt;=B649),$D$12,0)))</f>
        <v>#VALUE!</v>
      </c>
      <c r="F649" s="0" t="e">
        <f aca="false">IF(A649="","",F648-D649-E649)</f>
        <v>#VALUE!</v>
      </c>
    </row>
    <row r="650" customFormat="false" ht="12.85" hidden="false" customHeight="false" outlineLevel="0" collapsed="false">
      <c r="A650" s="0" t="e">
        <f aca="false">IF(AND(A649&lt;$F$12,F649&gt;0),A649+1,"")</f>
        <v>#VALUE!</v>
      </c>
      <c r="B650" s="19" t="e">
        <f aca="false">IF(A650="","",IF(VLOOKUP($B$12,Data!$A$2:$B$8,2,0)&lt;13,EDATE($B$16,A650*12/VLOOKUP($B$12,Data!$A$2:$B$8,2,0)),IF(VLOOKUP($B$12,Data!$A$2:$B$8,2,0)=52,B649+7,B649+14)))</f>
        <v>#VALUE!</v>
      </c>
      <c r="C650" s="0" t="e">
        <f aca="false">IF(A650="","",F649*($B$10/VLOOKUP($B$12,Data!$A$2:$B$8,2,0)))</f>
        <v>#VALUE!</v>
      </c>
      <c r="D650" s="0" t="e">
        <f aca="false">IF(A650="","",IF(F649&lt;$F$9,F649,$F$9-C650))</f>
        <v>#VALUE!</v>
      </c>
      <c r="E650" s="20" t="e">
        <f aca="false">IF(D650&gt;=F649,"",IF(A650="","",IF($D$9&gt;0,$D$9,0)+IF(AND(DATE(YEAR(B650),MONTH($D$11),DAY($D$11))&gt;B649,DATE(YEAR(B650),MONTH($D$11),DAY($D$11))&lt;=B650),$D$10,0)+IF(AND($D$13&gt;B649,$D$13&lt;=B650),$D$12,0)))</f>
        <v>#VALUE!</v>
      </c>
      <c r="F650" s="0" t="e">
        <f aca="false">IF(A650="","",F649-D650-E650)</f>
        <v>#VALUE!</v>
      </c>
    </row>
    <row r="651" customFormat="false" ht="12.85" hidden="false" customHeight="false" outlineLevel="0" collapsed="false">
      <c r="A651" s="0" t="e">
        <f aca="false">IF(AND(A650&lt;$F$12,F650&gt;0),A650+1,"")</f>
        <v>#VALUE!</v>
      </c>
      <c r="B651" s="19" t="e">
        <f aca="false">IF(A651="","",IF(VLOOKUP($B$12,Data!$A$2:$B$8,2,0)&lt;13,EDATE($B$16,A651*12/VLOOKUP($B$12,Data!$A$2:$B$8,2,0)),IF(VLOOKUP($B$12,Data!$A$2:$B$8,2,0)=52,B650+7,B650+14)))</f>
        <v>#VALUE!</v>
      </c>
      <c r="C651" s="0" t="e">
        <f aca="false">IF(A651="","",F650*($B$10/VLOOKUP($B$12,Data!$A$2:$B$8,2,0)))</f>
        <v>#VALUE!</v>
      </c>
      <c r="D651" s="0" t="e">
        <f aca="false">IF(A651="","",IF(F650&lt;$F$9,F650,$F$9-C651))</f>
        <v>#VALUE!</v>
      </c>
      <c r="E651" s="20" t="e">
        <f aca="false">IF(D651&gt;=F650,"",IF(A651="","",IF($D$9&gt;0,$D$9,0)+IF(AND(DATE(YEAR(B651),MONTH($D$11),DAY($D$11))&gt;B650,DATE(YEAR(B651),MONTH($D$11),DAY($D$11))&lt;=B651),$D$10,0)+IF(AND($D$13&gt;B650,$D$13&lt;=B651),$D$12,0)))</f>
        <v>#VALUE!</v>
      </c>
      <c r="F651" s="0" t="e">
        <f aca="false">IF(A651="","",F650-D651-E651)</f>
        <v>#VALUE!</v>
      </c>
    </row>
    <row r="652" customFormat="false" ht="12.85" hidden="false" customHeight="false" outlineLevel="0" collapsed="false">
      <c r="A652" s="0" t="e">
        <f aca="false">IF(AND(A651&lt;$F$12,F651&gt;0),A651+1,"")</f>
        <v>#VALUE!</v>
      </c>
      <c r="B652" s="19" t="e">
        <f aca="false">IF(A652="","",IF(VLOOKUP($B$12,Data!$A$2:$B$8,2,0)&lt;13,EDATE($B$16,A652*12/VLOOKUP($B$12,Data!$A$2:$B$8,2,0)),IF(VLOOKUP($B$12,Data!$A$2:$B$8,2,0)=52,B651+7,B651+14)))</f>
        <v>#VALUE!</v>
      </c>
      <c r="C652" s="0" t="e">
        <f aca="false">IF(A652="","",F651*($B$10/VLOOKUP($B$12,Data!$A$2:$B$8,2,0)))</f>
        <v>#VALUE!</v>
      </c>
      <c r="D652" s="0" t="e">
        <f aca="false">IF(A652="","",IF(F651&lt;$F$9,F651,$F$9-C652))</f>
        <v>#VALUE!</v>
      </c>
      <c r="E652" s="20" t="e">
        <f aca="false">IF(D652&gt;=F651,"",IF(A652="","",IF($D$9&gt;0,$D$9,0)+IF(AND(DATE(YEAR(B652),MONTH($D$11),DAY($D$11))&gt;B651,DATE(YEAR(B652),MONTH($D$11),DAY($D$11))&lt;=B652),$D$10,0)+IF(AND($D$13&gt;B651,$D$13&lt;=B652),$D$12,0)))</f>
        <v>#VALUE!</v>
      </c>
      <c r="F652" s="0" t="e">
        <f aca="false">IF(A652="","",F651-D652-E652)</f>
        <v>#VALUE!</v>
      </c>
    </row>
    <row r="653" customFormat="false" ht="12.85" hidden="false" customHeight="false" outlineLevel="0" collapsed="false">
      <c r="A653" s="0" t="e">
        <f aca="false">IF(AND(A652&lt;$F$12,F652&gt;0),A652+1,"")</f>
        <v>#VALUE!</v>
      </c>
      <c r="B653" s="19" t="e">
        <f aca="false">IF(A653="","",IF(VLOOKUP($B$12,Data!$A$2:$B$8,2,0)&lt;13,EDATE($B$16,A653*12/VLOOKUP($B$12,Data!$A$2:$B$8,2,0)),IF(VLOOKUP($B$12,Data!$A$2:$B$8,2,0)=52,B652+7,B652+14)))</f>
        <v>#VALUE!</v>
      </c>
      <c r="C653" s="0" t="e">
        <f aca="false">IF(A653="","",F652*($B$10/VLOOKUP($B$12,Data!$A$2:$B$8,2,0)))</f>
        <v>#VALUE!</v>
      </c>
      <c r="D653" s="0" t="e">
        <f aca="false">IF(A653="","",IF(F652&lt;$F$9,F652,$F$9-C653))</f>
        <v>#VALUE!</v>
      </c>
      <c r="E653" s="20" t="e">
        <f aca="false">IF(D653&gt;=F652,"",IF(A653="","",IF($D$9&gt;0,$D$9,0)+IF(AND(DATE(YEAR(B653),MONTH($D$11),DAY($D$11))&gt;B652,DATE(YEAR(B653),MONTH($D$11),DAY($D$11))&lt;=B653),$D$10,0)+IF(AND($D$13&gt;B652,$D$13&lt;=B653),$D$12,0)))</f>
        <v>#VALUE!</v>
      </c>
      <c r="F653" s="0" t="e">
        <f aca="false">IF(A653="","",F652-D653-E653)</f>
        <v>#VALUE!</v>
      </c>
    </row>
    <row r="654" customFormat="false" ht="12.85" hidden="false" customHeight="false" outlineLevel="0" collapsed="false">
      <c r="A654" s="0" t="e">
        <f aca="false">IF(AND(A653&lt;$F$12,F653&gt;0),A653+1,"")</f>
        <v>#VALUE!</v>
      </c>
      <c r="B654" s="19" t="e">
        <f aca="false">IF(A654="","",IF(VLOOKUP($B$12,Data!$A$2:$B$8,2,0)&lt;13,EDATE($B$16,A654*12/VLOOKUP($B$12,Data!$A$2:$B$8,2,0)),IF(VLOOKUP($B$12,Data!$A$2:$B$8,2,0)=52,B653+7,B653+14)))</f>
        <v>#VALUE!</v>
      </c>
      <c r="C654" s="0" t="e">
        <f aca="false">IF(A654="","",F653*($B$10/VLOOKUP($B$12,Data!$A$2:$B$8,2,0)))</f>
        <v>#VALUE!</v>
      </c>
      <c r="D654" s="0" t="e">
        <f aca="false">IF(A654="","",IF(F653&lt;$F$9,F653,$F$9-C654))</f>
        <v>#VALUE!</v>
      </c>
      <c r="E654" s="20" t="e">
        <f aca="false">IF(D654&gt;=F653,"",IF(A654="","",IF($D$9&gt;0,$D$9,0)+IF(AND(DATE(YEAR(B654),MONTH($D$11),DAY($D$11))&gt;B653,DATE(YEAR(B654),MONTH($D$11),DAY($D$11))&lt;=B654),$D$10,0)+IF(AND($D$13&gt;B653,$D$13&lt;=B654),$D$12,0)))</f>
        <v>#VALUE!</v>
      </c>
      <c r="F654" s="0" t="e">
        <f aca="false">IF(A654="","",F653-D654-E654)</f>
        <v>#VALUE!</v>
      </c>
    </row>
    <row r="655" customFormat="false" ht="12.85" hidden="false" customHeight="false" outlineLevel="0" collapsed="false">
      <c r="A655" s="0" t="e">
        <f aca="false">IF(AND(A654&lt;$F$12,F654&gt;0),A654+1,"")</f>
        <v>#VALUE!</v>
      </c>
      <c r="B655" s="19" t="e">
        <f aca="false">IF(A655="","",IF(VLOOKUP($B$12,Data!$A$2:$B$8,2,0)&lt;13,EDATE($B$16,A655*12/VLOOKUP($B$12,Data!$A$2:$B$8,2,0)),IF(VLOOKUP($B$12,Data!$A$2:$B$8,2,0)=52,B654+7,B654+14)))</f>
        <v>#VALUE!</v>
      </c>
      <c r="C655" s="0" t="e">
        <f aca="false">IF(A655="","",F654*($B$10/VLOOKUP($B$12,Data!$A$2:$B$8,2,0)))</f>
        <v>#VALUE!</v>
      </c>
      <c r="D655" s="0" t="e">
        <f aca="false">IF(A655="","",IF(F654&lt;$F$9,F654,$F$9-C655))</f>
        <v>#VALUE!</v>
      </c>
      <c r="E655" s="20" t="e">
        <f aca="false">IF(D655&gt;=F654,"",IF(A655="","",IF($D$9&gt;0,$D$9,0)+IF(AND(DATE(YEAR(B655),MONTH($D$11),DAY($D$11))&gt;B654,DATE(YEAR(B655),MONTH($D$11),DAY($D$11))&lt;=B655),$D$10,0)+IF(AND($D$13&gt;B654,$D$13&lt;=B655),$D$12,0)))</f>
        <v>#VALUE!</v>
      </c>
      <c r="F655" s="0" t="e">
        <f aca="false">IF(A655="","",F654-D655-E655)</f>
        <v>#VALUE!</v>
      </c>
    </row>
    <row r="656" customFormat="false" ht="12.85" hidden="false" customHeight="false" outlineLevel="0" collapsed="false">
      <c r="A656" s="0" t="e">
        <f aca="false">IF(AND(A655&lt;$F$12,F655&gt;0),A655+1,"")</f>
        <v>#VALUE!</v>
      </c>
      <c r="B656" s="19" t="e">
        <f aca="false">IF(A656="","",IF(VLOOKUP($B$12,Data!$A$2:$B$8,2,0)&lt;13,EDATE($B$16,A656*12/VLOOKUP($B$12,Data!$A$2:$B$8,2,0)),IF(VLOOKUP($B$12,Data!$A$2:$B$8,2,0)=52,B655+7,B655+14)))</f>
        <v>#VALUE!</v>
      </c>
      <c r="C656" s="0" t="e">
        <f aca="false">IF(A656="","",F655*($B$10/VLOOKUP($B$12,Data!$A$2:$B$8,2,0)))</f>
        <v>#VALUE!</v>
      </c>
      <c r="D656" s="0" t="e">
        <f aca="false">IF(A656="","",IF(F655&lt;$F$9,F655,$F$9-C656))</f>
        <v>#VALUE!</v>
      </c>
      <c r="E656" s="20" t="e">
        <f aca="false">IF(D656&gt;=F655,"",IF(A656="","",IF($D$9&gt;0,$D$9,0)+IF(AND(DATE(YEAR(B656),MONTH($D$11),DAY($D$11))&gt;B655,DATE(YEAR(B656),MONTH($D$11),DAY($D$11))&lt;=B656),$D$10,0)+IF(AND($D$13&gt;B655,$D$13&lt;=B656),$D$12,0)))</f>
        <v>#VALUE!</v>
      </c>
      <c r="F656" s="0" t="e">
        <f aca="false">IF(A656="","",F655-D656-E656)</f>
        <v>#VALUE!</v>
      </c>
    </row>
    <row r="657" customFormat="false" ht="12.85" hidden="false" customHeight="false" outlineLevel="0" collapsed="false">
      <c r="A657" s="0" t="e">
        <f aca="false">IF(AND(A656&lt;$F$12,F656&gt;0),A656+1,"")</f>
        <v>#VALUE!</v>
      </c>
      <c r="B657" s="19" t="e">
        <f aca="false">IF(A657="","",IF(VLOOKUP($B$12,Data!$A$2:$B$8,2,0)&lt;13,EDATE($B$16,A657*12/VLOOKUP($B$12,Data!$A$2:$B$8,2,0)),IF(VLOOKUP($B$12,Data!$A$2:$B$8,2,0)=52,B656+7,B656+14)))</f>
        <v>#VALUE!</v>
      </c>
      <c r="C657" s="0" t="e">
        <f aca="false">IF(A657="","",F656*($B$10/VLOOKUP($B$12,Data!$A$2:$B$8,2,0)))</f>
        <v>#VALUE!</v>
      </c>
      <c r="D657" s="0" t="e">
        <f aca="false">IF(A657="","",IF(F656&lt;$F$9,F656,$F$9-C657))</f>
        <v>#VALUE!</v>
      </c>
      <c r="E657" s="20" t="e">
        <f aca="false">IF(D657&gt;=F656,"",IF(A657="","",IF($D$9&gt;0,$D$9,0)+IF(AND(DATE(YEAR(B657),MONTH($D$11),DAY($D$11))&gt;B656,DATE(YEAR(B657),MONTH($D$11),DAY($D$11))&lt;=B657),$D$10,0)+IF(AND($D$13&gt;B656,$D$13&lt;=B657),$D$12,0)))</f>
        <v>#VALUE!</v>
      </c>
      <c r="F657" s="0" t="e">
        <f aca="false">IF(A657="","",F656-D657-E657)</f>
        <v>#VALUE!</v>
      </c>
    </row>
    <row r="658" customFormat="false" ht="12.85" hidden="false" customHeight="false" outlineLevel="0" collapsed="false">
      <c r="A658" s="0" t="e">
        <f aca="false">IF(AND(A657&lt;$F$12,F657&gt;0),A657+1,"")</f>
        <v>#VALUE!</v>
      </c>
      <c r="B658" s="19" t="e">
        <f aca="false">IF(A658="","",IF(VLOOKUP($B$12,Data!$A$2:$B$8,2,0)&lt;13,EDATE($B$16,A658*12/VLOOKUP($B$12,Data!$A$2:$B$8,2,0)),IF(VLOOKUP($B$12,Data!$A$2:$B$8,2,0)=52,B657+7,B657+14)))</f>
        <v>#VALUE!</v>
      </c>
      <c r="C658" s="0" t="e">
        <f aca="false">IF(A658="","",F657*($B$10/VLOOKUP($B$12,Data!$A$2:$B$8,2,0)))</f>
        <v>#VALUE!</v>
      </c>
      <c r="D658" s="0" t="e">
        <f aca="false">IF(A658="","",IF(F657&lt;$F$9,F657,$F$9-C658))</f>
        <v>#VALUE!</v>
      </c>
      <c r="E658" s="20" t="e">
        <f aca="false">IF(D658&gt;=F657,"",IF(A658="","",IF($D$9&gt;0,$D$9,0)+IF(AND(DATE(YEAR(B658),MONTH($D$11),DAY($D$11))&gt;B657,DATE(YEAR(B658),MONTH($D$11),DAY($D$11))&lt;=B658),$D$10,0)+IF(AND($D$13&gt;B657,$D$13&lt;=B658),$D$12,0)))</f>
        <v>#VALUE!</v>
      </c>
      <c r="F658" s="0" t="e">
        <f aca="false">IF(A658="","",F657-D658-E658)</f>
        <v>#VALUE!</v>
      </c>
    </row>
    <row r="659" customFormat="false" ht="12.85" hidden="false" customHeight="false" outlineLevel="0" collapsed="false">
      <c r="A659" s="0" t="e">
        <f aca="false">IF(AND(A658&lt;$F$12,F658&gt;0),A658+1,"")</f>
        <v>#VALUE!</v>
      </c>
      <c r="B659" s="19" t="e">
        <f aca="false">IF(A659="","",IF(VLOOKUP($B$12,Data!$A$2:$B$8,2,0)&lt;13,EDATE($B$16,A659*12/VLOOKUP($B$12,Data!$A$2:$B$8,2,0)),IF(VLOOKUP($B$12,Data!$A$2:$B$8,2,0)=52,B658+7,B658+14)))</f>
        <v>#VALUE!</v>
      </c>
      <c r="C659" s="0" t="e">
        <f aca="false">IF(A659="","",F658*($B$10/VLOOKUP($B$12,Data!$A$2:$B$8,2,0)))</f>
        <v>#VALUE!</v>
      </c>
      <c r="D659" s="0" t="e">
        <f aca="false">IF(A659="","",IF(F658&lt;$F$9,F658,$F$9-C659))</f>
        <v>#VALUE!</v>
      </c>
      <c r="E659" s="20" t="e">
        <f aca="false">IF(D659&gt;=F658,"",IF(A659="","",IF($D$9&gt;0,$D$9,0)+IF(AND(DATE(YEAR(B659),MONTH($D$11),DAY($D$11))&gt;B658,DATE(YEAR(B659),MONTH($D$11),DAY($D$11))&lt;=B659),$D$10,0)+IF(AND($D$13&gt;B658,$D$13&lt;=B659),$D$12,0)))</f>
        <v>#VALUE!</v>
      </c>
      <c r="F659" s="0" t="e">
        <f aca="false">IF(A659="","",F658-D659-E659)</f>
        <v>#VALUE!</v>
      </c>
    </row>
    <row r="660" customFormat="false" ht="12.85" hidden="false" customHeight="false" outlineLevel="0" collapsed="false">
      <c r="A660" s="0" t="e">
        <f aca="false">IF(AND(A659&lt;$F$12,F659&gt;0),A659+1,"")</f>
        <v>#VALUE!</v>
      </c>
      <c r="B660" s="19" t="e">
        <f aca="false">IF(A660="","",IF(VLOOKUP($B$12,Data!$A$2:$B$8,2,0)&lt;13,EDATE($B$16,A660*12/VLOOKUP($B$12,Data!$A$2:$B$8,2,0)),IF(VLOOKUP($B$12,Data!$A$2:$B$8,2,0)=52,B659+7,B659+14)))</f>
        <v>#VALUE!</v>
      </c>
      <c r="C660" s="0" t="e">
        <f aca="false">IF(A660="","",F659*($B$10/VLOOKUP($B$12,Data!$A$2:$B$8,2,0)))</f>
        <v>#VALUE!</v>
      </c>
      <c r="D660" s="0" t="e">
        <f aca="false">IF(A660="","",IF(F659&lt;$F$9,F659,$F$9-C660))</f>
        <v>#VALUE!</v>
      </c>
      <c r="E660" s="20" t="e">
        <f aca="false">IF(D660&gt;=F659,"",IF(A660="","",IF($D$9&gt;0,$D$9,0)+IF(AND(DATE(YEAR(B660),MONTH($D$11),DAY($D$11))&gt;B659,DATE(YEAR(B660),MONTH($D$11),DAY($D$11))&lt;=B660),$D$10,0)+IF(AND($D$13&gt;B659,$D$13&lt;=B660),$D$12,0)))</f>
        <v>#VALUE!</v>
      </c>
      <c r="F660" s="0" t="e">
        <f aca="false">IF(A660="","",F659-D660-E660)</f>
        <v>#VALUE!</v>
      </c>
    </row>
    <row r="661" customFormat="false" ht="12.85" hidden="false" customHeight="false" outlineLevel="0" collapsed="false">
      <c r="A661" s="0" t="e">
        <f aca="false">IF(AND(A660&lt;$F$12,F660&gt;0),A660+1,"")</f>
        <v>#VALUE!</v>
      </c>
      <c r="B661" s="19" t="e">
        <f aca="false">IF(A661="","",IF(VLOOKUP($B$12,Data!$A$2:$B$8,2,0)&lt;13,EDATE($B$16,A661*12/VLOOKUP($B$12,Data!$A$2:$B$8,2,0)),IF(VLOOKUP($B$12,Data!$A$2:$B$8,2,0)=52,B660+7,B660+14)))</f>
        <v>#VALUE!</v>
      </c>
      <c r="C661" s="0" t="e">
        <f aca="false">IF(A661="","",F660*($B$10/VLOOKUP($B$12,Data!$A$2:$B$8,2,0)))</f>
        <v>#VALUE!</v>
      </c>
      <c r="D661" s="0" t="e">
        <f aca="false">IF(A661="","",IF(F660&lt;$F$9,F660,$F$9-C661))</f>
        <v>#VALUE!</v>
      </c>
      <c r="E661" s="20" t="e">
        <f aca="false">IF(D661&gt;=F660,"",IF(A661="","",IF($D$9&gt;0,$D$9,0)+IF(AND(DATE(YEAR(B661),MONTH($D$11),DAY($D$11))&gt;B660,DATE(YEAR(B661),MONTH($D$11),DAY($D$11))&lt;=B661),$D$10,0)+IF(AND($D$13&gt;B660,$D$13&lt;=B661),$D$12,0)))</f>
        <v>#VALUE!</v>
      </c>
      <c r="F661" s="0" t="e">
        <f aca="false">IF(A661="","",F660-D661-E661)</f>
        <v>#VALUE!</v>
      </c>
    </row>
    <row r="662" customFormat="false" ht="12.85" hidden="false" customHeight="false" outlineLevel="0" collapsed="false">
      <c r="A662" s="0" t="e">
        <f aca="false">IF(AND(A661&lt;$F$12,F661&gt;0),A661+1,"")</f>
        <v>#VALUE!</v>
      </c>
      <c r="B662" s="19" t="e">
        <f aca="false">IF(A662="","",IF(VLOOKUP($B$12,Data!$A$2:$B$8,2,0)&lt;13,EDATE($B$16,A662*12/VLOOKUP($B$12,Data!$A$2:$B$8,2,0)),IF(VLOOKUP($B$12,Data!$A$2:$B$8,2,0)=52,B661+7,B661+14)))</f>
        <v>#VALUE!</v>
      </c>
      <c r="C662" s="0" t="e">
        <f aca="false">IF(A662="","",F661*($B$10/VLOOKUP($B$12,Data!$A$2:$B$8,2,0)))</f>
        <v>#VALUE!</v>
      </c>
      <c r="D662" s="0" t="e">
        <f aca="false">IF(A662="","",IF(F661&lt;$F$9,F661,$F$9-C662))</f>
        <v>#VALUE!</v>
      </c>
      <c r="E662" s="20" t="e">
        <f aca="false">IF(D662&gt;=F661,"",IF(A662="","",IF($D$9&gt;0,$D$9,0)+IF(AND(DATE(YEAR(B662),MONTH($D$11),DAY($D$11))&gt;B661,DATE(YEAR(B662),MONTH($D$11),DAY($D$11))&lt;=B662),$D$10,0)+IF(AND($D$13&gt;B661,$D$13&lt;=B662),$D$12,0)))</f>
        <v>#VALUE!</v>
      </c>
      <c r="F662" s="0" t="e">
        <f aca="false">IF(A662="","",F661-D662-E662)</f>
        <v>#VALUE!</v>
      </c>
    </row>
    <row r="663" customFormat="false" ht="12.85" hidden="false" customHeight="false" outlineLevel="0" collapsed="false">
      <c r="A663" s="0" t="e">
        <f aca="false">IF(AND(A662&lt;$F$12,F662&gt;0),A662+1,"")</f>
        <v>#VALUE!</v>
      </c>
      <c r="B663" s="19" t="e">
        <f aca="false">IF(A663="","",IF(VLOOKUP($B$12,Data!$A$2:$B$8,2,0)&lt;13,EDATE($B$16,A663*12/VLOOKUP($B$12,Data!$A$2:$B$8,2,0)),IF(VLOOKUP($B$12,Data!$A$2:$B$8,2,0)=52,B662+7,B662+14)))</f>
        <v>#VALUE!</v>
      </c>
      <c r="C663" s="0" t="e">
        <f aca="false">IF(A663="","",F662*($B$10/VLOOKUP($B$12,Data!$A$2:$B$8,2,0)))</f>
        <v>#VALUE!</v>
      </c>
      <c r="D663" s="0" t="e">
        <f aca="false">IF(A663="","",IF(F662&lt;$F$9,F662,$F$9-C663))</f>
        <v>#VALUE!</v>
      </c>
      <c r="E663" s="20" t="e">
        <f aca="false">IF(D663&gt;=F662,"",IF(A663="","",IF($D$9&gt;0,$D$9,0)+IF(AND(DATE(YEAR(B663),MONTH($D$11),DAY($D$11))&gt;B662,DATE(YEAR(B663),MONTH($D$11),DAY($D$11))&lt;=B663),$D$10,0)+IF(AND($D$13&gt;B662,$D$13&lt;=B663),$D$12,0)))</f>
        <v>#VALUE!</v>
      </c>
      <c r="F663" s="0" t="e">
        <f aca="false">IF(A663="","",F662-D663-E663)</f>
        <v>#VALUE!</v>
      </c>
    </row>
    <row r="664" customFormat="false" ht="12.85" hidden="false" customHeight="false" outlineLevel="0" collapsed="false">
      <c r="A664" s="0" t="e">
        <f aca="false">IF(AND(A663&lt;$F$12,F663&gt;0),A663+1,"")</f>
        <v>#VALUE!</v>
      </c>
      <c r="B664" s="19" t="e">
        <f aca="false">IF(A664="","",IF(VLOOKUP($B$12,Data!$A$2:$B$8,2,0)&lt;13,EDATE($B$16,A664*12/VLOOKUP($B$12,Data!$A$2:$B$8,2,0)),IF(VLOOKUP($B$12,Data!$A$2:$B$8,2,0)=52,B663+7,B663+14)))</f>
        <v>#VALUE!</v>
      </c>
      <c r="C664" s="0" t="e">
        <f aca="false">IF(A664="","",F663*($B$10/VLOOKUP($B$12,Data!$A$2:$B$8,2,0)))</f>
        <v>#VALUE!</v>
      </c>
      <c r="D664" s="0" t="e">
        <f aca="false">IF(A664="","",IF(F663&lt;$F$9,F663,$F$9-C664))</f>
        <v>#VALUE!</v>
      </c>
      <c r="E664" s="20" t="e">
        <f aca="false">IF(D664&gt;=F663,"",IF(A664="","",IF($D$9&gt;0,$D$9,0)+IF(AND(DATE(YEAR(B664),MONTH($D$11),DAY($D$11))&gt;B663,DATE(YEAR(B664),MONTH($D$11),DAY($D$11))&lt;=B664),$D$10,0)+IF(AND($D$13&gt;B663,$D$13&lt;=B664),$D$12,0)))</f>
        <v>#VALUE!</v>
      </c>
      <c r="F664" s="0" t="e">
        <f aca="false">IF(A664="","",F663-D664-E664)</f>
        <v>#VALUE!</v>
      </c>
    </row>
    <row r="665" customFormat="false" ht="12.85" hidden="false" customHeight="false" outlineLevel="0" collapsed="false">
      <c r="A665" s="0" t="e">
        <f aca="false">IF(AND(A664&lt;$F$12,F664&gt;0),A664+1,"")</f>
        <v>#VALUE!</v>
      </c>
      <c r="B665" s="19" t="e">
        <f aca="false">IF(A665="","",IF(VLOOKUP($B$12,Data!$A$2:$B$8,2,0)&lt;13,EDATE($B$16,A665*12/VLOOKUP($B$12,Data!$A$2:$B$8,2,0)),IF(VLOOKUP($B$12,Data!$A$2:$B$8,2,0)=52,B664+7,B664+14)))</f>
        <v>#VALUE!</v>
      </c>
      <c r="C665" s="0" t="e">
        <f aca="false">IF(A665="","",F664*($B$10/VLOOKUP($B$12,Data!$A$2:$B$8,2,0)))</f>
        <v>#VALUE!</v>
      </c>
      <c r="D665" s="0" t="e">
        <f aca="false">IF(A665="","",IF(F664&lt;$F$9,F664,$F$9-C665))</f>
        <v>#VALUE!</v>
      </c>
      <c r="E665" s="20" t="e">
        <f aca="false">IF(D665&gt;=F664,"",IF(A665="","",IF($D$9&gt;0,$D$9,0)+IF(AND(DATE(YEAR(B665),MONTH($D$11),DAY($D$11))&gt;B664,DATE(YEAR(B665),MONTH($D$11),DAY($D$11))&lt;=B665),$D$10,0)+IF(AND($D$13&gt;B664,$D$13&lt;=B665),$D$12,0)))</f>
        <v>#VALUE!</v>
      </c>
      <c r="F665" s="0" t="e">
        <f aca="false">IF(A665="","",F664-D665-E665)</f>
        <v>#VALUE!</v>
      </c>
    </row>
    <row r="666" customFormat="false" ht="12.85" hidden="false" customHeight="false" outlineLevel="0" collapsed="false">
      <c r="A666" s="0" t="e">
        <f aca="false">IF(AND(A665&lt;$F$12,F665&gt;0),A665+1,"")</f>
        <v>#VALUE!</v>
      </c>
      <c r="B666" s="19" t="e">
        <f aca="false">IF(A666="","",IF(VLOOKUP($B$12,Data!$A$2:$B$8,2,0)&lt;13,EDATE($B$16,A666*12/VLOOKUP($B$12,Data!$A$2:$B$8,2,0)),IF(VLOOKUP($B$12,Data!$A$2:$B$8,2,0)=52,B665+7,B665+14)))</f>
        <v>#VALUE!</v>
      </c>
      <c r="C666" s="0" t="e">
        <f aca="false">IF(A666="","",F665*($B$10/VLOOKUP($B$12,Data!$A$2:$B$8,2,0)))</f>
        <v>#VALUE!</v>
      </c>
      <c r="D666" s="0" t="e">
        <f aca="false">IF(A666="","",IF(F665&lt;$F$9,F665,$F$9-C666))</f>
        <v>#VALUE!</v>
      </c>
      <c r="E666" s="20" t="e">
        <f aca="false">IF(D666&gt;=F665,"",IF(A666="","",IF($D$9&gt;0,$D$9,0)+IF(AND(DATE(YEAR(B666),MONTH($D$11),DAY($D$11))&gt;B665,DATE(YEAR(B666),MONTH($D$11),DAY($D$11))&lt;=B666),$D$10,0)+IF(AND($D$13&gt;B665,$D$13&lt;=B666),$D$12,0)))</f>
        <v>#VALUE!</v>
      </c>
      <c r="F666" s="0" t="e">
        <f aca="false">IF(A666="","",F665-D666-E666)</f>
        <v>#VALUE!</v>
      </c>
    </row>
    <row r="667" customFormat="false" ht="12.85" hidden="false" customHeight="false" outlineLevel="0" collapsed="false">
      <c r="A667" s="0" t="e">
        <f aca="false">IF(AND(A666&lt;$F$12,F666&gt;0),A666+1,"")</f>
        <v>#VALUE!</v>
      </c>
      <c r="B667" s="19" t="e">
        <f aca="false">IF(A667="","",IF(VLOOKUP($B$12,Data!$A$2:$B$8,2,0)&lt;13,EDATE($B$16,A667*12/VLOOKUP($B$12,Data!$A$2:$B$8,2,0)),IF(VLOOKUP($B$12,Data!$A$2:$B$8,2,0)=52,B666+7,B666+14)))</f>
        <v>#VALUE!</v>
      </c>
      <c r="C667" s="0" t="e">
        <f aca="false">IF(A667="","",F666*($B$10/VLOOKUP($B$12,Data!$A$2:$B$8,2,0)))</f>
        <v>#VALUE!</v>
      </c>
      <c r="D667" s="0" t="e">
        <f aca="false">IF(A667="","",IF(F666&lt;$F$9,F666,$F$9-C667))</f>
        <v>#VALUE!</v>
      </c>
      <c r="E667" s="20" t="e">
        <f aca="false">IF(D667&gt;=F666,"",IF(A667="","",IF($D$9&gt;0,$D$9,0)+IF(AND(DATE(YEAR(B667),MONTH($D$11),DAY($D$11))&gt;B666,DATE(YEAR(B667),MONTH($D$11),DAY($D$11))&lt;=B667),$D$10,0)+IF(AND($D$13&gt;B666,$D$13&lt;=B667),$D$12,0)))</f>
        <v>#VALUE!</v>
      </c>
      <c r="F667" s="0" t="e">
        <f aca="false">IF(A667="","",F666-D667-E667)</f>
        <v>#VALUE!</v>
      </c>
    </row>
    <row r="668" customFormat="false" ht="12.85" hidden="false" customHeight="false" outlineLevel="0" collapsed="false">
      <c r="A668" s="0" t="e">
        <f aca="false">IF(AND(A667&lt;$F$12,F667&gt;0),A667+1,"")</f>
        <v>#VALUE!</v>
      </c>
      <c r="B668" s="19" t="e">
        <f aca="false">IF(A668="","",IF(VLOOKUP($B$12,Data!$A$2:$B$8,2,0)&lt;13,EDATE($B$16,A668*12/VLOOKUP($B$12,Data!$A$2:$B$8,2,0)),IF(VLOOKUP($B$12,Data!$A$2:$B$8,2,0)=52,B667+7,B667+14)))</f>
        <v>#VALUE!</v>
      </c>
      <c r="C668" s="0" t="e">
        <f aca="false">IF(A668="","",F667*($B$10/VLOOKUP($B$12,Data!$A$2:$B$8,2,0)))</f>
        <v>#VALUE!</v>
      </c>
      <c r="D668" s="0" t="e">
        <f aca="false">IF(A668="","",IF(F667&lt;$F$9,F667,$F$9-C668))</f>
        <v>#VALUE!</v>
      </c>
      <c r="E668" s="20" t="e">
        <f aca="false">IF(D668&gt;=F667,"",IF(A668="","",IF($D$9&gt;0,$D$9,0)+IF(AND(DATE(YEAR(B668),MONTH($D$11),DAY($D$11))&gt;B667,DATE(YEAR(B668),MONTH($D$11),DAY($D$11))&lt;=B668),$D$10,0)+IF(AND($D$13&gt;B667,$D$13&lt;=B668),$D$12,0)))</f>
        <v>#VALUE!</v>
      </c>
      <c r="F668" s="0" t="e">
        <f aca="false">IF(A668="","",F667-D668-E668)</f>
        <v>#VALUE!</v>
      </c>
    </row>
    <row r="669" customFormat="false" ht="12.85" hidden="false" customHeight="false" outlineLevel="0" collapsed="false">
      <c r="A669" s="0" t="e">
        <f aca="false">IF(AND(A668&lt;$F$12,F668&gt;0),A668+1,"")</f>
        <v>#VALUE!</v>
      </c>
      <c r="B669" s="19" t="e">
        <f aca="false">IF(A669="","",IF(VLOOKUP($B$12,Data!$A$2:$B$8,2,0)&lt;13,EDATE($B$16,A669*12/VLOOKUP($B$12,Data!$A$2:$B$8,2,0)),IF(VLOOKUP($B$12,Data!$A$2:$B$8,2,0)=52,B668+7,B668+14)))</f>
        <v>#VALUE!</v>
      </c>
      <c r="C669" s="0" t="e">
        <f aca="false">IF(A669="","",F668*($B$10/VLOOKUP($B$12,Data!$A$2:$B$8,2,0)))</f>
        <v>#VALUE!</v>
      </c>
      <c r="D669" s="0" t="e">
        <f aca="false">IF(A669="","",IF(F668&lt;$F$9,F668,$F$9-C669))</f>
        <v>#VALUE!</v>
      </c>
      <c r="E669" s="20" t="e">
        <f aca="false">IF(D669&gt;=F668,"",IF(A669="","",IF($D$9&gt;0,$D$9,0)+IF(AND(DATE(YEAR(B669),MONTH($D$11),DAY($D$11))&gt;B668,DATE(YEAR(B669),MONTH($D$11),DAY($D$11))&lt;=B669),$D$10,0)+IF(AND($D$13&gt;B668,$D$13&lt;=B669),$D$12,0)))</f>
        <v>#VALUE!</v>
      </c>
      <c r="F669" s="0" t="e">
        <f aca="false">IF(A669="","",F668-D669-E669)</f>
        <v>#VALUE!</v>
      </c>
    </row>
    <row r="670" customFormat="false" ht="12.85" hidden="false" customHeight="false" outlineLevel="0" collapsed="false">
      <c r="A670" s="0" t="e">
        <f aca="false">IF(AND(A669&lt;$F$12,F669&gt;0),A669+1,"")</f>
        <v>#VALUE!</v>
      </c>
      <c r="B670" s="19" t="e">
        <f aca="false">IF(A670="","",IF(VLOOKUP($B$12,Data!$A$2:$B$8,2,0)&lt;13,EDATE($B$16,A670*12/VLOOKUP($B$12,Data!$A$2:$B$8,2,0)),IF(VLOOKUP($B$12,Data!$A$2:$B$8,2,0)=52,B669+7,B669+14)))</f>
        <v>#VALUE!</v>
      </c>
      <c r="C670" s="0" t="e">
        <f aca="false">IF(A670="","",F669*($B$10/VLOOKUP($B$12,Data!$A$2:$B$8,2,0)))</f>
        <v>#VALUE!</v>
      </c>
      <c r="D670" s="0" t="e">
        <f aca="false">IF(A670="","",IF(F669&lt;$F$9,F669,$F$9-C670))</f>
        <v>#VALUE!</v>
      </c>
      <c r="E670" s="20" t="e">
        <f aca="false">IF(D670&gt;=F669,"",IF(A670="","",IF($D$9&gt;0,$D$9,0)+IF(AND(DATE(YEAR(B670),MONTH($D$11),DAY($D$11))&gt;B669,DATE(YEAR(B670),MONTH($D$11),DAY($D$11))&lt;=B670),$D$10,0)+IF(AND($D$13&gt;B669,$D$13&lt;=B670),$D$12,0)))</f>
        <v>#VALUE!</v>
      </c>
      <c r="F670" s="0" t="e">
        <f aca="false">IF(A670="","",F669-D670-E670)</f>
        <v>#VALUE!</v>
      </c>
    </row>
    <row r="671" customFormat="false" ht="12.85" hidden="false" customHeight="false" outlineLevel="0" collapsed="false">
      <c r="A671" s="0" t="e">
        <f aca="false">IF(AND(A670&lt;$F$12,F670&gt;0),A670+1,"")</f>
        <v>#VALUE!</v>
      </c>
      <c r="B671" s="19" t="e">
        <f aca="false">IF(A671="","",IF(VLOOKUP($B$12,Data!$A$2:$B$8,2,0)&lt;13,EDATE($B$16,A671*12/VLOOKUP($B$12,Data!$A$2:$B$8,2,0)),IF(VLOOKUP($B$12,Data!$A$2:$B$8,2,0)=52,B670+7,B670+14)))</f>
        <v>#VALUE!</v>
      </c>
      <c r="C671" s="0" t="e">
        <f aca="false">IF(A671="","",F670*($B$10/VLOOKUP($B$12,Data!$A$2:$B$8,2,0)))</f>
        <v>#VALUE!</v>
      </c>
      <c r="D671" s="0" t="e">
        <f aca="false">IF(A671="","",IF(F670&lt;$F$9,F670,$F$9-C671))</f>
        <v>#VALUE!</v>
      </c>
      <c r="E671" s="20" t="e">
        <f aca="false">IF(D671&gt;=F670,"",IF(A671="","",IF($D$9&gt;0,$D$9,0)+IF(AND(DATE(YEAR(B671),MONTH($D$11),DAY($D$11))&gt;B670,DATE(YEAR(B671),MONTH($D$11),DAY($D$11))&lt;=B671),$D$10,0)+IF(AND($D$13&gt;B670,$D$13&lt;=B671),$D$12,0)))</f>
        <v>#VALUE!</v>
      </c>
      <c r="F671" s="0" t="e">
        <f aca="false">IF(A671="","",F670-D671-E671)</f>
        <v>#VALUE!</v>
      </c>
    </row>
    <row r="672" customFormat="false" ht="12.85" hidden="false" customHeight="false" outlineLevel="0" collapsed="false">
      <c r="A672" s="0" t="e">
        <f aca="false">IF(AND(A671&lt;$F$12,F671&gt;0),A671+1,"")</f>
        <v>#VALUE!</v>
      </c>
      <c r="B672" s="19" t="e">
        <f aca="false">IF(A672="","",IF(VLOOKUP($B$12,Data!$A$2:$B$8,2,0)&lt;13,EDATE($B$16,A672*12/VLOOKUP($B$12,Data!$A$2:$B$8,2,0)),IF(VLOOKUP($B$12,Data!$A$2:$B$8,2,0)=52,B671+7,B671+14)))</f>
        <v>#VALUE!</v>
      </c>
      <c r="C672" s="0" t="e">
        <f aca="false">IF(A672="","",F671*($B$10/VLOOKUP($B$12,Data!$A$2:$B$8,2,0)))</f>
        <v>#VALUE!</v>
      </c>
      <c r="D672" s="0" t="e">
        <f aca="false">IF(A672="","",IF(F671&lt;$F$9,F671,$F$9-C672))</f>
        <v>#VALUE!</v>
      </c>
      <c r="E672" s="20" t="e">
        <f aca="false">IF(D672&gt;=F671,"",IF(A672="","",IF($D$9&gt;0,$D$9,0)+IF(AND(DATE(YEAR(B672),MONTH($D$11),DAY($D$11))&gt;B671,DATE(YEAR(B672),MONTH($D$11),DAY($D$11))&lt;=B672),$D$10,0)+IF(AND($D$13&gt;B671,$D$13&lt;=B672),$D$12,0)))</f>
        <v>#VALUE!</v>
      </c>
      <c r="F672" s="0" t="e">
        <f aca="false">IF(A672="","",F671-D672-E672)</f>
        <v>#VALUE!</v>
      </c>
    </row>
    <row r="673" customFormat="false" ht="12.85" hidden="false" customHeight="false" outlineLevel="0" collapsed="false">
      <c r="A673" s="0" t="e">
        <f aca="false">IF(AND(A672&lt;$F$12,F672&gt;0),A672+1,"")</f>
        <v>#VALUE!</v>
      </c>
      <c r="B673" s="19" t="e">
        <f aca="false">IF(A673="","",IF(VLOOKUP($B$12,Data!$A$2:$B$8,2,0)&lt;13,EDATE($B$16,A673*12/VLOOKUP($B$12,Data!$A$2:$B$8,2,0)),IF(VLOOKUP($B$12,Data!$A$2:$B$8,2,0)=52,B672+7,B672+14)))</f>
        <v>#VALUE!</v>
      </c>
      <c r="C673" s="0" t="e">
        <f aca="false">IF(A673="","",F672*($B$10/VLOOKUP($B$12,Data!$A$2:$B$8,2,0)))</f>
        <v>#VALUE!</v>
      </c>
      <c r="D673" s="0" t="e">
        <f aca="false">IF(A673="","",IF(F672&lt;$F$9,F672,$F$9-C673))</f>
        <v>#VALUE!</v>
      </c>
      <c r="E673" s="20" t="e">
        <f aca="false">IF(D673&gt;=F672,"",IF(A673="","",IF($D$9&gt;0,$D$9,0)+IF(AND(DATE(YEAR(B673),MONTH($D$11),DAY($D$11))&gt;B672,DATE(YEAR(B673),MONTH($D$11),DAY($D$11))&lt;=B673),$D$10,0)+IF(AND($D$13&gt;B672,$D$13&lt;=B673),$D$12,0)))</f>
        <v>#VALUE!</v>
      </c>
      <c r="F673" s="0" t="e">
        <f aca="false">IF(A673="","",F672-D673-E673)</f>
        <v>#VALUE!</v>
      </c>
    </row>
    <row r="674" customFormat="false" ht="12.85" hidden="false" customHeight="false" outlineLevel="0" collapsed="false">
      <c r="A674" s="0" t="e">
        <f aca="false">IF(AND(A673&lt;$F$12,F673&gt;0),A673+1,"")</f>
        <v>#VALUE!</v>
      </c>
      <c r="B674" s="19" t="e">
        <f aca="false">IF(A674="","",IF(VLOOKUP($B$12,Data!$A$2:$B$8,2,0)&lt;13,EDATE($B$16,A674*12/VLOOKUP($B$12,Data!$A$2:$B$8,2,0)),IF(VLOOKUP($B$12,Data!$A$2:$B$8,2,0)=52,B673+7,B673+14)))</f>
        <v>#VALUE!</v>
      </c>
      <c r="C674" s="0" t="e">
        <f aca="false">IF(A674="","",F673*($B$10/VLOOKUP($B$12,Data!$A$2:$B$8,2,0)))</f>
        <v>#VALUE!</v>
      </c>
      <c r="D674" s="0" t="e">
        <f aca="false">IF(A674="","",IF(F673&lt;$F$9,F673,$F$9-C674))</f>
        <v>#VALUE!</v>
      </c>
      <c r="E674" s="20" t="e">
        <f aca="false">IF(D674&gt;=F673,"",IF(A674="","",IF($D$9&gt;0,$D$9,0)+IF(AND(DATE(YEAR(B674),MONTH($D$11),DAY($D$11))&gt;B673,DATE(YEAR(B674),MONTH($D$11),DAY($D$11))&lt;=B674),$D$10,0)+IF(AND($D$13&gt;B673,$D$13&lt;=B674),$D$12,0)))</f>
        <v>#VALUE!</v>
      </c>
      <c r="F674" s="0" t="e">
        <f aca="false">IF(A674="","",F673-D674-E674)</f>
        <v>#VALUE!</v>
      </c>
    </row>
    <row r="675" customFormat="false" ht="12.85" hidden="false" customHeight="false" outlineLevel="0" collapsed="false">
      <c r="A675" s="0" t="e">
        <f aca="false">IF(AND(A674&lt;$F$12,F674&gt;0),A674+1,"")</f>
        <v>#VALUE!</v>
      </c>
      <c r="B675" s="19" t="e">
        <f aca="false">IF(A675="","",IF(VLOOKUP($B$12,Data!$A$2:$B$8,2,0)&lt;13,EDATE($B$16,A675*12/VLOOKUP($B$12,Data!$A$2:$B$8,2,0)),IF(VLOOKUP($B$12,Data!$A$2:$B$8,2,0)=52,B674+7,B674+14)))</f>
        <v>#VALUE!</v>
      </c>
      <c r="C675" s="0" t="e">
        <f aca="false">IF(A675="","",F674*($B$10/VLOOKUP($B$12,Data!$A$2:$B$8,2,0)))</f>
        <v>#VALUE!</v>
      </c>
      <c r="D675" s="0" t="e">
        <f aca="false">IF(A675="","",IF(F674&lt;$F$9,F674,$F$9-C675))</f>
        <v>#VALUE!</v>
      </c>
      <c r="E675" s="20" t="e">
        <f aca="false">IF(D675&gt;=F674,"",IF(A675="","",IF($D$9&gt;0,$D$9,0)+IF(AND(DATE(YEAR(B675),MONTH($D$11),DAY($D$11))&gt;B674,DATE(YEAR(B675),MONTH($D$11),DAY($D$11))&lt;=B675),$D$10,0)+IF(AND($D$13&gt;B674,$D$13&lt;=B675),$D$12,0)))</f>
        <v>#VALUE!</v>
      </c>
      <c r="F675" s="0" t="e">
        <f aca="false">IF(A675="","",F674-D675-E675)</f>
        <v>#VALUE!</v>
      </c>
    </row>
    <row r="676" customFormat="false" ht="12.85" hidden="false" customHeight="false" outlineLevel="0" collapsed="false">
      <c r="A676" s="0" t="e">
        <f aca="false">IF(AND(A675&lt;$F$12,F675&gt;0),A675+1,"")</f>
        <v>#VALUE!</v>
      </c>
      <c r="B676" s="19" t="e">
        <f aca="false">IF(A676="","",IF(VLOOKUP($B$12,Data!$A$2:$B$8,2,0)&lt;13,EDATE($B$16,A676*12/VLOOKUP($B$12,Data!$A$2:$B$8,2,0)),IF(VLOOKUP($B$12,Data!$A$2:$B$8,2,0)=52,B675+7,B675+14)))</f>
        <v>#VALUE!</v>
      </c>
      <c r="C676" s="0" t="e">
        <f aca="false">IF(A676="","",F675*($B$10/VLOOKUP($B$12,Data!$A$2:$B$8,2,0)))</f>
        <v>#VALUE!</v>
      </c>
      <c r="D676" s="0" t="e">
        <f aca="false">IF(A676="","",IF(F675&lt;$F$9,F675,$F$9-C676))</f>
        <v>#VALUE!</v>
      </c>
      <c r="E676" s="20" t="e">
        <f aca="false">IF(D676&gt;=F675,"",IF(A676="","",IF($D$9&gt;0,$D$9,0)+IF(AND(DATE(YEAR(B676),MONTH($D$11),DAY($D$11))&gt;B675,DATE(YEAR(B676),MONTH($D$11),DAY($D$11))&lt;=B676),$D$10,0)+IF(AND($D$13&gt;B675,$D$13&lt;=B676),$D$12,0)))</f>
        <v>#VALUE!</v>
      </c>
      <c r="F676" s="0" t="e">
        <f aca="false">IF(A676="","",F675-D676-E676)</f>
        <v>#VALUE!</v>
      </c>
    </row>
    <row r="677" customFormat="false" ht="12.85" hidden="false" customHeight="false" outlineLevel="0" collapsed="false">
      <c r="A677" s="0" t="e">
        <f aca="false">IF(AND(A676&lt;$F$12,F676&gt;0),A676+1,"")</f>
        <v>#VALUE!</v>
      </c>
      <c r="B677" s="19" t="e">
        <f aca="false">IF(A677="","",IF(VLOOKUP($B$12,Data!$A$2:$B$8,2,0)&lt;13,EDATE($B$16,A677*12/VLOOKUP($B$12,Data!$A$2:$B$8,2,0)),IF(VLOOKUP($B$12,Data!$A$2:$B$8,2,0)=52,B676+7,B676+14)))</f>
        <v>#VALUE!</v>
      </c>
      <c r="C677" s="0" t="e">
        <f aca="false">IF(A677="","",F676*($B$10/VLOOKUP($B$12,Data!$A$2:$B$8,2,0)))</f>
        <v>#VALUE!</v>
      </c>
      <c r="D677" s="0" t="e">
        <f aca="false">IF(A677="","",IF(F676&lt;$F$9,F676,$F$9-C677))</f>
        <v>#VALUE!</v>
      </c>
      <c r="E677" s="20" t="e">
        <f aca="false">IF(D677&gt;=F676,"",IF(A677="","",IF($D$9&gt;0,$D$9,0)+IF(AND(DATE(YEAR(B677),MONTH($D$11),DAY($D$11))&gt;B676,DATE(YEAR(B677),MONTH($D$11),DAY($D$11))&lt;=B677),$D$10,0)+IF(AND($D$13&gt;B676,$D$13&lt;=B677),$D$12,0)))</f>
        <v>#VALUE!</v>
      </c>
      <c r="F677" s="0" t="e">
        <f aca="false">IF(A677="","",F676-D677-E677)</f>
        <v>#VALUE!</v>
      </c>
    </row>
    <row r="678" customFormat="false" ht="12.85" hidden="false" customHeight="false" outlineLevel="0" collapsed="false">
      <c r="A678" s="0" t="e">
        <f aca="false">IF(AND(A677&lt;$F$12,F677&gt;0),A677+1,"")</f>
        <v>#VALUE!</v>
      </c>
      <c r="B678" s="19" t="e">
        <f aca="false">IF(A678="","",IF(VLOOKUP($B$12,Data!$A$2:$B$8,2,0)&lt;13,EDATE($B$16,A678*12/VLOOKUP($B$12,Data!$A$2:$B$8,2,0)),IF(VLOOKUP($B$12,Data!$A$2:$B$8,2,0)=52,B677+7,B677+14)))</f>
        <v>#VALUE!</v>
      </c>
      <c r="C678" s="0" t="e">
        <f aca="false">IF(A678="","",F677*($B$10/VLOOKUP($B$12,Data!$A$2:$B$8,2,0)))</f>
        <v>#VALUE!</v>
      </c>
      <c r="D678" s="0" t="e">
        <f aca="false">IF(A678="","",IF(F677&lt;$F$9,F677,$F$9-C678))</f>
        <v>#VALUE!</v>
      </c>
      <c r="E678" s="20" t="e">
        <f aca="false">IF(D678&gt;=F677,"",IF(A678="","",IF($D$9&gt;0,$D$9,0)+IF(AND(DATE(YEAR(B678),MONTH($D$11),DAY($D$11))&gt;B677,DATE(YEAR(B678),MONTH($D$11),DAY($D$11))&lt;=B678),$D$10,0)+IF(AND($D$13&gt;B677,$D$13&lt;=B678),$D$12,0)))</f>
        <v>#VALUE!</v>
      </c>
      <c r="F678" s="0" t="e">
        <f aca="false">IF(A678="","",F677-D678-E678)</f>
        <v>#VALUE!</v>
      </c>
    </row>
    <row r="679" customFormat="false" ht="12.85" hidden="false" customHeight="false" outlineLevel="0" collapsed="false">
      <c r="A679" s="0" t="e">
        <f aca="false">IF(AND(A678&lt;$F$12,F678&gt;0),A678+1,"")</f>
        <v>#VALUE!</v>
      </c>
      <c r="B679" s="19" t="e">
        <f aca="false">IF(A679="","",IF(VLOOKUP($B$12,Data!$A$2:$B$8,2,0)&lt;13,EDATE($B$16,A679*12/VLOOKUP($B$12,Data!$A$2:$B$8,2,0)),IF(VLOOKUP($B$12,Data!$A$2:$B$8,2,0)=52,B678+7,B678+14)))</f>
        <v>#VALUE!</v>
      </c>
      <c r="C679" s="0" t="e">
        <f aca="false">IF(A679="","",F678*($B$10/VLOOKUP($B$12,Data!$A$2:$B$8,2,0)))</f>
        <v>#VALUE!</v>
      </c>
      <c r="D679" s="0" t="e">
        <f aca="false">IF(A679="","",IF(F678&lt;$F$9,F678,$F$9-C679))</f>
        <v>#VALUE!</v>
      </c>
      <c r="E679" s="20" t="e">
        <f aca="false">IF(D679&gt;=F678,"",IF(A679="","",IF($D$9&gt;0,$D$9,0)+IF(AND(DATE(YEAR(B679),MONTH($D$11),DAY($D$11))&gt;B678,DATE(YEAR(B679),MONTH($D$11),DAY($D$11))&lt;=B679),$D$10,0)+IF(AND($D$13&gt;B678,$D$13&lt;=B679),$D$12,0)))</f>
        <v>#VALUE!</v>
      </c>
      <c r="F679" s="0" t="e">
        <f aca="false">IF(A679="","",F678-D679-E679)</f>
        <v>#VALUE!</v>
      </c>
    </row>
    <row r="680" customFormat="false" ht="12.85" hidden="false" customHeight="false" outlineLevel="0" collapsed="false">
      <c r="A680" s="0" t="e">
        <f aca="false">IF(AND(A679&lt;$F$12,F679&gt;0),A679+1,"")</f>
        <v>#VALUE!</v>
      </c>
      <c r="B680" s="19" t="e">
        <f aca="false">IF(A680="","",IF(VLOOKUP($B$12,Data!$A$2:$B$8,2,0)&lt;13,EDATE($B$16,A680*12/VLOOKUP($B$12,Data!$A$2:$B$8,2,0)),IF(VLOOKUP($B$12,Data!$A$2:$B$8,2,0)=52,B679+7,B679+14)))</f>
        <v>#VALUE!</v>
      </c>
      <c r="C680" s="0" t="e">
        <f aca="false">IF(A680="","",F679*($B$10/VLOOKUP($B$12,Data!$A$2:$B$8,2,0)))</f>
        <v>#VALUE!</v>
      </c>
      <c r="D680" s="0" t="e">
        <f aca="false">IF(A680="","",IF(F679&lt;$F$9,F679,$F$9-C680))</f>
        <v>#VALUE!</v>
      </c>
      <c r="E680" s="20" t="e">
        <f aca="false">IF(D680&gt;=F679,"",IF(A680="","",IF($D$9&gt;0,$D$9,0)+IF(AND(DATE(YEAR(B680),MONTH($D$11),DAY($D$11))&gt;B679,DATE(YEAR(B680),MONTH($D$11),DAY($D$11))&lt;=B680),$D$10,0)+IF(AND($D$13&gt;B679,$D$13&lt;=B680),$D$12,0)))</f>
        <v>#VALUE!</v>
      </c>
      <c r="F680" s="0" t="e">
        <f aca="false">IF(A680="","",F679-D680-E680)</f>
        <v>#VALUE!</v>
      </c>
    </row>
    <row r="681" customFormat="false" ht="12.85" hidden="false" customHeight="false" outlineLevel="0" collapsed="false">
      <c r="A681" s="0" t="e">
        <f aca="false">IF(AND(A680&lt;$F$12,F680&gt;0),A680+1,"")</f>
        <v>#VALUE!</v>
      </c>
      <c r="B681" s="19" t="e">
        <f aca="false">IF(A681="","",IF(VLOOKUP($B$12,Data!$A$2:$B$8,2,0)&lt;13,EDATE($B$16,A681*12/VLOOKUP($B$12,Data!$A$2:$B$8,2,0)),IF(VLOOKUP($B$12,Data!$A$2:$B$8,2,0)=52,B680+7,B680+14)))</f>
        <v>#VALUE!</v>
      </c>
      <c r="C681" s="0" t="e">
        <f aca="false">IF(A681="","",F680*($B$10/VLOOKUP($B$12,Data!$A$2:$B$8,2,0)))</f>
        <v>#VALUE!</v>
      </c>
      <c r="D681" s="0" t="e">
        <f aca="false">IF(A681="","",IF(F680&lt;$F$9,F680,$F$9-C681))</f>
        <v>#VALUE!</v>
      </c>
      <c r="E681" s="20" t="e">
        <f aca="false">IF(D681&gt;=F680,"",IF(A681="","",IF($D$9&gt;0,$D$9,0)+IF(AND(DATE(YEAR(B681),MONTH($D$11),DAY($D$11))&gt;B680,DATE(YEAR(B681),MONTH($D$11),DAY($D$11))&lt;=B681),$D$10,0)+IF(AND($D$13&gt;B680,$D$13&lt;=B681),$D$12,0)))</f>
        <v>#VALUE!</v>
      </c>
      <c r="F681" s="0" t="e">
        <f aca="false">IF(A681="","",F680-D681-E681)</f>
        <v>#VALUE!</v>
      </c>
    </row>
    <row r="682" customFormat="false" ht="12.85" hidden="false" customHeight="false" outlineLevel="0" collapsed="false">
      <c r="A682" s="0" t="e">
        <f aca="false">IF(AND(A681&lt;$F$12,F681&gt;0),A681+1,"")</f>
        <v>#VALUE!</v>
      </c>
      <c r="B682" s="19" t="e">
        <f aca="false">IF(A682="","",IF(VLOOKUP($B$12,Data!$A$2:$B$8,2,0)&lt;13,EDATE($B$16,A682*12/VLOOKUP($B$12,Data!$A$2:$B$8,2,0)),IF(VLOOKUP($B$12,Data!$A$2:$B$8,2,0)=52,B681+7,B681+14)))</f>
        <v>#VALUE!</v>
      </c>
      <c r="C682" s="0" t="e">
        <f aca="false">IF(A682="","",F681*($B$10/VLOOKUP($B$12,Data!$A$2:$B$8,2,0)))</f>
        <v>#VALUE!</v>
      </c>
      <c r="D682" s="0" t="e">
        <f aca="false">IF(A682="","",IF(F681&lt;$F$9,F681,$F$9-C682))</f>
        <v>#VALUE!</v>
      </c>
      <c r="E682" s="20" t="e">
        <f aca="false">IF(D682&gt;=F681,"",IF(A682="","",IF($D$9&gt;0,$D$9,0)+IF(AND(DATE(YEAR(B682),MONTH($D$11),DAY($D$11))&gt;B681,DATE(YEAR(B682),MONTH($D$11),DAY($D$11))&lt;=B682),$D$10,0)+IF(AND($D$13&gt;B681,$D$13&lt;=B682),$D$12,0)))</f>
        <v>#VALUE!</v>
      </c>
      <c r="F682" s="0" t="e">
        <f aca="false">IF(A682="","",F681-D682-E682)</f>
        <v>#VALUE!</v>
      </c>
    </row>
    <row r="683" customFormat="false" ht="12.85" hidden="false" customHeight="false" outlineLevel="0" collapsed="false">
      <c r="A683" s="0" t="e">
        <f aca="false">IF(AND(A682&lt;$F$12,F682&gt;0),A682+1,"")</f>
        <v>#VALUE!</v>
      </c>
      <c r="B683" s="19" t="e">
        <f aca="false">IF(A683="","",IF(VLOOKUP($B$12,Data!$A$2:$B$8,2,0)&lt;13,EDATE($B$16,A683*12/VLOOKUP($B$12,Data!$A$2:$B$8,2,0)),IF(VLOOKUP($B$12,Data!$A$2:$B$8,2,0)=52,B682+7,B682+14)))</f>
        <v>#VALUE!</v>
      </c>
      <c r="C683" s="0" t="e">
        <f aca="false">IF(A683="","",F682*($B$10/VLOOKUP($B$12,Data!$A$2:$B$8,2,0)))</f>
        <v>#VALUE!</v>
      </c>
      <c r="D683" s="0" t="e">
        <f aca="false">IF(A683="","",IF(F682&lt;$F$9,F682,$F$9-C683))</f>
        <v>#VALUE!</v>
      </c>
      <c r="E683" s="20" t="e">
        <f aca="false">IF(D683&gt;=F682,"",IF(A683="","",IF($D$9&gt;0,$D$9,0)+IF(AND(DATE(YEAR(B683),MONTH($D$11),DAY($D$11))&gt;B682,DATE(YEAR(B683),MONTH($D$11),DAY($D$11))&lt;=B683),$D$10,0)+IF(AND($D$13&gt;B682,$D$13&lt;=B683),$D$12,0)))</f>
        <v>#VALUE!</v>
      </c>
      <c r="F683" s="0" t="e">
        <f aca="false">IF(A683="","",F682-D683-E683)</f>
        <v>#VALUE!</v>
      </c>
    </row>
    <row r="684" customFormat="false" ht="12.85" hidden="false" customHeight="false" outlineLevel="0" collapsed="false">
      <c r="A684" s="0" t="e">
        <f aca="false">IF(AND(A683&lt;$F$12,F683&gt;0),A683+1,"")</f>
        <v>#VALUE!</v>
      </c>
      <c r="B684" s="19" t="e">
        <f aca="false">IF(A684="","",IF(VLOOKUP($B$12,Data!$A$2:$B$8,2,0)&lt;13,EDATE($B$16,A684*12/VLOOKUP($B$12,Data!$A$2:$B$8,2,0)),IF(VLOOKUP($B$12,Data!$A$2:$B$8,2,0)=52,B683+7,B683+14)))</f>
        <v>#VALUE!</v>
      </c>
      <c r="C684" s="0" t="e">
        <f aca="false">IF(A684="","",F683*($B$10/VLOOKUP($B$12,Data!$A$2:$B$8,2,0)))</f>
        <v>#VALUE!</v>
      </c>
      <c r="D684" s="0" t="e">
        <f aca="false">IF(A684="","",IF(F683&lt;$F$9,F683,$F$9-C684))</f>
        <v>#VALUE!</v>
      </c>
      <c r="E684" s="20" t="e">
        <f aca="false">IF(D684&gt;=F683,"",IF(A684="","",IF($D$9&gt;0,$D$9,0)+IF(AND(DATE(YEAR(B684),MONTH($D$11),DAY($D$11))&gt;B683,DATE(YEAR(B684),MONTH($D$11),DAY($D$11))&lt;=B684),$D$10,0)+IF(AND($D$13&gt;B683,$D$13&lt;=B684),$D$12,0)))</f>
        <v>#VALUE!</v>
      </c>
      <c r="F684" s="0" t="e">
        <f aca="false">IF(A684="","",F683-D684-E684)</f>
        <v>#VALUE!</v>
      </c>
    </row>
    <row r="685" customFormat="false" ht="12.85" hidden="false" customHeight="false" outlineLevel="0" collapsed="false">
      <c r="A685" s="0" t="e">
        <f aca="false">IF(AND(A684&lt;$F$12,F684&gt;0),A684+1,"")</f>
        <v>#VALUE!</v>
      </c>
      <c r="B685" s="19" t="e">
        <f aca="false">IF(A685="","",IF(VLOOKUP($B$12,Data!$A$2:$B$8,2,0)&lt;13,EDATE($B$16,A685*12/VLOOKUP($B$12,Data!$A$2:$B$8,2,0)),IF(VLOOKUP($B$12,Data!$A$2:$B$8,2,0)=52,B684+7,B684+14)))</f>
        <v>#VALUE!</v>
      </c>
      <c r="C685" s="0" t="e">
        <f aca="false">IF(A685="","",F684*($B$10/VLOOKUP($B$12,Data!$A$2:$B$8,2,0)))</f>
        <v>#VALUE!</v>
      </c>
      <c r="D685" s="0" t="e">
        <f aca="false">IF(A685="","",IF(F684&lt;$F$9,F684,$F$9-C685))</f>
        <v>#VALUE!</v>
      </c>
      <c r="E685" s="20" t="e">
        <f aca="false">IF(D685&gt;=F684,"",IF(A685="","",IF($D$9&gt;0,$D$9,0)+IF(AND(DATE(YEAR(B685),MONTH($D$11),DAY($D$11))&gt;B684,DATE(YEAR(B685),MONTH($D$11),DAY($D$11))&lt;=B685),$D$10,0)+IF(AND($D$13&gt;B684,$D$13&lt;=B685),$D$12,0)))</f>
        <v>#VALUE!</v>
      </c>
      <c r="F685" s="0" t="e">
        <f aca="false">IF(A685="","",F684-D685-E685)</f>
        <v>#VALUE!</v>
      </c>
    </row>
    <row r="686" customFormat="false" ht="12.85" hidden="false" customHeight="false" outlineLevel="0" collapsed="false">
      <c r="A686" s="0" t="e">
        <f aca="false">IF(AND(A685&lt;$F$12,F685&gt;0),A685+1,"")</f>
        <v>#VALUE!</v>
      </c>
      <c r="B686" s="19" t="e">
        <f aca="false">IF(A686="","",IF(VLOOKUP($B$12,Data!$A$2:$B$8,2,0)&lt;13,EDATE($B$16,A686*12/VLOOKUP($B$12,Data!$A$2:$B$8,2,0)),IF(VLOOKUP($B$12,Data!$A$2:$B$8,2,0)=52,B685+7,B685+14)))</f>
        <v>#VALUE!</v>
      </c>
      <c r="C686" s="0" t="e">
        <f aca="false">IF(A686="","",F685*($B$10/VLOOKUP($B$12,Data!$A$2:$B$8,2,0)))</f>
        <v>#VALUE!</v>
      </c>
      <c r="D686" s="0" t="e">
        <f aca="false">IF(A686="","",IF(F685&lt;$F$9,F685,$F$9-C686))</f>
        <v>#VALUE!</v>
      </c>
      <c r="E686" s="20" t="e">
        <f aca="false">IF(D686&gt;=F685,"",IF(A686="","",IF($D$9&gt;0,$D$9,0)+IF(AND(DATE(YEAR(B686),MONTH($D$11),DAY($D$11))&gt;B685,DATE(YEAR(B686),MONTH($D$11),DAY($D$11))&lt;=B686),$D$10,0)+IF(AND($D$13&gt;B685,$D$13&lt;=B686),$D$12,0)))</f>
        <v>#VALUE!</v>
      </c>
      <c r="F686" s="0" t="e">
        <f aca="false">IF(A686="","",F685-D686-E686)</f>
        <v>#VALUE!</v>
      </c>
    </row>
    <row r="687" customFormat="false" ht="12.85" hidden="false" customHeight="false" outlineLevel="0" collapsed="false">
      <c r="A687" s="0" t="e">
        <f aca="false">IF(AND(A686&lt;$F$12,F686&gt;0),A686+1,"")</f>
        <v>#VALUE!</v>
      </c>
      <c r="B687" s="19" t="e">
        <f aca="false">IF(A687="","",IF(VLOOKUP($B$12,Data!$A$2:$B$8,2,0)&lt;13,EDATE($B$16,A687*12/VLOOKUP($B$12,Data!$A$2:$B$8,2,0)),IF(VLOOKUP($B$12,Data!$A$2:$B$8,2,0)=52,B686+7,B686+14)))</f>
        <v>#VALUE!</v>
      </c>
      <c r="C687" s="0" t="e">
        <f aca="false">IF(A687="","",F686*($B$10/VLOOKUP($B$12,Data!$A$2:$B$8,2,0)))</f>
        <v>#VALUE!</v>
      </c>
      <c r="D687" s="0" t="e">
        <f aca="false">IF(A687="","",IF(F686&lt;$F$9,F686,$F$9-C687))</f>
        <v>#VALUE!</v>
      </c>
      <c r="E687" s="20" t="e">
        <f aca="false">IF(D687&gt;=F686,"",IF(A687="","",IF($D$9&gt;0,$D$9,0)+IF(AND(DATE(YEAR(B687),MONTH($D$11),DAY($D$11))&gt;B686,DATE(YEAR(B687),MONTH($D$11),DAY($D$11))&lt;=B687),$D$10,0)+IF(AND($D$13&gt;B686,$D$13&lt;=B687),$D$12,0)))</f>
        <v>#VALUE!</v>
      </c>
      <c r="F687" s="0" t="e">
        <f aca="false">IF(A687="","",F686-D687-E687)</f>
        <v>#VALUE!</v>
      </c>
    </row>
    <row r="688" customFormat="false" ht="12.85" hidden="false" customHeight="false" outlineLevel="0" collapsed="false">
      <c r="A688" s="0" t="e">
        <f aca="false">IF(AND(A687&lt;$F$12,F687&gt;0),A687+1,"")</f>
        <v>#VALUE!</v>
      </c>
      <c r="B688" s="19" t="e">
        <f aca="false">IF(A688="","",IF(VLOOKUP($B$12,Data!$A$2:$B$8,2,0)&lt;13,EDATE($B$16,A688*12/VLOOKUP($B$12,Data!$A$2:$B$8,2,0)),IF(VLOOKUP($B$12,Data!$A$2:$B$8,2,0)=52,B687+7,B687+14)))</f>
        <v>#VALUE!</v>
      </c>
      <c r="C688" s="0" t="e">
        <f aca="false">IF(A688="","",F687*($B$10/VLOOKUP($B$12,Data!$A$2:$B$8,2,0)))</f>
        <v>#VALUE!</v>
      </c>
      <c r="D688" s="0" t="e">
        <f aca="false">IF(A688="","",IF(F687&lt;$F$9,F687,$F$9-C688))</f>
        <v>#VALUE!</v>
      </c>
      <c r="E688" s="20" t="e">
        <f aca="false">IF(D688&gt;=F687,"",IF(A688="","",IF($D$9&gt;0,$D$9,0)+IF(AND(DATE(YEAR(B688),MONTH($D$11),DAY($D$11))&gt;B687,DATE(YEAR(B688),MONTH($D$11),DAY($D$11))&lt;=B688),$D$10,0)+IF(AND($D$13&gt;B687,$D$13&lt;=B688),$D$12,0)))</f>
        <v>#VALUE!</v>
      </c>
      <c r="F688" s="0" t="e">
        <f aca="false">IF(A688="","",F687-D688-E688)</f>
        <v>#VALUE!</v>
      </c>
    </row>
    <row r="689" customFormat="false" ht="12.85" hidden="false" customHeight="false" outlineLevel="0" collapsed="false">
      <c r="A689" s="0" t="e">
        <f aca="false">IF(AND(A688&lt;$F$12,F688&gt;0),A688+1,"")</f>
        <v>#VALUE!</v>
      </c>
      <c r="B689" s="19" t="e">
        <f aca="false">IF(A689="","",IF(VLOOKUP($B$12,Data!$A$2:$B$8,2,0)&lt;13,EDATE($B$16,A689*12/VLOOKUP($B$12,Data!$A$2:$B$8,2,0)),IF(VLOOKUP($B$12,Data!$A$2:$B$8,2,0)=52,B688+7,B688+14)))</f>
        <v>#VALUE!</v>
      </c>
      <c r="C689" s="0" t="e">
        <f aca="false">IF(A689="","",F688*($B$10/VLOOKUP($B$12,Data!$A$2:$B$8,2,0)))</f>
        <v>#VALUE!</v>
      </c>
      <c r="D689" s="0" t="e">
        <f aca="false">IF(A689="","",IF(F688&lt;$F$9,F688,$F$9-C689))</f>
        <v>#VALUE!</v>
      </c>
      <c r="E689" s="20" t="e">
        <f aca="false">IF(D689&gt;=F688,"",IF(A689="","",IF($D$9&gt;0,$D$9,0)+IF(AND(DATE(YEAR(B689),MONTH($D$11),DAY($D$11))&gt;B688,DATE(YEAR(B689),MONTH($D$11),DAY($D$11))&lt;=B689),$D$10,0)+IF(AND($D$13&gt;B688,$D$13&lt;=B689),$D$12,0)))</f>
        <v>#VALUE!</v>
      </c>
      <c r="F689" s="0" t="e">
        <f aca="false">IF(A689="","",F688-D689-E689)</f>
        <v>#VALUE!</v>
      </c>
    </row>
    <row r="690" customFormat="false" ht="12.85" hidden="false" customHeight="false" outlineLevel="0" collapsed="false">
      <c r="A690" s="0" t="e">
        <f aca="false">IF(AND(A689&lt;$F$12,F689&gt;0),A689+1,"")</f>
        <v>#VALUE!</v>
      </c>
      <c r="B690" s="19" t="e">
        <f aca="false">IF(A690="","",IF(VLOOKUP($B$12,Data!$A$2:$B$8,2,0)&lt;13,EDATE($B$16,A690*12/VLOOKUP($B$12,Data!$A$2:$B$8,2,0)),IF(VLOOKUP($B$12,Data!$A$2:$B$8,2,0)=52,B689+7,B689+14)))</f>
        <v>#VALUE!</v>
      </c>
      <c r="C690" s="0" t="e">
        <f aca="false">IF(A690="","",F689*($B$10/VLOOKUP($B$12,Data!$A$2:$B$8,2,0)))</f>
        <v>#VALUE!</v>
      </c>
      <c r="D690" s="0" t="e">
        <f aca="false">IF(A690="","",IF(F689&lt;$F$9,F689,$F$9-C690))</f>
        <v>#VALUE!</v>
      </c>
      <c r="E690" s="20" t="e">
        <f aca="false">IF(D690&gt;=F689,"",IF(A690="","",IF($D$9&gt;0,$D$9,0)+IF(AND(DATE(YEAR(B690),MONTH($D$11),DAY($D$11))&gt;B689,DATE(YEAR(B690),MONTH($D$11),DAY($D$11))&lt;=B690),$D$10,0)+IF(AND($D$13&gt;B689,$D$13&lt;=B690),$D$12,0)))</f>
        <v>#VALUE!</v>
      </c>
      <c r="F690" s="0" t="e">
        <f aca="false">IF(A690="","",F689-D690-E690)</f>
        <v>#VALUE!</v>
      </c>
    </row>
    <row r="691" customFormat="false" ht="12.85" hidden="false" customHeight="false" outlineLevel="0" collapsed="false">
      <c r="A691" s="0" t="e">
        <f aca="false">IF(AND(A690&lt;$F$12,F690&gt;0),A690+1,"")</f>
        <v>#VALUE!</v>
      </c>
      <c r="B691" s="19" t="e">
        <f aca="false">IF(A691="","",IF(VLOOKUP($B$12,Data!$A$2:$B$8,2,0)&lt;13,EDATE($B$16,A691*12/VLOOKUP($B$12,Data!$A$2:$B$8,2,0)),IF(VLOOKUP($B$12,Data!$A$2:$B$8,2,0)=52,B690+7,B690+14)))</f>
        <v>#VALUE!</v>
      </c>
      <c r="C691" s="0" t="e">
        <f aca="false">IF(A691="","",F690*($B$10/VLOOKUP($B$12,Data!$A$2:$B$8,2,0)))</f>
        <v>#VALUE!</v>
      </c>
      <c r="D691" s="0" t="e">
        <f aca="false">IF(A691="","",IF(F690&lt;$F$9,F690,$F$9-C691))</f>
        <v>#VALUE!</v>
      </c>
      <c r="E691" s="20" t="e">
        <f aca="false">IF(D691&gt;=F690,"",IF(A691="","",IF($D$9&gt;0,$D$9,0)+IF(AND(DATE(YEAR(B691),MONTH($D$11),DAY($D$11))&gt;B690,DATE(YEAR(B691),MONTH($D$11),DAY($D$11))&lt;=B691),$D$10,0)+IF(AND($D$13&gt;B690,$D$13&lt;=B691),$D$12,0)))</f>
        <v>#VALUE!</v>
      </c>
      <c r="F691" s="0" t="e">
        <f aca="false">IF(A691="","",F690-D691-E691)</f>
        <v>#VALUE!</v>
      </c>
    </row>
    <row r="692" customFormat="false" ht="12.85" hidden="false" customHeight="false" outlineLevel="0" collapsed="false">
      <c r="A692" s="0" t="e">
        <f aca="false">IF(AND(A691&lt;$F$12,F691&gt;0),A691+1,"")</f>
        <v>#VALUE!</v>
      </c>
      <c r="B692" s="19" t="e">
        <f aca="false">IF(A692="","",IF(VLOOKUP($B$12,Data!$A$2:$B$8,2,0)&lt;13,EDATE($B$16,A692*12/VLOOKUP($B$12,Data!$A$2:$B$8,2,0)),IF(VLOOKUP($B$12,Data!$A$2:$B$8,2,0)=52,B691+7,B691+14)))</f>
        <v>#VALUE!</v>
      </c>
      <c r="C692" s="0" t="e">
        <f aca="false">IF(A692="","",F691*($B$10/VLOOKUP($B$12,Data!$A$2:$B$8,2,0)))</f>
        <v>#VALUE!</v>
      </c>
      <c r="D692" s="0" t="e">
        <f aca="false">IF(A692="","",IF(F691&lt;$F$9,F691,$F$9-C692))</f>
        <v>#VALUE!</v>
      </c>
      <c r="E692" s="20" t="e">
        <f aca="false">IF(D692&gt;=F691,"",IF(A692="","",IF($D$9&gt;0,$D$9,0)+IF(AND(DATE(YEAR(B692),MONTH($D$11),DAY($D$11))&gt;B691,DATE(YEAR(B692),MONTH($D$11),DAY($D$11))&lt;=B692),$D$10,0)+IF(AND($D$13&gt;B691,$D$13&lt;=B692),$D$12,0)))</f>
        <v>#VALUE!</v>
      </c>
      <c r="F692" s="0" t="e">
        <f aca="false">IF(A692="","",F691-D692-E692)</f>
        <v>#VALUE!</v>
      </c>
    </row>
    <row r="693" customFormat="false" ht="12.85" hidden="false" customHeight="false" outlineLevel="0" collapsed="false">
      <c r="A693" s="0" t="e">
        <f aca="false">IF(AND(A692&lt;$F$12,F692&gt;0),A692+1,"")</f>
        <v>#VALUE!</v>
      </c>
      <c r="B693" s="19" t="e">
        <f aca="false">IF(A693="","",IF(VLOOKUP($B$12,Data!$A$2:$B$8,2,0)&lt;13,EDATE($B$16,A693*12/VLOOKUP($B$12,Data!$A$2:$B$8,2,0)),IF(VLOOKUP($B$12,Data!$A$2:$B$8,2,0)=52,B692+7,B692+14)))</f>
        <v>#VALUE!</v>
      </c>
      <c r="C693" s="0" t="e">
        <f aca="false">IF(A693="","",F692*($B$10/VLOOKUP($B$12,Data!$A$2:$B$8,2,0)))</f>
        <v>#VALUE!</v>
      </c>
      <c r="D693" s="0" t="e">
        <f aca="false">IF(A693="","",IF(F692&lt;$F$9,F692,$F$9-C693))</f>
        <v>#VALUE!</v>
      </c>
      <c r="E693" s="20" t="e">
        <f aca="false">IF(D693&gt;=F692,"",IF(A693="","",IF($D$9&gt;0,$D$9,0)+IF(AND(DATE(YEAR(B693),MONTH($D$11),DAY($D$11))&gt;B692,DATE(YEAR(B693),MONTH($D$11),DAY($D$11))&lt;=B693),$D$10,0)+IF(AND($D$13&gt;B692,$D$13&lt;=B693),$D$12,0)))</f>
        <v>#VALUE!</v>
      </c>
      <c r="F693" s="0" t="e">
        <f aca="false">IF(A693="","",F692-D693-E693)</f>
        <v>#VALUE!</v>
      </c>
    </row>
    <row r="694" customFormat="false" ht="12.85" hidden="false" customHeight="false" outlineLevel="0" collapsed="false">
      <c r="A694" s="0" t="e">
        <f aca="false">IF(AND(A693&lt;$F$12,F693&gt;0),A693+1,"")</f>
        <v>#VALUE!</v>
      </c>
      <c r="B694" s="19" t="e">
        <f aca="false">IF(A694="","",IF(VLOOKUP($B$12,Data!$A$2:$B$8,2,0)&lt;13,EDATE($B$16,A694*12/VLOOKUP($B$12,Data!$A$2:$B$8,2,0)),IF(VLOOKUP($B$12,Data!$A$2:$B$8,2,0)=52,B693+7,B693+14)))</f>
        <v>#VALUE!</v>
      </c>
      <c r="C694" s="0" t="e">
        <f aca="false">IF(A694="","",F693*($B$10/VLOOKUP($B$12,Data!$A$2:$B$8,2,0)))</f>
        <v>#VALUE!</v>
      </c>
      <c r="D694" s="0" t="e">
        <f aca="false">IF(A694="","",IF(F693&lt;$F$9,F693,$F$9-C694))</f>
        <v>#VALUE!</v>
      </c>
      <c r="E694" s="20" t="e">
        <f aca="false">IF(D694&gt;=F693,"",IF(A694="","",IF($D$9&gt;0,$D$9,0)+IF(AND(DATE(YEAR(B694),MONTH($D$11),DAY($D$11))&gt;B693,DATE(YEAR(B694),MONTH($D$11),DAY($D$11))&lt;=B694),$D$10,0)+IF(AND($D$13&gt;B693,$D$13&lt;=B694),$D$12,0)))</f>
        <v>#VALUE!</v>
      </c>
      <c r="F694" s="0" t="e">
        <f aca="false">IF(A694="","",F693-D694-E694)</f>
        <v>#VALUE!</v>
      </c>
    </row>
    <row r="695" customFormat="false" ht="12.85" hidden="false" customHeight="false" outlineLevel="0" collapsed="false">
      <c r="A695" s="0" t="e">
        <f aca="false">IF(AND(A694&lt;$F$12,F694&gt;0),A694+1,"")</f>
        <v>#VALUE!</v>
      </c>
      <c r="B695" s="19" t="e">
        <f aca="false">IF(A695="","",IF(VLOOKUP($B$12,Data!$A$2:$B$8,2,0)&lt;13,EDATE($B$16,A695*12/VLOOKUP($B$12,Data!$A$2:$B$8,2,0)),IF(VLOOKUP($B$12,Data!$A$2:$B$8,2,0)=52,B694+7,B694+14)))</f>
        <v>#VALUE!</v>
      </c>
      <c r="C695" s="0" t="e">
        <f aca="false">IF(A695="","",F694*($B$10/VLOOKUP($B$12,Data!$A$2:$B$8,2,0)))</f>
        <v>#VALUE!</v>
      </c>
      <c r="D695" s="0" t="e">
        <f aca="false">IF(A695="","",IF(F694&lt;$F$9,F694,$F$9-C695))</f>
        <v>#VALUE!</v>
      </c>
      <c r="E695" s="20" t="e">
        <f aca="false">IF(D695&gt;=F694,"",IF(A695="","",IF($D$9&gt;0,$D$9,0)+IF(AND(DATE(YEAR(B695),MONTH($D$11),DAY($D$11))&gt;B694,DATE(YEAR(B695),MONTH($D$11),DAY($D$11))&lt;=B695),$D$10,0)+IF(AND($D$13&gt;B694,$D$13&lt;=B695),$D$12,0)))</f>
        <v>#VALUE!</v>
      </c>
      <c r="F695" s="0" t="e">
        <f aca="false">IF(A695="","",F694-D695-E695)</f>
        <v>#VALUE!</v>
      </c>
    </row>
    <row r="696" customFormat="false" ht="12.85" hidden="false" customHeight="false" outlineLevel="0" collapsed="false">
      <c r="A696" s="0" t="e">
        <f aca="false">IF(AND(A695&lt;$F$12,F695&gt;0),A695+1,"")</f>
        <v>#VALUE!</v>
      </c>
      <c r="B696" s="19" t="e">
        <f aca="false">IF(A696="","",IF(VLOOKUP($B$12,Data!$A$2:$B$8,2,0)&lt;13,EDATE($B$16,A696*12/VLOOKUP($B$12,Data!$A$2:$B$8,2,0)),IF(VLOOKUP($B$12,Data!$A$2:$B$8,2,0)=52,B695+7,B695+14)))</f>
        <v>#VALUE!</v>
      </c>
      <c r="C696" s="0" t="e">
        <f aca="false">IF(A696="","",F695*($B$10/VLOOKUP($B$12,Data!$A$2:$B$8,2,0)))</f>
        <v>#VALUE!</v>
      </c>
      <c r="D696" s="0" t="e">
        <f aca="false">IF(A696="","",IF(F695&lt;$F$9,F695,$F$9-C696))</f>
        <v>#VALUE!</v>
      </c>
      <c r="E696" s="20" t="e">
        <f aca="false">IF(D696&gt;=F695,"",IF(A696="","",IF($D$9&gt;0,$D$9,0)+IF(AND(DATE(YEAR(B696),MONTH($D$11),DAY($D$11))&gt;B695,DATE(YEAR(B696),MONTH($D$11),DAY($D$11))&lt;=B696),$D$10,0)+IF(AND($D$13&gt;B695,$D$13&lt;=B696),$D$12,0)))</f>
        <v>#VALUE!</v>
      </c>
      <c r="F696" s="0" t="e">
        <f aca="false">IF(A696="","",F695-D696-E696)</f>
        <v>#VALUE!</v>
      </c>
    </row>
    <row r="697" customFormat="false" ht="12.85" hidden="false" customHeight="false" outlineLevel="0" collapsed="false">
      <c r="A697" s="0" t="e">
        <f aca="false">IF(AND(A696&lt;$F$12,F696&gt;0),A696+1,"")</f>
        <v>#VALUE!</v>
      </c>
      <c r="B697" s="19" t="e">
        <f aca="false">IF(A697="","",IF(VLOOKUP($B$12,Data!$A$2:$B$8,2,0)&lt;13,EDATE($B$16,A697*12/VLOOKUP($B$12,Data!$A$2:$B$8,2,0)),IF(VLOOKUP($B$12,Data!$A$2:$B$8,2,0)=52,B696+7,B696+14)))</f>
        <v>#VALUE!</v>
      </c>
      <c r="C697" s="0" t="e">
        <f aca="false">IF(A697="","",F696*($B$10/VLOOKUP($B$12,Data!$A$2:$B$8,2,0)))</f>
        <v>#VALUE!</v>
      </c>
      <c r="D697" s="0" t="e">
        <f aca="false">IF(A697="","",IF(F696&lt;$F$9,F696,$F$9-C697))</f>
        <v>#VALUE!</v>
      </c>
      <c r="E697" s="20" t="e">
        <f aca="false">IF(D697&gt;=F696,"",IF(A697="","",IF($D$9&gt;0,$D$9,0)+IF(AND(DATE(YEAR(B697),MONTH($D$11),DAY($D$11))&gt;B696,DATE(YEAR(B697),MONTH($D$11),DAY($D$11))&lt;=B697),$D$10,0)+IF(AND($D$13&gt;B696,$D$13&lt;=B697),$D$12,0)))</f>
        <v>#VALUE!</v>
      </c>
      <c r="F697" s="0" t="e">
        <f aca="false">IF(A697="","",F696-D697-E697)</f>
        <v>#VALUE!</v>
      </c>
    </row>
    <row r="698" customFormat="false" ht="12.85" hidden="false" customHeight="false" outlineLevel="0" collapsed="false">
      <c r="A698" s="0" t="e">
        <f aca="false">IF(AND(A697&lt;$F$12,F697&gt;0),A697+1,"")</f>
        <v>#VALUE!</v>
      </c>
      <c r="B698" s="19" t="e">
        <f aca="false">IF(A698="","",IF(VLOOKUP($B$12,Data!$A$2:$B$8,2,0)&lt;13,EDATE($B$16,A698*12/VLOOKUP($B$12,Data!$A$2:$B$8,2,0)),IF(VLOOKUP($B$12,Data!$A$2:$B$8,2,0)=52,B697+7,B697+14)))</f>
        <v>#VALUE!</v>
      </c>
      <c r="C698" s="0" t="e">
        <f aca="false">IF(A698="","",F697*($B$10/VLOOKUP($B$12,Data!$A$2:$B$8,2,0)))</f>
        <v>#VALUE!</v>
      </c>
      <c r="D698" s="0" t="e">
        <f aca="false">IF(A698="","",IF(F697&lt;$F$9,F697,$F$9-C698))</f>
        <v>#VALUE!</v>
      </c>
      <c r="E698" s="20" t="e">
        <f aca="false">IF(D698&gt;=F697,"",IF(A698="","",IF($D$9&gt;0,$D$9,0)+IF(AND(DATE(YEAR(B698),MONTH($D$11),DAY($D$11))&gt;B697,DATE(YEAR(B698),MONTH($D$11),DAY($D$11))&lt;=B698),$D$10,0)+IF(AND($D$13&gt;B697,$D$13&lt;=B698),$D$12,0)))</f>
        <v>#VALUE!</v>
      </c>
      <c r="F698" s="0" t="e">
        <f aca="false">IF(A698="","",F697-D698-E698)</f>
        <v>#VALUE!</v>
      </c>
    </row>
    <row r="699" customFormat="false" ht="12.85" hidden="false" customHeight="false" outlineLevel="0" collapsed="false">
      <c r="A699" s="0" t="e">
        <f aca="false">IF(AND(A698&lt;$F$12,F698&gt;0),A698+1,"")</f>
        <v>#VALUE!</v>
      </c>
      <c r="B699" s="19" t="e">
        <f aca="false">IF(A699="","",IF(VLOOKUP($B$12,Data!$A$2:$B$8,2,0)&lt;13,EDATE($B$16,A699*12/VLOOKUP($B$12,Data!$A$2:$B$8,2,0)),IF(VLOOKUP($B$12,Data!$A$2:$B$8,2,0)=52,B698+7,B698+14)))</f>
        <v>#VALUE!</v>
      </c>
      <c r="C699" s="0" t="e">
        <f aca="false">IF(A699="","",F698*($B$10/VLOOKUP($B$12,Data!$A$2:$B$8,2,0)))</f>
        <v>#VALUE!</v>
      </c>
      <c r="D699" s="0" t="e">
        <f aca="false">IF(A699="","",IF(F698&lt;$F$9,F698,$F$9-C699))</f>
        <v>#VALUE!</v>
      </c>
      <c r="E699" s="20" t="e">
        <f aca="false">IF(D699&gt;=F698,"",IF(A699="","",IF($D$9&gt;0,$D$9,0)+IF(AND(DATE(YEAR(B699),MONTH($D$11),DAY($D$11))&gt;B698,DATE(YEAR(B699),MONTH($D$11),DAY($D$11))&lt;=B699),$D$10,0)+IF(AND($D$13&gt;B698,$D$13&lt;=B699),$D$12,0)))</f>
        <v>#VALUE!</v>
      </c>
      <c r="F699" s="0" t="e">
        <f aca="false">IF(A699="","",F698-D699-E699)</f>
        <v>#VALUE!</v>
      </c>
    </row>
    <row r="700" customFormat="false" ht="12.85" hidden="false" customHeight="false" outlineLevel="0" collapsed="false">
      <c r="A700" s="0" t="e">
        <f aca="false">IF(AND(A699&lt;$F$12,F699&gt;0),A699+1,"")</f>
        <v>#VALUE!</v>
      </c>
      <c r="B700" s="19" t="e">
        <f aca="false">IF(A700="","",IF(VLOOKUP($B$12,Data!$A$2:$B$8,2,0)&lt;13,EDATE($B$16,A700*12/VLOOKUP($B$12,Data!$A$2:$B$8,2,0)),IF(VLOOKUP($B$12,Data!$A$2:$B$8,2,0)=52,B699+7,B699+14)))</f>
        <v>#VALUE!</v>
      </c>
      <c r="C700" s="0" t="e">
        <f aca="false">IF(A700="","",F699*($B$10/VLOOKUP($B$12,Data!$A$2:$B$8,2,0)))</f>
        <v>#VALUE!</v>
      </c>
      <c r="D700" s="0" t="e">
        <f aca="false">IF(A700="","",IF(F699&lt;$F$9,F699,$F$9-C700))</f>
        <v>#VALUE!</v>
      </c>
      <c r="E700" s="20" t="e">
        <f aca="false">IF(D700&gt;=F699,"",IF(A700="","",IF($D$9&gt;0,$D$9,0)+IF(AND(DATE(YEAR(B700),MONTH($D$11),DAY($D$11))&gt;B699,DATE(YEAR(B700),MONTH($D$11),DAY($D$11))&lt;=B700),$D$10,0)+IF(AND($D$13&gt;B699,$D$13&lt;=B700),$D$12,0)))</f>
        <v>#VALUE!</v>
      </c>
      <c r="F700" s="0" t="e">
        <f aca="false">IF(A700="","",F699-D700-E700)</f>
        <v>#VALUE!</v>
      </c>
    </row>
    <row r="701" customFormat="false" ht="12.85" hidden="false" customHeight="false" outlineLevel="0" collapsed="false">
      <c r="A701" s="0" t="e">
        <f aca="false">IF(AND(A700&lt;$F$12,F700&gt;0),A700+1,"")</f>
        <v>#VALUE!</v>
      </c>
      <c r="B701" s="19" t="e">
        <f aca="false">IF(A701="","",IF(VLOOKUP($B$12,Data!$A$2:$B$8,2,0)&lt;13,EDATE($B$16,A701*12/VLOOKUP($B$12,Data!$A$2:$B$8,2,0)),IF(VLOOKUP($B$12,Data!$A$2:$B$8,2,0)=52,B700+7,B700+14)))</f>
        <v>#VALUE!</v>
      </c>
      <c r="C701" s="0" t="e">
        <f aca="false">IF(A701="","",F700*($B$10/VLOOKUP($B$12,Data!$A$2:$B$8,2,0)))</f>
        <v>#VALUE!</v>
      </c>
      <c r="D701" s="0" t="e">
        <f aca="false">IF(A701="","",IF(F700&lt;$F$9,F700,$F$9-C701))</f>
        <v>#VALUE!</v>
      </c>
      <c r="E701" s="20" t="e">
        <f aca="false">IF(D701&gt;=F700,"",IF(A701="","",IF($D$9&gt;0,$D$9,0)+IF(AND(DATE(YEAR(B701),MONTH($D$11),DAY($D$11))&gt;B700,DATE(YEAR(B701),MONTH($D$11),DAY($D$11))&lt;=B701),$D$10,0)+IF(AND($D$13&gt;B700,$D$13&lt;=B701),$D$12,0)))</f>
        <v>#VALUE!</v>
      </c>
      <c r="F701" s="0" t="e">
        <f aca="false">IF(A701="","",F700-D701-E701)</f>
        <v>#VALUE!</v>
      </c>
    </row>
    <row r="702" customFormat="false" ht="12.85" hidden="false" customHeight="false" outlineLevel="0" collapsed="false">
      <c r="A702" s="0" t="e">
        <f aca="false">IF(AND(A701&lt;$F$12,F701&gt;0),A701+1,"")</f>
        <v>#VALUE!</v>
      </c>
      <c r="B702" s="19" t="e">
        <f aca="false">IF(A702="","",IF(VLOOKUP($B$12,Data!$A$2:$B$8,2,0)&lt;13,EDATE($B$16,A702*12/VLOOKUP($B$12,Data!$A$2:$B$8,2,0)),IF(VLOOKUP($B$12,Data!$A$2:$B$8,2,0)=52,B701+7,B701+14)))</f>
        <v>#VALUE!</v>
      </c>
      <c r="C702" s="0" t="e">
        <f aca="false">IF(A702="","",F701*($B$10/VLOOKUP($B$12,Data!$A$2:$B$8,2,0)))</f>
        <v>#VALUE!</v>
      </c>
      <c r="D702" s="0" t="e">
        <f aca="false">IF(A702="","",IF(F701&lt;$F$9,F701,$F$9-C702))</f>
        <v>#VALUE!</v>
      </c>
      <c r="E702" s="20" t="e">
        <f aca="false">IF(D702&gt;=F701,"",IF(A702="","",IF($D$9&gt;0,$D$9,0)+IF(AND(DATE(YEAR(B702),MONTH($D$11),DAY($D$11))&gt;B701,DATE(YEAR(B702),MONTH($D$11),DAY($D$11))&lt;=B702),$D$10,0)+IF(AND($D$13&gt;B701,$D$13&lt;=B702),$D$12,0)))</f>
        <v>#VALUE!</v>
      </c>
      <c r="F702" s="0" t="e">
        <f aca="false">IF(A702="","",F701-D702-E702)</f>
        <v>#VALUE!</v>
      </c>
    </row>
    <row r="703" customFormat="false" ht="12.85" hidden="false" customHeight="false" outlineLevel="0" collapsed="false">
      <c r="A703" s="0" t="e">
        <f aca="false">IF(AND(A702&lt;$F$12,F702&gt;0),A702+1,"")</f>
        <v>#VALUE!</v>
      </c>
      <c r="B703" s="19" t="e">
        <f aca="false">IF(A703="","",IF(VLOOKUP($B$12,Data!$A$2:$B$8,2,0)&lt;13,EDATE($B$16,A703*12/VLOOKUP($B$12,Data!$A$2:$B$8,2,0)),IF(VLOOKUP($B$12,Data!$A$2:$B$8,2,0)=52,B702+7,B702+14)))</f>
        <v>#VALUE!</v>
      </c>
      <c r="C703" s="0" t="e">
        <f aca="false">IF(A703="","",F702*($B$10/VLOOKUP($B$12,Data!$A$2:$B$8,2,0)))</f>
        <v>#VALUE!</v>
      </c>
      <c r="D703" s="0" t="e">
        <f aca="false">IF(A703="","",IF(F702&lt;$F$9,F702,$F$9-C703))</f>
        <v>#VALUE!</v>
      </c>
      <c r="E703" s="20" t="e">
        <f aca="false">IF(D703&gt;=F702,"",IF(A703="","",IF($D$9&gt;0,$D$9,0)+IF(AND(DATE(YEAR(B703),MONTH($D$11),DAY($D$11))&gt;B702,DATE(YEAR(B703),MONTH($D$11),DAY($D$11))&lt;=B703),$D$10,0)+IF(AND($D$13&gt;B702,$D$13&lt;=B703),$D$12,0)))</f>
        <v>#VALUE!</v>
      </c>
      <c r="F703" s="0" t="e">
        <f aca="false">IF(A703="","",F702-D703-E703)</f>
        <v>#VALUE!</v>
      </c>
    </row>
    <row r="704" customFormat="false" ht="12.85" hidden="false" customHeight="false" outlineLevel="0" collapsed="false">
      <c r="A704" s="0" t="e">
        <f aca="false">IF(AND(A703&lt;$F$12,F703&gt;0),A703+1,"")</f>
        <v>#VALUE!</v>
      </c>
      <c r="B704" s="19" t="e">
        <f aca="false">IF(A704="","",IF(VLOOKUP($B$12,Data!$A$2:$B$8,2,0)&lt;13,EDATE($B$16,A704*12/VLOOKUP($B$12,Data!$A$2:$B$8,2,0)),IF(VLOOKUP($B$12,Data!$A$2:$B$8,2,0)=52,B703+7,B703+14)))</f>
        <v>#VALUE!</v>
      </c>
      <c r="C704" s="0" t="e">
        <f aca="false">IF(A704="","",F703*($B$10/VLOOKUP($B$12,Data!$A$2:$B$8,2,0)))</f>
        <v>#VALUE!</v>
      </c>
      <c r="D704" s="0" t="e">
        <f aca="false">IF(A704="","",IF(F703&lt;$F$9,F703,$F$9-C704))</f>
        <v>#VALUE!</v>
      </c>
      <c r="E704" s="20" t="e">
        <f aca="false">IF(D704&gt;=F703,"",IF(A704="","",IF($D$9&gt;0,$D$9,0)+IF(AND(DATE(YEAR(B704),MONTH($D$11),DAY($D$11))&gt;B703,DATE(YEAR(B704),MONTH($D$11),DAY($D$11))&lt;=B704),$D$10,0)+IF(AND($D$13&gt;B703,$D$13&lt;=B704),$D$12,0)))</f>
        <v>#VALUE!</v>
      </c>
      <c r="F704" s="0" t="e">
        <f aca="false">IF(A704="","",F703-D704-E704)</f>
        <v>#VALUE!</v>
      </c>
    </row>
    <row r="705" customFormat="false" ht="12.85" hidden="false" customHeight="false" outlineLevel="0" collapsed="false">
      <c r="A705" s="0" t="e">
        <f aca="false">IF(AND(A704&lt;$F$12,F704&gt;0),A704+1,"")</f>
        <v>#VALUE!</v>
      </c>
      <c r="B705" s="19" t="e">
        <f aca="false">IF(A705="","",IF(VLOOKUP($B$12,Data!$A$2:$B$8,2,0)&lt;13,EDATE($B$16,A705*12/VLOOKUP($B$12,Data!$A$2:$B$8,2,0)),IF(VLOOKUP($B$12,Data!$A$2:$B$8,2,0)=52,B704+7,B704+14)))</f>
        <v>#VALUE!</v>
      </c>
      <c r="C705" s="0" t="e">
        <f aca="false">IF(A705="","",F704*($B$10/VLOOKUP($B$12,Data!$A$2:$B$8,2,0)))</f>
        <v>#VALUE!</v>
      </c>
      <c r="D705" s="0" t="e">
        <f aca="false">IF(A705="","",IF(F704&lt;$F$9,F704,$F$9-C705))</f>
        <v>#VALUE!</v>
      </c>
      <c r="E705" s="20" t="e">
        <f aca="false">IF(D705&gt;=F704,"",IF(A705="","",IF($D$9&gt;0,$D$9,0)+IF(AND(DATE(YEAR(B705),MONTH($D$11),DAY($D$11))&gt;B704,DATE(YEAR(B705),MONTH($D$11),DAY($D$11))&lt;=B705),$D$10,0)+IF(AND($D$13&gt;B704,$D$13&lt;=B705),$D$12,0)))</f>
        <v>#VALUE!</v>
      </c>
      <c r="F705" s="0" t="e">
        <f aca="false">IF(A705="","",F704-D705-E705)</f>
        <v>#VALUE!</v>
      </c>
    </row>
    <row r="706" customFormat="false" ht="12.85" hidden="false" customHeight="false" outlineLevel="0" collapsed="false">
      <c r="A706" s="0" t="e">
        <f aca="false">IF(AND(A705&lt;$F$12,F705&gt;0),A705+1,"")</f>
        <v>#VALUE!</v>
      </c>
      <c r="B706" s="19" t="e">
        <f aca="false">IF(A706="","",IF(VLOOKUP($B$12,Data!$A$2:$B$8,2,0)&lt;13,EDATE($B$16,A706*12/VLOOKUP($B$12,Data!$A$2:$B$8,2,0)),IF(VLOOKUP($B$12,Data!$A$2:$B$8,2,0)=52,B705+7,B705+14)))</f>
        <v>#VALUE!</v>
      </c>
      <c r="C706" s="0" t="e">
        <f aca="false">IF(A706="","",F705*($B$10/VLOOKUP($B$12,Data!$A$2:$B$8,2,0)))</f>
        <v>#VALUE!</v>
      </c>
      <c r="D706" s="0" t="e">
        <f aca="false">IF(A706="","",IF(F705&lt;$F$9,F705,$F$9-C706))</f>
        <v>#VALUE!</v>
      </c>
      <c r="E706" s="20" t="e">
        <f aca="false">IF(D706&gt;=F705,"",IF(A706="","",IF($D$9&gt;0,$D$9,0)+IF(AND(DATE(YEAR(B706),MONTH($D$11),DAY($D$11))&gt;B705,DATE(YEAR(B706),MONTH($D$11),DAY($D$11))&lt;=B706),$D$10,0)+IF(AND($D$13&gt;B705,$D$13&lt;=B706),$D$12,0)))</f>
        <v>#VALUE!</v>
      </c>
      <c r="F706" s="0" t="e">
        <f aca="false">IF(A706="","",F705-D706-E706)</f>
        <v>#VALUE!</v>
      </c>
    </row>
    <row r="707" customFormat="false" ht="12.85" hidden="false" customHeight="false" outlineLevel="0" collapsed="false">
      <c r="A707" s="0" t="e">
        <f aca="false">IF(AND(A706&lt;$F$12,F706&gt;0),A706+1,"")</f>
        <v>#VALUE!</v>
      </c>
      <c r="B707" s="19" t="e">
        <f aca="false">IF(A707="","",IF(VLOOKUP($B$12,Data!$A$2:$B$8,2,0)&lt;13,EDATE($B$16,A707*12/VLOOKUP($B$12,Data!$A$2:$B$8,2,0)),IF(VLOOKUP($B$12,Data!$A$2:$B$8,2,0)=52,B706+7,B706+14)))</f>
        <v>#VALUE!</v>
      </c>
      <c r="C707" s="0" t="e">
        <f aca="false">IF(A707="","",F706*($B$10/VLOOKUP($B$12,Data!$A$2:$B$8,2,0)))</f>
        <v>#VALUE!</v>
      </c>
      <c r="D707" s="0" t="e">
        <f aca="false">IF(A707="","",IF(F706&lt;$F$9,F706,$F$9-C707))</f>
        <v>#VALUE!</v>
      </c>
      <c r="E707" s="20" t="e">
        <f aca="false">IF(D707&gt;=F706,"",IF(A707="","",IF($D$9&gt;0,$D$9,0)+IF(AND(DATE(YEAR(B707),MONTH($D$11),DAY($D$11))&gt;B706,DATE(YEAR(B707),MONTH($D$11),DAY($D$11))&lt;=B707),$D$10,0)+IF(AND($D$13&gt;B706,$D$13&lt;=B707),$D$12,0)))</f>
        <v>#VALUE!</v>
      </c>
      <c r="F707" s="0" t="e">
        <f aca="false">IF(A707="","",F706-D707-E707)</f>
        <v>#VALUE!</v>
      </c>
    </row>
    <row r="708" customFormat="false" ht="12.85" hidden="false" customHeight="false" outlineLevel="0" collapsed="false">
      <c r="A708" s="0" t="e">
        <f aca="false">IF(AND(A707&lt;$F$12,F707&gt;0),A707+1,"")</f>
        <v>#VALUE!</v>
      </c>
      <c r="B708" s="19" t="e">
        <f aca="false">IF(A708="","",IF(VLOOKUP($B$12,Data!$A$2:$B$8,2,0)&lt;13,EDATE($B$16,A708*12/VLOOKUP($B$12,Data!$A$2:$B$8,2,0)),IF(VLOOKUP($B$12,Data!$A$2:$B$8,2,0)=52,B707+7,B707+14)))</f>
        <v>#VALUE!</v>
      </c>
      <c r="C708" s="0" t="e">
        <f aca="false">IF(A708="","",F707*($B$10/VLOOKUP($B$12,Data!$A$2:$B$8,2,0)))</f>
        <v>#VALUE!</v>
      </c>
      <c r="D708" s="0" t="e">
        <f aca="false">IF(A708="","",IF(F707&lt;$F$9,F707,$F$9-C708))</f>
        <v>#VALUE!</v>
      </c>
      <c r="E708" s="20" t="e">
        <f aca="false">IF(D708&gt;=F707,"",IF(A708="","",IF($D$9&gt;0,$D$9,0)+IF(AND(DATE(YEAR(B708),MONTH($D$11),DAY($D$11))&gt;B707,DATE(YEAR(B708),MONTH($D$11),DAY($D$11))&lt;=B708),$D$10,0)+IF(AND($D$13&gt;B707,$D$13&lt;=B708),$D$12,0)))</f>
        <v>#VALUE!</v>
      </c>
      <c r="F708" s="0" t="e">
        <f aca="false">IF(A708="","",F707-D708-E708)</f>
        <v>#VALUE!</v>
      </c>
    </row>
    <row r="709" customFormat="false" ht="12.85" hidden="false" customHeight="false" outlineLevel="0" collapsed="false">
      <c r="A709" s="0" t="e">
        <f aca="false">IF(AND(A708&lt;$F$12,F708&gt;0),A708+1,"")</f>
        <v>#VALUE!</v>
      </c>
      <c r="B709" s="19" t="e">
        <f aca="false">IF(A709="","",IF(VLOOKUP($B$12,Data!$A$2:$B$8,2,0)&lt;13,EDATE($B$16,A709*12/VLOOKUP($B$12,Data!$A$2:$B$8,2,0)),IF(VLOOKUP($B$12,Data!$A$2:$B$8,2,0)=52,B708+7,B708+14)))</f>
        <v>#VALUE!</v>
      </c>
      <c r="C709" s="0" t="e">
        <f aca="false">IF(A709="","",F708*($B$10/VLOOKUP($B$12,Data!$A$2:$B$8,2,0)))</f>
        <v>#VALUE!</v>
      </c>
      <c r="D709" s="0" t="e">
        <f aca="false">IF(A709="","",IF(F708&lt;$F$9,F708,$F$9-C709))</f>
        <v>#VALUE!</v>
      </c>
      <c r="E709" s="20" t="e">
        <f aca="false">IF(D709&gt;=F708,"",IF(A709="","",IF($D$9&gt;0,$D$9,0)+IF(AND(DATE(YEAR(B709),MONTH($D$11),DAY($D$11))&gt;B708,DATE(YEAR(B709),MONTH($D$11),DAY($D$11))&lt;=B709),$D$10,0)+IF(AND($D$13&gt;B708,$D$13&lt;=B709),$D$12,0)))</f>
        <v>#VALUE!</v>
      </c>
      <c r="F709" s="0" t="e">
        <f aca="false">IF(A709="","",F708-D709-E709)</f>
        <v>#VALUE!</v>
      </c>
    </row>
    <row r="710" customFormat="false" ht="12.85" hidden="false" customHeight="false" outlineLevel="0" collapsed="false">
      <c r="A710" s="0" t="e">
        <f aca="false">IF(AND(A709&lt;$F$12,F709&gt;0),A709+1,"")</f>
        <v>#VALUE!</v>
      </c>
      <c r="B710" s="19" t="e">
        <f aca="false">IF(A710="","",IF(VLOOKUP($B$12,Data!$A$2:$B$8,2,0)&lt;13,EDATE($B$16,A710*12/VLOOKUP($B$12,Data!$A$2:$B$8,2,0)),IF(VLOOKUP($B$12,Data!$A$2:$B$8,2,0)=52,B709+7,B709+14)))</f>
        <v>#VALUE!</v>
      </c>
      <c r="C710" s="0" t="e">
        <f aca="false">IF(A710="","",F709*($B$10/VLOOKUP($B$12,Data!$A$2:$B$8,2,0)))</f>
        <v>#VALUE!</v>
      </c>
      <c r="D710" s="0" t="e">
        <f aca="false">IF(A710="","",IF(F709&lt;$F$9,F709,$F$9-C710))</f>
        <v>#VALUE!</v>
      </c>
      <c r="E710" s="20" t="e">
        <f aca="false">IF(D710&gt;=F709,"",IF(A710="","",IF($D$9&gt;0,$D$9,0)+IF(AND(DATE(YEAR(B710),MONTH($D$11),DAY($D$11))&gt;B709,DATE(YEAR(B710),MONTH($D$11),DAY($D$11))&lt;=B710),$D$10,0)+IF(AND($D$13&gt;B709,$D$13&lt;=B710),$D$12,0)))</f>
        <v>#VALUE!</v>
      </c>
      <c r="F710" s="0" t="e">
        <f aca="false">IF(A710="","",F709-D710-E710)</f>
        <v>#VALUE!</v>
      </c>
    </row>
    <row r="711" customFormat="false" ht="12.85" hidden="false" customHeight="false" outlineLevel="0" collapsed="false">
      <c r="A711" s="0" t="e">
        <f aca="false">IF(AND(A710&lt;$F$12,F710&gt;0),A710+1,"")</f>
        <v>#VALUE!</v>
      </c>
      <c r="B711" s="19" t="e">
        <f aca="false">IF(A711="","",IF(VLOOKUP($B$12,Data!$A$2:$B$8,2,0)&lt;13,EDATE($B$16,A711*12/VLOOKUP($B$12,Data!$A$2:$B$8,2,0)),IF(VLOOKUP($B$12,Data!$A$2:$B$8,2,0)=52,B710+7,B710+14)))</f>
        <v>#VALUE!</v>
      </c>
      <c r="C711" s="0" t="e">
        <f aca="false">IF(A711="","",F710*($B$10/VLOOKUP($B$12,Data!$A$2:$B$8,2,0)))</f>
        <v>#VALUE!</v>
      </c>
      <c r="D711" s="0" t="e">
        <f aca="false">IF(A711="","",IF(F710&lt;$F$9,F710,$F$9-C711))</f>
        <v>#VALUE!</v>
      </c>
      <c r="E711" s="20" t="e">
        <f aca="false">IF(D711&gt;=F710,"",IF(A711="","",IF($D$9&gt;0,$D$9,0)+IF(AND(DATE(YEAR(B711),MONTH($D$11),DAY($D$11))&gt;B710,DATE(YEAR(B711),MONTH($D$11),DAY($D$11))&lt;=B711),$D$10,0)+IF(AND($D$13&gt;B710,$D$13&lt;=B711),$D$12,0)))</f>
        <v>#VALUE!</v>
      </c>
      <c r="F711" s="0" t="e">
        <f aca="false">IF(A711="","",F710-D711-E711)</f>
        <v>#VALUE!</v>
      </c>
    </row>
    <row r="712" customFormat="false" ht="12.85" hidden="false" customHeight="false" outlineLevel="0" collapsed="false">
      <c r="A712" s="0" t="e">
        <f aca="false">IF(AND(A711&lt;$F$12,F711&gt;0),A711+1,"")</f>
        <v>#VALUE!</v>
      </c>
      <c r="B712" s="19" t="e">
        <f aca="false">IF(A712="","",IF(VLOOKUP($B$12,Data!$A$2:$B$8,2,0)&lt;13,EDATE($B$16,A712*12/VLOOKUP($B$12,Data!$A$2:$B$8,2,0)),IF(VLOOKUP($B$12,Data!$A$2:$B$8,2,0)=52,B711+7,B711+14)))</f>
        <v>#VALUE!</v>
      </c>
      <c r="C712" s="0" t="e">
        <f aca="false">IF(A712="","",F711*($B$10/VLOOKUP($B$12,Data!$A$2:$B$8,2,0)))</f>
        <v>#VALUE!</v>
      </c>
      <c r="D712" s="0" t="e">
        <f aca="false">IF(A712="","",IF(F711&lt;$F$9,F711,$F$9-C712))</f>
        <v>#VALUE!</v>
      </c>
      <c r="E712" s="20" t="e">
        <f aca="false">IF(D712&gt;=F711,"",IF(A712="","",IF($D$9&gt;0,$D$9,0)+IF(AND(DATE(YEAR(B712),MONTH($D$11),DAY($D$11))&gt;B711,DATE(YEAR(B712),MONTH($D$11),DAY($D$11))&lt;=B712),$D$10,0)+IF(AND($D$13&gt;B711,$D$13&lt;=B712),$D$12,0)))</f>
        <v>#VALUE!</v>
      </c>
      <c r="F712" s="0" t="e">
        <f aca="false">IF(A712="","",F711-D712-E712)</f>
        <v>#VALUE!</v>
      </c>
    </row>
    <row r="713" customFormat="false" ht="12.85" hidden="false" customHeight="false" outlineLevel="0" collapsed="false">
      <c r="A713" s="0" t="e">
        <f aca="false">IF(AND(A712&lt;$F$12,F712&gt;0),A712+1,"")</f>
        <v>#VALUE!</v>
      </c>
      <c r="B713" s="19" t="e">
        <f aca="false">IF(A713="","",IF(VLOOKUP($B$12,Data!$A$2:$B$8,2,0)&lt;13,EDATE($B$16,A713*12/VLOOKUP($B$12,Data!$A$2:$B$8,2,0)),IF(VLOOKUP($B$12,Data!$A$2:$B$8,2,0)=52,B712+7,B712+14)))</f>
        <v>#VALUE!</v>
      </c>
      <c r="C713" s="0" t="e">
        <f aca="false">IF(A713="","",F712*($B$10/VLOOKUP($B$12,Data!$A$2:$B$8,2,0)))</f>
        <v>#VALUE!</v>
      </c>
      <c r="D713" s="0" t="e">
        <f aca="false">IF(A713="","",IF(F712&lt;$F$9,F712,$F$9-C713))</f>
        <v>#VALUE!</v>
      </c>
      <c r="E713" s="20" t="e">
        <f aca="false">IF(D713&gt;=F712,"",IF(A713="","",IF($D$9&gt;0,$D$9,0)+IF(AND(DATE(YEAR(B713),MONTH($D$11),DAY($D$11))&gt;B712,DATE(YEAR(B713),MONTH($D$11),DAY($D$11))&lt;=B713),$D$10,0)+IF(AND($D$13&gt;B712,$D$13&lt;=B713),$D$12,0)))</f>
        <v>#VALUE!</v>
      </c>
      <c r="F713" s="0" t="e">
        <f aca="false">IF(A713="","",F712-D713-E713)</f>
        <v>#VALUE!</v>
      </c>
    </row>
    <row r="714" customFormat="false" ht="12.85" hidden="false" customHeight="false" outlineLevel="0" collapsed="false">
      <c r="A714" s="0" t="e">
        <f aca="false">IF(AND(A713&lt;$F$12,F713&gt;0),A713+1,"")</f>
        <v>#VALUE!</v>
      </c>
      <c r="B714" s="19" t="e">
        <f aca="false">IF(A714="","",IF(VLOOKUP($B$12,Data!$A$2:$B$8,2,0)&lt;13,EDATE($B$16,A714*12/VLOOKUP($B$12,Data!$A$2:$B$8,2,0)),IF(VLOOKUP($B$12,Data!$A$2:$B$8,2,0)=52,B713+7,B713+14)))</f>
        <v>#VALUE!</v>
      </c>
      <c r="C714" s="0" t="e">
        <f aca="false">IF(A714="","",F713*($B$10/VLOOKUP($B$12,Data!$A$2:$B$8,2,0)))</f>
        <v>#VALUE!</v>
      </c>
      <c r="D714" s="0" t="e">
        <f aca="false">IF(A714="","",IF(F713&lt;$F$9,F713,$F$9-C714))</f>
        <v>#VALUE!</v>
      </c>
      <c r="E714" s="20" t="e">
        <f aca="false">IF(D714&gt;=F713,"",IF(A714="","",IF($D$9&gt;0,$D$9,0)+IF(AND(DATE(YEAR(B714),MONTH($D$11),DAY($D$11))&gt;B713,DATE(YEAR(B714),MONTH($D$11),DAY($D$11))&lt;=B714),$D$10,0)+IF(AND($D$13&gt;B713,$D$13&lt;=B714),$D$12,0)))</f>
        <v>#VALUE!</v>
      </c>
      <c r="F714" s="0" t="e">
        <f aca="false">IF(A714="","",F713-D714-E714)</f>
        <v>#VALUE!</v>
      </c>
    </row>
    <row r="715" customFormat="false" ht="12.85" hidden="false" customHeight="false" outlineLevel="0" collapsed="false">
      <c r="A715" s="0" t="e">
        <f aca="false">IF(AND(A714&lt;$F$12,F714&gt;0),A714+1,"")</f>
        <v>#VALUE!</v>
      </c>
      <c r="B715" s="19" t="e">
        <f aca="false">IF(A715="","",IF(VLOOKUP($B$12,Data!$A$2:$B$8,2,0)&lt;13,EDATE($B$16,A715*12/VLOOKUP($B$12,Data!$A$2:$B$8,2,0)),IF(VLOOKUP($B$12,Data!$A$2:$B$8,2,0)=52,B714+7,B714+14)))</f>
        <v>#VALUE!</v>
      </c>
      <c r="C715" s="0" t="e">
        <f aca="false">IF(A715="","",F714*($B$10/VLOOKUP($B$12,Data!$A$2:$B$8,2,0)))</f>
        <v>#VALUE!</v>
      </c>
      <c r="D715" s="0" t="e">
        <f aca="false">IF(A715="","",IF(F714&lt;$F$9,F714,$F$9-C715))</f>
        <v>#VALUE!</v>
      </c>
      <c r="E715" s="20" t="e">
        <f aca="false">IF(D715&gt;=F714,"",IF(A715="","",IF($D$9&gt;0,$D$9,0)+IF(AND(DATE(YEAR(B715),MONTH($D$11),DAY($D$11))&gt;B714,DATE(YEAR(B715),MONTH($D$11),DAY($D$11))&lt;=B715),$D$10,0)+IF(AND($D$13&gt;B714,$D$13&lt;=B715),$D$12,0)))</f>
        <v>#VALUE!</v>
      </c>
      <c r="F715" s="0" t="e">
        <f aca="false">IF(A715="","",F714-D715-E715)</f>
        <v>#VALUE!</v>
      </c>
    </row>
    <row r="716" customFormat="false" ht="12.85" hidden="false" customHeight="false" outlineLevel="0" collapsed="false">
      <c r="A716" s="0" t="e">
        <f aca="false">IF(AND(A715&lt;$F$12,F715&gt;0),A715+1,"")</f>
        <v>#VALUE!</v>
      </c>
      <c r="B716" s="19" t="e">
        <f aca="false">IF(A716="","",IF(VLOOKUP($B$12,Data!$A$2:$B$8,2,0)&lt;13,EDATE($B$16,A716*12/VLOOKUP($B$12,Data!$A$2:$B$8,2,0)),IF(VLOOKUP($B$12,Data!$A$2:$B$8,2,0)=52,B715+7,B715+14)))</f>
        <v>#VALUE!</v>
      </c>
      <c r="C716" s="0" t="e">
        <f aca="false">IF(A716="","",F715*($B$10/VLOOKUP($B$12,Data!$A$2:$B$8,2,0)))</f>
        <v>#VALUE!</v>
      </c>
      <c r="D716" s="0" t="e">
        <f aca="false">IF(A716="","",IF(F715&lt;$F$9,F715,$F$9-C716))</f>
        <v>#VALUE!</v>
      </c>
      <c r="E716" s="20" t="e">
        <f aca="false">IF(D716&gt;=F715,"",IF(A716="","",IF($D$9&gt;0,$D$9,0)+IF(AND(DATE(YEAR(B716),MONTH($D$11),DAY($D$11))&gt;B715,DATE(YEAR(B716),MONTH($D$11),DAY($D$11))&lt;=B716),$D$10,0)+IF(AND($D$13&gt;B715,$D$13&lt;=B716),$D$12,0)))</f>
        <v>#VALUE!</v>
      </c>
      <c r="F716" s="0" t="e">
        <f aca="false">IF(A716="","",F715-D716-E716)</f>
        <v>#VALUE!</v>
      </c>
    </row>
    <row r="717" customFormat="false" ht="12.85" hidden="false" customHeight="false" outlineLevel="0" collapsed="false">
      <c r="A717" s="0" t="e">
        <f aca="false">IF(AND(A716&lt;$F$12,F716&gt;0),A716+1,"")</f>
        <v>#VALUE!</v>
      </c>
      <c r="B717" s="19" t="e">
        <f aca="false">IF(A717="","",IF(VLOOKUP($B$12,Data!$A$2:$B$8,2,0)&lt;13,EDATE($B$16,A717*12/VLOOKUP($B$12,Data!$A$2:$B$8,2,0)),IF(VLOOKUP($B$12,Data!$A$2:$B$8,2,0)=52,B716+7,B716+14)))</f>
        <v>#VALUE!</v>
      </c>
      <c r="C717" s="0" t="e">
        <f aca="false">IF(A717="","",F716*($B$10/VLOOKUP($B$12,Data!$A$2:$B$8,2,0)))</f>
        <v>#VALUE!</v>
      </c>
      <c r="D717" s="0" t="e">
        <f aca="false">IF(A717="","",IF(F716&lt;$F$9,F716,$F$9-C717))</f>
        <v>#VALUE!</v>
      </c>
      <c r="E717" s="20" t="e">
        <f aca="false">IF(D717&gt;=F716,"",IF(A717="","",IF($D$9&gt;0,$D$9,0)+IF(AND(DATE(YEAR(B717),MONTH($D$11),DAY($D$11))&gt;B716,DATE(YEAR(B717),MONTH($D$11),DAY($D$11))&lt;=B717),$D$10,0)+IF(AND($D$13&gt;B716,$D$13&lt;=B717),$D$12,0)))</f>
        <v>#VALUE!</v>
      </c>
      <c r="F717" s="0" t="e">
        <f aca="false">IF(A717="","",F716-D717-E717)</f>
        <v>#VALUE!</v>
      </c>
    </row>
    <row r="718" customFormat="false" ht="12.85" hidden="false" customHeight="false" outlineLevel="0" collapsed="false">
      <c r="A718" s="0" t="e">
        <f aca="false">IF(AND(A717&lt;$F$12,F717&gt;0),A717+1,"")</f>
        <v>#VALUE!</v>
      </c>
      <c r="B718" s="19" t="e">
        <f aca="false">IF(A718="","",IF(VLOOKUP($B$12,Data!$A$2:$B$8,2,0)&lt;13,EDATE($B$16,A718*12/VLOOKUP($B$12,Data!$A$2:$B$8,2,0)),IF(VLOOKUP($B$12,Data!$A$2:$B$8,2,0)=52,B717+7,B717+14)))</f>
        <v>#VALUE!</v>
      </c>
      <c r="C718" s="0" t="e">
        <f aca="false">IF(A718="","",F717*($B$10/VLOOKUP($B$12,Data!$A$2:$B$8,2,0)))</f>
        <v>#VALUE!</v>
      </c>
      <c r="D718" s="0" t="e">
        <f aca="false">IF(A718="","",IF(F717&lt;$F$9,F717,$F$9-C718))</f>
        <v>#VALUE!</v>
      </c>
      <c r="E718" s="20" t="e">
        <f aca="false">IF(D718&gt;=F717,"",IF(A718="","",IF($D$9&gt;0,$D$9,0)+IF(AND(DATE(YEAR(B718),MONTH($D$11),DAY($D$11))&gt;B717,DATE(YEAR(B718),MONTH($D$11),DAY($D$11))&lt;=B718),$D$10,0)+IF(AND($D$13&gt;B717,$D$13&lt;=B718),$D$12,0)))</f>
        <v>#VALUE!</v>
      </c>
      <c r="F718" s="0" t="e">
        <f aca="false">IF(A718="","",F717-D718-E718)</f>
        <v>#VALUE!</v>
      </c>
    </row>
    <row r="719" customFormat="false" ht="12.85" hidden="false" customHeight="false" outlineLevel="0" collapsed="false">
      <c r="A719" s="0" t="e">
        <f aca="false">IF(AND(A718&lt;$F$12,F718&gt;0),A718+1,"")</f>
        <v>#VALUE!</v>
      </c>
      <c r="B719" s="19" t="e">
        <f aca="false">IF(A719="","",IF(VLOOKUP($B$12,Data!$A$2:$B$8,2,0)&lt;13,EDATE($B$16,A719*12/VLOOKUP($B$12,Data!$A$2:$B$8,2,0)),IF(VLOOKUP($B$12,Data!$A$2:$B$8,2,0)=52,B718+7,B718+14)))</f>
        <v>#VALUE!</v>
      </c>
      <c r="C719" s="0" t="e">
        <f aca="false">IF(A719="","",F718*($B$10/VLOOKUP($B$12,Data!$A$2:$B$8,2,0)))</f>
        <v>#VALUE!</v>
      </c>
      <c r="D719" s="0" t="e">
        <f aca="false">IF(A719="","",IF(F718&lt;$F$9,F718,$F$9-C719))</f>
        <v>#VALUE!</v>
      </c>
      <c r="E719" s="20" t="e">
        <f aca="false">IF(D719&gt;=F718,"",IF(A719="","",IF($D$9&gt;0,$D$9,0)+IF(AND(DATE(YEAR(B719),MONTH($D$11),DAY($D$11))&gt;B718,DATE(YEAR(B719),MONTH($D$11),DAY($D$11))&lt;=B719),$D$10,0)+IF(AND($D$13&gt;B718,$D$13&lt;=B719),$D$12,0)))</f>
        <v>#VALUE!</v>
      </c>
      <c r="F719" s="0" t="e">
        <f aca="false">IF(A719="","",F718-D719-E719)</f>
        <v>#VALUE!</v>
      </c>
    </row>
    <row r="720" customFormat="false" ht="12.85" hidden="false" customHeight="false" outlineLevel="0" collapsed="false">
      <c r="A720" s="0" t="e">
        <f aca="false">IF(AND(A719&lt;$F$12,F719&gt;0),A719+1,"")</f>
        <v>#VALUE!</v>
      </c>
      <c r="B720" s="19" t="e">
        <f aca="false">IF(A720="","",IF(VLOOKUP($B$12,Data!$A$2:$B$8,2,0)&lt;13,EDATE($B$16,A720*12/VLOOKUP($B$12,Data!$A$2:$B$8,2,0)),IF(VLOOKUP($B$12,Data!$A$2:$B$8,2,0)=52,B719+7,B719+14)))</f>
        <v>#VALUE!</v>
      </c>
      <c r="C720" s="0" t="e">
        <f aca="false">IF(A720="","",F719*($B$10/VLOOKUP($B$12,Data!$A$2:$B$8,2,0)))</f>
        <v>#VALUE!</v>
      </c>
      <c r="D720" s="0" t="e">
        <f aca="false">IF(A720="","",IF(F719&lt;$F$9,F719,$F$9-C720))</f>
        <v>#VALUE!</v>
      </c>
      <c r="E720" s="20" t="e">
        <f aca="false">IF(D720&gt;=F719,"",IF(A720="","",IF($D$9&gt;0,$D$9,0)+IF(AND(DATE(YEAR(B720),MONTH($D$11),DAY($D$11))&gt;B719,DATE(YEAR(B720),MONTH($D$11),DAY($D$11))&lt;=B720),$D$10,0)+IF(AND($D$13&gt;B719,$D$13&lt;=B720),$D$12,0)))</f>
        <v>#VALUE!</v>
      </c>
      <c r="F720" s="0" t="e">
        <f aca="false">IF(A720="","",F719-D720-E720)</f>
        <v>#VALUE!</v>
      </c>
    </row>
    <row r="721" customFormat="false" ht="12.85" hidden="false" customHeight="false" outlineLevel="0" collapsed="false">
      <c r="A721" s="0" t="e">
        <f aca="false">IF(AND(A720&lt;$F$12,F720&gt;0),A720+1,"")</f>
        <v>#VALUE!</v>
      </c>
      <c r="B721" s="19" t="e">
        <f aca="false">IF(A721="","",IF(VLOOKUP($B$12,Data!$A$2:$B$8,2,0)&lt;13,EDATE($B$16,A721*12/VLOOKUP($B$12,Data!$A$2:$B$8,2,0)),IF(VLOOKUP($B$12,Data!$A$2:$B$8,2,0)=52,B720+7,B720+14)))</f>
        <v>#VALUE!</v>
      </c>
      <c r="C721" s="0" t="e">
        <f aca="false">IF(A721="","",F720*($B$10/VLOOKUP($B$12,Data!$A$2:$B$8,2,0)))</f>
        <v>#VALUE!</v>
      </c>
      <c r="D721" s="0" t="e">
        <f aca="false">IF(A721="","",IF(F720&lt;$F$9,F720,$F$9-C721))</f>
        <v>#VALUE!</v>
      </c>
      <c r="E721" s="20" t="e">
        <f aca="false">IF(D721&gt;=F720,"",IF(A721="","",IF($D$9&gt;0,$D$9,0)+IF(AND(DATE(YEAR(B721),MONTH($D$11),DAY($D$11))&gt;B720,DATE(YEAR(B721),MONTH($D$11),DAY($D$11))&lt;=B721),$D$10,0)+IF(AND($D$13&gt;B720,$D$13&lt;=B721),$D$12,0)))</f>
        <v>#VALUE!</v>
      </c>
      <c r="F721" s="0" t="e">
        <f aca="false">IF(A721="","",F720-D721-E721)</f>
        <v>#VALUE!</v>
      </c>
    </row>
    <row r="722" customFormat="false" ht="12.85" hidden="false" customHeight="false" outlineLevel="0" collapsed="false">
      <c r="A722" s="0" t="e">
        <f aca="false">IF(AND(A721&lt;$F$12,F721&gt;0),A721+1,"")</f>
        <v>#VALUE!</v>
      </c>
      <c r="B722" s="19" t="e">
        <f aca="false">IF(A722="","",IF(VLOOKUP($B$12,Data!$A$2:$B$8,2,0)&lt;13,EDATE($B$16,A722*12/VLOOKUP($B$12,Data!$A$2:$B$8,2,0)),IF(VLOOKUP($B$12,Data!$A$2:$B$8,2,0)=52,B721+7,B721+14)))</f>
        <v>#VALUE!</v>
      </c>
      <c r="C722" s="0" t="e">
        <f aca="false">IF(A722="","",F721*($B$10/VLOOKUP($B$12,Data!$A$2:$B$8,2,0)))</f>
        <v>#VALUE!</v>
      </c>
      <c r="D722" s="0" t="e">
        <f aca="false">IF(A722="","",IF(F721&lt;$F$9,F721,$F$9-C722))</f>
        <v>#VALUE!</v>
      </c>
      <c r="E722" s="20" t="e">
        <f aca="false">IF(D722&gt;=F721,"",IF(A722="","",IF($D$9&gt;0,$D$9,0)+IF(AND(DATE(YEAR(B722),MONTH($D$11),DAY($D$11))&gt;B721,DATE(YEAR(B722),MONTH($D$11),DAY($D$11))&lt;=B722),$D$10,0)+IF(AND($D$13&gt;B721,$D$13&lt;=B722),$D$12,0)))</f>
        <v>#VALUE!</v>
      </c>
      <c r="F722" s="0" t="e">
        <f aca="false">IF(A722="","",F721-D722-E722)</f>
        <v>#VALUE!</v>
      </c>
    </row>
    <row r="723" customFormat="false" ht="12.85" hidden="false" customHeight="false" outlineLevel="0" collapsed="false">
      <c r="A723" s="0" t="e">
        <f aca="false">IF(AND(A722&lt;$F$12,F722&gt;0),A722+1,"")</f>
        <v>#VALUE!</v>
      </c>
      <c r="B723" s="19" t="e">
        <f aca="false">IF(A723="","",IF(VLOOKUP($B$12,Data!$A$2:$B$8,2,0)&lt;13,EDATE($B$16,A723*12/VLOOKUP($B$12,Data!$A$2:$B$8,2,0)),IF(VLOOKUP($B$12,Data!$A$2:$B$8,2,0)=52,B722+7,B722+14)))</f>
        <v>#VALUE!</v>
      </c>
      <c r="C723" s="0" t="e">
        <f aca="false">IF(A723="","",F722*($B$10/VLOOKUP($B$12,Data!$A$2:$B$8,2,0)))</f>
        <v>#VALUE!</v>
      </c>
      <c r="D723" s="0" t="e">
        <f aca="false">IF(A723="","",IF(F722&lt;$F$9,F722,$F$9-C723))</f>
        <v>#VALUE!</v>
      </c>
      <c r="E723" s="20" t="e">
        <f aca="false">IF(D723&gt;=F722,"",IF(A723="","",IF($D$9&gt;0,$D$9,0)+IF(AND(DATE(YEAR(B723),MONTH($D$11),DAY($D$11))&gt;B722,DATE(YEAR(B723),MONTH($D$11),DAY($D$11))&lt;=B723),$D$10,0)+IF(AND($D$13&gt;B722,$D$13&lt;=B723),$D$12,0)))</f>
        <v>#VALUE!</v>
      </c>
      <c r="F723" s="0" t="e">
        <f aca="false">IF(A723="","",F722-D723-E723)</f>
        <v>#VALUE!</v>
      </c>
    </row>
    <row r="724" customFormat="false" ht="12.85" hidden="false" customHeight="false" outlineLevel="0" collapsed="false">
      <c r="A724" s="0" t="e">
        <f aca="false">IF(AND(A723&lt;$F$12,F723&gt;0),A723+1,"")</f>
        <v>#VALUE!</v>
      </c>
      <c r="B724" s="19" t="e">
        <f aca="false">IF(A724="","",IF(VLOOKUP($B$12,Data!$A$2:$B$8,2,0)&lt;13,EDATE($B$16,A724*12/VLOOKUP($B$12,Data!$A$2:$B$8,2,0)),IF(VLOOKUP($B$12,Data!$A$2:$B$8,2,0)=52,B723+7,B723+14)))</f>
        <v>#VALUE!</v>
      </c>
      <c r="C724" s="0" t="e">
        <f aca="false">IF(A724="","",F723*($B$10/VLOOKUP($B$12,Data!$A$2:$B$8,2,0)))</f>
        <v>#VALUE!</v>
      </c>
      <c r="D724" s="0" t="e">
        <f aca="false">IF(A724="","",IF(F723&lt;$F$9,F723,$F$9-C724))</f>
        <v>#VALUE!</v>
      </c>
      <c r="E724" s="20" t="e">
        <f aca="false">IF(D724&gt;=F723,"",IF(A724="","",IF($D$9&gt;0,$D$9,0)+IF(AND(DATE(YEAR(B724),MONTH($D$11),DAY($D$11))&gt;B723,DATE(YEAR(B724),MONTH($D$11),DAY($D$11))&lt;=B724),$D$10,0)+IF(AND($D$13&gt;B723,$D$13&lt;=B724),$D$12,0)))</f>
        <v>#VALUE!</v>
      </c>
      <c r="F724" s="0" t="e">
        <f aca="false">IF(A724="","",F723-D724-E724)</f>
        <v>#VALUE!</v>
      </c>
    </row>
    <row r="725" customFormat="false" ht="12.85" hidden="false" customHeight="false" outlineLevel="0" collapsed="false">
      <c r="A725" s="0" t="e">
        <f aca="false">IF(AND(A724&lt;$F$12,F724&gt;0),A724+1,"")</f>
        <v>#VALUE!</v>
      </c>
      <c r="B725" s="19" t="e">
        <f aca="false">IF(A725="","",IF(VLOOKUP($B$12,Data!$A$2:$B$8,2,0)&lt;13,EDATE($B$16,A725*12/VLOOKUP($B$12,Data!$A$2:$B$8,2,0)),IF(VLOOKUP($B$12,Data!$A$2:$B$8,2,0)=52,B724+7,B724+14)))</f>
        <v>#VALUE!</v>
      </c>
      <c r="C725" s="0" t="e">
        <f aca="false">IF(A725="","",F724*($B$10/VLOOKUP($B$12,Data!$A$2:$B$8,2,0)))</f>
        <v>#VALUE!</v>
      </c>
      <c r="D725" s="0" t="e">
        <f aca="false">IF(A725="","",IF(F724&lt;$F$9,F724,$F$9-C725))</f>
        <v>#VALUE!</v>
      </c>
      <c r="E725" s="20" t="e">
        <f aca="false">IF(D725&gt;=F724,"",IF(A725="","",IF($D$9&gt;0,$D$9,0)+IF(AND(DATE(YEAR(B725),MONTH($D$11),DAY($D$11))&gt;B724,DATE(YEAR(B725),MONTH($D$11),DAY($D$11))&lt;=B725),$D$10,0)+IF(AND($D$13&gt;B724,$D$13&lt;=B725),$D$12,0)))</f>
        <v>#VALUE!</v>
      </c>
      <c r="F725" s="0" t="e">
        <f aca="false">IF(A725="","",F724-D725-E725)</f>
        <v>#VALUE!</v>
      </c>
    </row>
    <row r="726" customFormat="false" ht="12.85" hidden="false" customHeight="false" outlineLevel="0" collapsed="false">
      <c r="A726" s="0" t="e">
        <f aca="false">IF(AND(A725&lt;$F$12,F725&gt;0),A725+1,"")</f>
        <v>#VALUE!</v>
      </c>
      <c r="B726" s="19" t="e">
        <f aca="false">IF(A726="","",IF(VLOOKUP($B$12,Data!$A$2:$B$8,2,0)&lt;13,EDATE($B$16,A726*12/VLOOKUP($B$12,Data!$A$2:$B$8,2,0)),IF(VLOOKUP($B$12,Data!$A$2:$B$8,2,0)=52,B725+7,B725+14)))</f>
        <v>#VALUE!</v>
      </c>
      <c r="C726" s="0" t="e">
        <f aca="false">IF(A726="","",F725*($B$10/VLOOKUP($B$12,Data!$A$2:$B$8,2,0)))</f>
        <v>#VALUE!</v>
      </c>
      <c r="D726" s="0" t="e">
        <f aca="false">IF(A726="","",IF(F725&lt;$F$9,F725,$F$9-C726))</f>
        <v>#VALUE!</v>
      </c>
      <c r="E726" s="20" t="e">
        <f aca="false">IF(D726&gt;=F725,"",IF(A726="","",IF($D$9&gt;0,$D$9,0)+IF(AND(DATE(YEAR(B726),MONTH($D$11),DAY($D$11))&gt;B725,DATE(YEAR(B726),MONTH($D$11),DAY($D$11))&lt;=B726),$D$10,0)+IF(AND($D$13&gt;B725,$D$13&lt;=B726),$D$12,0)))</f>
        <v>#VALUE!</v>
      </c>
      <c r="F726" s="0" t="e">
        <f aca="false">IF(A726="","",F725-D726-E726)</f>
        <v>#VALUE!</v>
      </c>
    </row>
    <row r="727" customFormat="false" ht="12.85" hidden="false" customHeight="false" outlineLevel="0" collapsed="false">
      <c r="A727" s="0" t="e">
        <f aca="false">IF(AND(A726&lt;$F$12,F726&gt;0),A726+1,"")</f>
        <v>#VALUE!</v>
      </c>
      <c r="B727" s="19" t="e">
        <f aca="false">IF(A727="","",IF(VLOOKUP($B$12,Data!$A$2:$B$8,2,0)&lt;13,EDATE($B$16,A727*12/VLOOKUP($B$12,Data!$A$2:$B$8,2,0)),IF(VLOOKUP($B$12,Data!$A$2:$B$8,2,0)=52,B726+7,B726+14)))</f>
        <v>#VALUE!</v>
      </c>
      <c r="C727" s="0" t="e">
        <f aca="false">IF(A727="","",F726*($B$10/VLOOKUP($B$12,Data!$A$2:$B$8,2,0)))</f>
        <v>#VALUE!</v>
      </c>
      <c r="D727" s="0" t="e">
        <f aca="false">IF(A727="","",IF(F726&lt;$F$9,F726,$F$9-C727))</f>
        <v>#VALUE!</v>
      </c>
      <c r="E727" s="20" t="e">
        <f aca="false">IF(D727&gt;=F726,"",IF(A727="","",IF($D$9&gt;0,$D$9,0)+IF(AND(DATE(YEAR(B727),MONTH($D$11),DAY($D$11))&gt;B726,DATE(YEAR(B727),MONTH($D$11),DAY($D$11))&lt;=B727),$D$10,0)+IF(AND($D$13&gt;B726,$D$13&lt;=B727),$D$12,0)))</f>
        <v>#VALUE!</v>
      </c>
      <c r="F727" s="0" t="e">
        <f aca="false">IF(A727="","",F726-D727-E727)</f>
        <v>#VALUE!</v>
      </c>
    </row>
    <row r="728" customFormat="false" ht="12.85" hidden="false" customHeight="false" outlineLevel="0" collapsed="false">
      <c r="A728" s="0" t="e">
        <f aca="false">IF(AND(A727&lt;$F$12,F727&gt;0),A727+1,"")</f>
        <v>#VALUE!</v>
      </c>
      <c r="B728" s="19" t="e">
        <f aca="false">IF(A728="","",IF(VLOOKUP($B$12,Data!$A$2:$B$8,2,0)&lt;13,EDATE($B$16,A728*12/VLOOKUP($B$12,Data!$A$2:$B$8,2,0)),IF(VLOOKUP($B$12,Data!$A$2:$B$8,2,0)=52,B727+7,B727+14)))</f>
        <v>#VALUE!</v>
      </c>
      <c r="C728" s="0" t="e">
        <f aca="false">IF(A728="","",F727*($B$10/VLOOKUP($B$12,Data!$A$2:$B$8,2,0)))</f>
        <v>#VALUE!</v>
      </c>
      <c r="D728" s="0" t="e">
        <f aca="false">IF(A728="","",IF(F727&lt;$F$9,F727,$F$9-C728))</f>
        <v>#VALUE!</v>
      </c>
      <c r="E728" s="20" t="e">
        <f aca="false">IF(D728&gt;=F727,"",IF(A728="","",IF($D$9&gt;0,$D$9,0)+IF(AND(DATE(YEAR(B728),MONTH($D$11),DAY($D$11))&gt;B727,DATE(YEAR(B728),MONTH($D$11),DAY($D$11))&lt;=B728),$D$10,0)+IF(AND($D$13&gt;B727,$D$13&lt;=B728),$D$12,0)))</f>
        <v>#VALUE!</v>
      </c>
      <c r="F728" s="0" t="e">
        <f aca="false">IF(A728="","",F727-D728-E728)</f>
        <v>#VALUE!</v>
      </c>
    </row>
    <row r="729" customFormat="false" ht="12.85" hidden="false" customHeight="false" outlineLevel="0" collapsed="false">
      <c r="A729" s="0" t="e">
        <f aca="false">IF(AND(A728&lt;$F$12,F728&gt;0),A728+1,"")</f>
        <v>#VALUE!</v>
      </c>
      <c r="B729" s="19" t="e">
        <f aca="false">IF(A729="","",IF(VLOOKUP($B$12,Data!$A$2:$B$8,2,0)&lt;13,EDATE($B$16,A729*12/VLOOKUP($B$12,Data!$A$2:$B$8,2,0)),IF(VLOOKUP($B$12,Data!$A$2:$B$8,2,0)=52,B728+7,B728+14)))</f>
        <v>#VALUE!</v>
      </c>
      <c r="C729" s="0" t="e">
        <f aca="false">IF(A729="","",F728*($B$10/VLOOKUP($B$12,Data!$A$2:$B$8,2,0)))</f>
        <v>#VALUE!</v>
      </c>
      <c r="D729" s="0" t="e">
        <f aca="false">IF(A729="","",IF(F728&lt;$F$9,F728,$F$9-C729))</f>
        <v>#VALUE!</v>
      </c>
      <c r="E729" s="20" t="e">
        <f aca="false">IF(D729&gt;=F728,"",IF(A729="","",IF($D$9&gt;0,$D$9,0)+IF(AND(DATE(YEAR(B729),MONTH($D$11),DAY($D$11))&gt;B728,DATE(YEAR(B729),MONTH($D$11),DAY($D$11))&lt;=B729),$D$10,0)+IF(AND($D$13&gt;B728,$D$13&lt;=B729),$D$12,0)))</f>
        <v>#VALUE!</v>
      </c>
      <c r="F729" s="0" t="e">
        <f aca="false">IF(A729="","",F728-D729-E729)</f>
        <v>#VALUE!</v>
      </c>
    </row>
    <row r="730" customFormat="false" ht="12.85" hidden="false" customHeight="false" outlineLevel="0" collapsed="false">
      <c r="A730" s="0" t="e">
        <f aca="false">IF(AND(A729&lt;$F$12,F729&gt;0),A729+1,"")</f>
        <v>#VALUE!</v>
      </c>
      <c r="B730" s="19" t="e">
        <f aca="false">IF(A730="","",IF(VLOOKUP($B$12,Data!$A$2:$B$8,2,0)&lt;13,EDATE($B$16,A730*12/VLOOKUP($B$12,Data!$A$2:$B$8,2,0)),IF(VLOOKUP($B$12,Data!$A$2:$B$8,2,0)=52,B729+7,B729+14)))</f>
        <v>#VALUE!</v>
      </c>
      <c r="C730" s="0" t="e">
        <f aca="false">IF(A730="","",F729*($B$10/VLOOKUP($B$12,Data!$A$2:$B$8,2,0)))</f>
        <v>#VALUE!</v>
      </c>
      <c r="D730" s="0" t="e">
        <f aca="false">IF(A730="","",IF(F729&lt;$F$9,F729,$F$9-C730))</f>
        <v>#VALUE!</v>
      </c>
      <c r="E730" s="20" t="e">
        <f aca="false">IF(D730&gt;=F729,"",IF(A730="","",IF($D$9&gt;0,$D$9,0)+IF(AND(DATE(YEAR(B730),MONTH($D$11),DAY($D$11))&gt;B729,DATE(YEAR(B730),MONTH($D$11),DAY($D$11))&lt;=B730),$D$10,0)+IF(AND($D$13&gt;B729,$D$13&lt;=B730),$D$12,0)))</f>
        <v>#VALUE!</v>
      </c>
      <c r="F730" s="0" t="e">
        <f aca="false">IF(A730="","",F729-D730-E730)</f>
        <v>#VALUE!</v>
      </c>
    </row>
    <row r="731" customFormat="false" ht="12.85" hidden="false" customHeight="false" outlineLevel="0" collapsed="false">
      <c r="A731" s="0" t="e">
        <f aca="false">IF(AND(A730&lt;$F$12,F730&gt;0),A730+1,"")</f>
        <v>#VALUE!</v>
      </c>
      <c r="B731" s="19" t="e">
        <f aca="false">IF(A731="","",IF(VLOOKUP($B$12,Data!$A$2:$B$8,2,0)&lt;13,EDATE($B$16,A731*12/VLOOKUP($B$12,Data!$A$2:$B$8,2,0)),IF(VLOOKUP($B$12,Data!$A$2:$B$8,2,0)=52,B730+7,B730+14)))</f>
        <v>#VALUE!</v>
      </c>
      <c r="C731" s="0" t="e">
        <f aca="false">IF(A731="","",F730*($B$10/VLOOKUP($B$12,Data!$A$2:$B$8,2,0)))</f>
        <v>#VALUE!</v>
      </c>
      <c r="D731" s="0" t="e">
        <f aca="false">IF(A731="","",IF(F730&lt;$F$9,F730,$F$9-C731))</f>
        <v>#VALUE!</v>
      </c>
      <c r="E731" s="20" t="e">
        <f aca="false">IF(D731&gt;=F730,"",IF(A731="","",IF($D$9&gt;0,$D$9,0)+IF(AND(DATE(YEAR(B731),MONTH($D$11),DAY($D$11))&gt;B730,DATE(YEAR(B731),MONTH($D$11),DAY($D$11))&lt;=B731),$D$10,0)+IF(AND($D$13&gt;B730,$D$13&lt;=B731),$D$12,0)))</f>
        <v>#VALUE!</v>
      </c>
      <c r="F731" s="0" t="e">
        <f aca="false">IF(A731="","",F730-D731-E731)</f>
        <v>#VALUE!</v>
      </c>
    </row>
    <row r="732" customFormat="false" ht="12.85" hidden="false" customHeight="false" outlineLevel="0" collapsed="false">
      <c r="A732" s="0" t="e">
        <f aca="false">IF(AND(A731&lt;$F$12,F731&gt;0),A731+1,"")</f>
        <v>#VALUE!</v>
      </c>
      <c r="B732" s="19" t="e">
        <f aca="false">IF(A732="","",IF(VLOOKUP($B$12,Data!$A$2:$B$8,2,0)&lt;13,EDATE($B$16,A732*12/VLOOKUP($B$12,Data!$A$2:$B$8,2,0)),IF(VLOOKUP($B$12,Data!$A$2:$B$8,2,0)=52,B731+7,B731+14)))</f>
        <v>#VALUE!</v>
      </c>
      <c r="C732" s="0" t="e">
        <f aca="false">IF(A732="","",F731*($B$10/VLOOKUP($B$12,Data!$A$2:$B$8,2,0)))</f>
        <v>#VALUE!</v>
      </c>
      <c r="D732" s="0" t="e">
        <f aca="false">IF(A732="","",IF(F731&lt;$F$9,F731,$F$9-C732))</f>
        <v>#VALUE!</v>
      </c>
      <c r="E732" s="20" t="e">
        <f aca="false">IF(D732&gt;=F731,"",IF(A732="","",IF($D$9&gt;0,$D$9,0)+IF(AND(DATE(YEAR(B732),MONTH($D$11),DAY($D$11))&gt;B731,DATE(YEAR(B732),MONTH($D$11),DAY($D$11))&lt;=B732),$D$10,0)+IF(AND($D$13&gt;B731,$D$13&lt;=B732),$D$12,0)))</f>
        <v>#VALUE!</v>
      </c>
      <c r="F732" s="0" t="e">
        <f aca="false">IF(A732="","",F731-D732-E732)</f>
        <v>#VALUE!</v>
      </c>
    </row>
    <row r="733" customFormat="false" ht="12.85" hidden="false" customHeight="false" outlineLevel="0" collapsed="false">
      <c r="A733" s="0" t="e">
        <f aca="false">IF(AND(A732&lt;$F$12,F732&gt;0),A732+1,"")</f>
        <v>#VALUE!</v>
      </c>
      <c r="B733" s="19" t="e">
        <f aca="false">IF(A733="","",IF(VLOOKUP($B$12,Data!$A$2:$B$8,2,0)&lt;13,EDATE($B$16,A733*12/VLOOKUP($B$12,Data!$A$2:$B$8,2,0)),IF(VLOOKUP($B$12,Data!$A$2:$B$8,2,0)=52,B732+7,B732+14)))</f>
        <v>#VALUE!</v>
      </c>
      <c r="C733" s="0" t="e">
        <f aca="false">IF(A733="","",F732*($B$10/VLOOKUP($B$12,Data!$A$2:$B$8,2,0)))</f>
        <v>#VALUE!</v>
      </c>
      <c r="D733" s="0" t="e">
        <f aca="false">IF(A733="","",IF(F732&lt;$F$9,F732,$F$9-C733))</f>
        <v>#VALUE!</v>
      </c>
      <c r="E733" s="20" t="e">
        <f aca="false">IF(D733&gt;=F732,"",IF(A733="","",IF($D$9&gt;0,$D$9,0)+IF(AND(DATE(YEAR(B733),MONTH($D$11),DAY($D$11))&gt;B732,DATE(YEAR(B733),MONTH($D$11),DAY($D$11))&lt;=B733),$D$10,0)+IF(AND($D$13&gt;B732,$D$13&lt;=B733),$D$12,0)))</f>
        <v>#VALUE!</v>
      </c>
      <c r="F733" s="0" t="e">
        <f aca="false">IF(A733="","",F732-D733-E733)</f>
        <v>#VALUE!</v>
      </c>
    </row>
    <row r="734" customFormat="false" ht="12.85" hidden="false" customHeight="false" outlineLevel="0" collapsed="false">
      <c r="A734" s="0" t="e">
        <f aca="false">IF(AND(A733&lt;$F$12,F733&gt;0),A733+1,"")</f>
        <v>#VALUE!</v>
      </c>
      <c r="B734" s="19" t="e">
        <f aca="false">IF(A734="","",IF(VLOOKUP($B$12,Data!$A$2:$B$8,2,0)&lt;13,EDATE($B$16,A734*12/VLOOKUP($B$12,Data!$A$2:$B$8,2,0)),IF(VLOOKUP($B$12,Data!$A$2:$B$8,2,0)=52,B733+7,B733+14)))</f>
        <v>#VALUE!</v>
      </c>
      <c r="C734" s="0" t="e">
        <f aca="false">IF(A734="","",F733*($B$10/VLOOKUP($B$12,Data!$A$2:$B$8,2,0)))</f>
        <v>#VALUE!</v>
      </c>
      <c r="D734" s="0" t="e">
        <f aca="false">IF(A734="","",IF(F733&lt;$F$9,F733,$F$9-C734))</f>
        <v>#VALUE!</v>
      </c>
      <c r="E734" s="20" t="e">
        <f aca="false">IF(D734&gt;=F733,"",IF(A734="","",IF($D$9&gt;0,$D$9,0)+IF(AND(DATE(YEAR(B734),MONTH($D$11),DAY($D$11))&gt;B733,DATE(YEAR(B734),MONTH($D$11),DAY($D$11))&lt;=B734),$D$10,0)+IF(AND($D$13&gt;B733,$D$13&lt;=B734),$D$12,0)))</f>
        <v>#VALUE!</v>
      </c>
      <c r="F734" s="0" t="e">
        <f aca="false">IF(A734="","",F733-D734-E734)</f>
        <v>#VALUE!</v>
      </c>
    </row>
    <row r="735" customFormat="false" ht="12.85" hidden="false" customHeight="false" outlineLevel="0" collapsed="false">
      <c r="A735" s="0" t="e">
        <f aca="false">IF(AND(A734&lt;$F$12,F734&gt;0),A734+1,"")</f>
        <v>#VALUE!</v>
      </c>
      <c r="B735" s="19" t="e">
        <f aca="false">IF(A735="","",IF(VLOOKUP($B$12,Data!$A$2:$B$8,2,0)&lt;13,EDATE($B$16,A735*12/VLOOKUP($B$12,Data!$A$2:$B$8,2,0)),IF(VLOOKUP($B$12,Data!$A$2:$B$8,2,0)=52,B734+7,B734+14)))</f>
        <v>#VALUE!</v>
      </c>
      <c r="C735" s="0" t="e">
        <f aca="false">IF(A735="","",F734*($B$10/VLOOKUP($B$12,Data!$A$2:$B$8,2,0)))</f>
        <v>#VALUE!</v>
      </c>
      <c r="D735" s="0" t="e">
        <f aca="false">IF(A735="","",IF(F734&lt;$F$9,F734,$F$9-C735))</f>
        <v>#VALUE!</v>
      </c>
      <c r="E735" s="20" t="e">
        <f aca="false">IF(D735&gt;=F734,"",IF(A735="","",IF($D$9&gt;0,$D$9,0)+IF(AND(DATE(YEAR(B735),MONTH($D$11),DAY($D$11))&gt;B734,DATE(YEAR(B735),MONTH($D$11),DAY($D$11))&lt;=B735),$D$10,0)+IF(AND($D$13&gt;B734,$D$13&lt;=B735),$D$12,0)))</f>
        <v>#VALUE!</v>
      </c>
      <c r="F735" s="0" t="e">
        <f aca="false">IF(A735="","",F734-D735-E735)</f>
        <v>#VALUE!</v>
      </c>
    </row>
    <row r="736" customFormat="false" ht="12.85" hidden="false" customHeight="false" outlineLevel="0" collapsed="false">
      <c r="A736" s="0" t="e">
        <f aca="false">IF(AND(A735&lt;$F$12,F735&gt;0),A735+1,"")</f>
        <v>#VALUE!</v>
      </c>
      <c r="B736" s="19" t="e">
        <f aca="false">IF(A736="","",IF(VLOOKUP($B$12,Data!$A$2:$B$8,2,0)&lt;13,EDATE($B$16,A736*12/VLOOKUP($B$12,Data!$A$2:$B$8,2,0)),IF(VLOOKUP($B$12,Data!$A$2:$B$8,2,0)=52,B735+7,B735+14)))</f>
        <v>#VALUE!</v>
      </c>
      <c r="C736" s="0" t="e">
        <f aca="false">IF(A736="","",F735*($B$10/VLOOKUP($B$12,Data!$A$2:$B$8,2,0)))</f>
        <v>#VALUE!</v>
      </c>
      <c r="D736" s="0" t="e">
        <f aca="false">IF(A736="","",IF(F735&lt;$F$9,F735,$F$9-C736))</f>
        <v>#VALUE!</v>
      </c>
      <c r="E736" s="20" t="e">
        <f aca="false">IF(D736&gt;=F735,"",IF(A736="","",IF($D$9&gt;0,$D$9,0)+IF(AND(DATE(YEAR(B736),MONTH($D$11),DAY($D$11))&gt;B735,DATE(YEAR(B736),MONTH($D$11),DAY($D$11))&lt;=B736),$D$10,0)+IF(AND($D$13&gt;B735,$D$13&lt;=B736),$D$12,0)))</f>
        <v>#VALUE!</v>
      </c>
      <c r="F736" s="0" t="e">
        <f aca="false">IF(A736="","",F735-D736-E736)</f>
        <v>#VALUE!</v>
      </c>
    </row>
    <row r="737" customFormat="false" ht="12.85" hidden="false" customHeight="false" outlineLevel="0" collapsed="false">
      <c r="A737" s="0" t="e">
        <f aca="false">IF(AND(A736&lt;$F$12,F736&gt;0),A736+1,"")</f>
        <v>#VALUE!</v>
      </c>
      <c r="B737" s="19" t="e">
        <f aca="false">IF(A737="","",IF(VLOOKUP($B$12,Data!$A$2:$B$8,2,0)&lt;13,EDATE($B$16,A737*12/VLOOKUP($B$12,Data!$A$2:$B$8,2,0)),IF(VLOOKUP($B$12,Data!$A$2:$B$8,2,0)=52,B736+7,B736+14)))</f>
        <v>#VALUE!</v>
      </c>
      <c r="C737" s="0" t="e">
        <f aca="false">IF(A737="","",F736*($B$10/VLOOKUP($B$12,Data!$A$2:$B$8,2,0)))</f>
        <v>#VALUE!</v>
      </c>
      <c r="D737" s="0" t="e">
        <f aca="false">IF(A737="","",IF(F736&lt;$F$9,F736,$F$9-C737))</f>
        <v>#VALUE!</v>
      </c>
      <c r="E737" s="20" t="e">
        <f aca="false">IF(D737&gt;=F736,"",IF(A737="","",IF($D$9&gt;0,$D$9,0)+IF(AND(DATE(YEAR(B737),MONTH($D$11),DAY($D$11))&gt;B736,DATE(YEAR(B737),MONTH($D$11),DAY($D$11))&lt;=B737),$D$10,0)+IF(AND($D$13&gt;B736,$D$13&lt;=B737),$D$12,0)))</f>
        <v>#VALUE!</v>
      </c>
      <c r="F737" s="0" t="e">
        <f aca="false">IF(A737="","",F736-D737-E737)</f>
        <v>#VALUE!</v>
      </c>
    </row>
    <row r="738" customFormat="false" ht="12.85" hidden="false" customHeight="false" outlineLevel="0" collapsed="false">
      <c r="A738" s="0" t="e">
        <f aca="false">IF(AND(A737&lt;$F$12,F737&gt;0),A737+1,"")</f>
        <v>#VALUE!</v>
      </c>
      <c r="B738" s="19" t="e">
        <f aca="false">IF(A738="","",IF(VLOOKUP($B$12,Data!$A$2:$B$8,2,0)&lt;13,EDATE($B$16,A738*12/VLOOKUP($B$12,Data!$A$2:$B$8,2,0)),IF(VLOOKUP($B$12,Data!$A$2:$B$8,2,0)=52,B737+7,B737+14)))</f>
        <v>#VALUE!</v>
      </c>
      <c r="C738" s="0" t="e">
        <f aca="false">IF(A738="","",F737*($B$10/VLOOKUP($B$12,Data!$A$2:$B$8,2,0)))</f>
        <v>#VALUE!</v>
      </c>
      <c r="D738" s="0" t="e">
        <f aca="false">IF(A738="","",IF(F737&lt;$F$9,F737,$F$9-C738))</f>
        <v>#VALUE!</v>
      </c>
      <c r="E738" s="20" t="e">
        <f aca="false">IF(D738&gt;=F737,"",IF(A738="","",IF($D$9&gt;0,$D$9,0)+IF(AND(DATE(YEAR(B738),MONTH($D$11),DAY($D$11))&gt;B737,DATE(YEAR(B738),MONTH($D$11),DAY($D$11))&lt;=B738),$D$10,0)+IF(AND($D$13&gt;B737,$D$13&lt;=B738),$D$12,0)))</f>
        <v>#VALUE!</v>
      </c>
      <c r="F738" s="0" t="e">
        <f aca="false">IF(A738="","",F737-D738-E738)</f>
        <v>#VALUE!</v>
      </c>
    </row>
    <row r="739" customFormat="false" ht="12.85" hidden="false" customHeight="false" outlineLevel="0" collapsed="false">
      <c r="A739" s="0" t="e">
        <f aca="false">IF(AND(A738&lt;$F$12,F738&gt;0),A738+1,"")</f>
        <v>#VALUE!</v>
      </c>
      <c r="B739" s="19" t="e">
        <f aca="false">IF(A739="","",IF(VLOOKUP($B$12,Data!$A$2:$B$8,2,0)&lt;13,EDATE($B$16,A739*12/VLOOKUP($B$12,Data!$A$2:$B$8,2,0)),IF(VLOOKUP($B$12,Data!$A$2:$B$8,2,0)=52,B738+7,B738+14)))</f>
        <v>#VALUE!</v>
      </c>
      <c r="C739" s="0" t="e">
        <f aca="false">IF(A739="","",F738*($B$10/VLOOKUP($B$12,Data!$A$2:$B$8,2,0)))</f>
        <v>#VALUE!</v>
      </c>
      <c r="D739" s="0" t="e">
        <f aca="false">IF(A739="","",IF(F738&lt;$F$9,F738,$F$9-C739))</f>
        <v>#VALUE!</v>
      </c>
      <c r="E739" s="20" t="e">
        <f aca="false">IF(D739&gt;=F738,"",IF(A739="","",IF($D$9&gt;0,$D$9,0)+IF(AND(DATE(YEAR(B739),MONTH($D$11),DAY($D$11))&gt;B738,DATE(YEAR(B739),MONTH($D$11),DAY($D$11))&lt;=B739),$D$10,0)+IF(AND($D$13&gt;B738,$D$13&lt;=B739),$D$12,0)))</f>
        <v>#VALUE!</v>
      </c>
      <c r="F739" s="0" t="e">
        <f aca="false">IF(A739="","",F738-D739-E739)</f>
        <v>#VALUE!</v>
      </c>
    </row>
    <row r="740" customFormat="false" ht="12.85" hidden="false" customHeight="false" outlineLevel="0" collapsed="false">
      <c r="A740" s="0" t="e">
        <f aca="false">IF(AND(A739&lt;$F$12,F739&gt;0),A739+1,"")</f>
        <v>#VALUE!</v>
      </c>
      <c r="B740" s="19" t="e">
        <f aca="false">IF(A740="","",IF(VLOOKUP($B$12,Data!$A$2:$B$8,2,0)&lt;13,EDATE($B$16,A740*12/VLOOKUP($B$12,Data!$A$2:$B$8,2,0)),IF(VLOOKUP($B$12,Data!$A$2:$B$8,2,0)=52,B739+7,B739+14)))</f>
        <v>#VALUE!</v>
      </c>
      <c r="C740" s="0" t="e">
        <f aca="false">IF(A740="","",F739*($B$10/VLOOKUP($B$12,Data!$A$2:$B$8,2,0)))</f>
        <v>#VALUE!</v>
      </c>
      <c r="D740" s="0" t="e">
        <f aca="false">IF(A740="","",IF(F739&lt;$F$9,F739,$F$9-C740))</f>
        <v>#VALUE!</v>
      </c>
      <c r="E740" s="20" t="e">
        <f aca="false">IF(D740&gt;=F739,"",IF(A740="","",IF($D$9&gt;0,$D$9,0)+IF(AND(DATE(YEAR(B740),MONTH($D$11),DAY($D$11))&gt;B739,DATE(YEAR(B740),MONTH($D$11),DAY($D$11))&lt;=B740),$D$10,0)+IF(AND($D$13&gt;B739,$D$13&lt;=B740),$D$12,0)))</f>
        <v>#VALUE!</v>
      </c>
      <c r="F740" s="0" t="e">
        <f aca="false">IF(A740="","",F739-D740-E740)</f>
        <v>#VALUE!</v>
      </c>
    </row>
    <row r="741" customFormat="false" ht="12.85" hidden="false" customHeight="false" outlineLevel="0" collapsed="false">
      <c r="A741" s="0" t="e">
        <f aca="false">IF(AND(A740&lt;$F$12,F740&gt;0),A740+1,"")</f>
        <v>#VALUE!</v>
      </c>
      <c r="B741" s="19" t="e">
        <f aca="false">IF(A741="","",IF(VLOOKUP($B$12,Data!$A$2:$B$8,2,0)&lt;13,EDATE($B$16,A741*12/VLOOKUP($B$12,Data!$A$2:$B$8,2,0)),IF(VLOOKUP($B$12,Data!$A$2:$B$8,2,0)=52,B740+7,B740+14)))</f>
        <v>#VALUE!</v>
      </c>
      <c r="C741" s="0" t="e">
        <f aca="false">IF(A741="","",F740*($B$10/VLOOKUP($B$12,Data!$A$2:$B$8,2,0)))</f>
        <v>#VALUE!</v>
      </c>
      <c r="D741" s="0" t="e">
        <f aca="false">IF(A741="","",IF(F740&lt;$F$9,F740,$F$9-C741))</f>
        <v>#VALUE!</v>
      </c>
      <c r="E741" s="20" t="e">
        <f aca="false">IF(D741&gt;=F740,"",IF(A741="","",IF($D$9&gt;0,$D$9,0)+IF(AND(DATE(YEAR(B741),MONTH($D$11),DAY($D$11))&gt;B740,DATE(YEAR(B741),MONTH($D$11),DAY($D$11))&lt;=B741),$D$10,0)+IF(AND($D$13&gt;B740,$D$13&lt;=B741),$D$12,0)))</f>
        <v>#VALUE!</v>
      </c>
      <c r="F741" s="0" t="e">
        <f aca="false">IF(A741="","",F740-D741-E741)</f>
        <v>#VALUE!</v>
      </c>
    </row>
    <row r="742" customFormat="false" ht="12.85" hidden="false" customHeight="false" outlineLevel="0" collapsed="false">
      <c r="A742" s="0" t="e">
        <f aca="false">IF(AND(A741&lt;$F$12,F741&gt;0),A741+1,"")</f>
        <v>#VALUE!</v>
      </c>
      <c r="B742" s="19" t="e">
        <f aca="false">IF(A742="","",IF(VLOOKUP($B$12,Data!$A$2:$B$8,2,0)&lt;13,EDATE($B$16,A742*12/VLOOKUP($B$12,Data!$A$2:$B$8,2,0)),IF(VLOOKUP($B$12,Data!$A$2:$B$8,2,0)=52,B741+7,B741+14)))</f>
        <v>#VALUE!</v>
      </c>
      <c r="C742" s="0" t="e">
        <f aca="false">IF(A742="","",F741*($B$10/VLOOKUP($B$12,Data!$A$2:$B$8,2,0)))</f>
        <v>#VALUE!</v>
      </c>
      <c r="D742" s="0" t="e">
        <f aca="false">IF(A742="","",IF(F741&lt;$F$9,F741,$F$9-C742))</f>
        <v>#VALUE!</v>
      </c>
      <c r="E742" s="20" t="e">
        <f aca="false">IF(D742&gt;=F741,"",IF(A742="","",IF($D$9&gt;0,$D$9,0)+IF(AND(DATE(YEAR(B742),MONTH($D$11),DAY($D$11))&gt;B741,DATE(YEAR(B742),MONTH($D$11),DAY($D$11))&lt;=B742),$D$10,0)+IF(AND($D$13&gt;B741,$D$13&lt;=B742),$D$12,0)))</f>
        <v>#VALUE!</v>
      </c>
      <c r="F742" s="0" t="e">
        <f aca="false">IF(A742="","",F741-D742-E742)</f>
        <v>#VALUE!</v>
      </c>
    </row>
    <row r="743" customFormat="false" ht="12.85" hidden="false" customHeight="false" outlineLevel="0" collapsed="false">
      <c r="A743" s="0" t="e">
        <f aca="false">IF(AND(A742&lt;$F$12,F742&gt;0),A742+1,"")</f>
        <v>#VALUE!</v>
      </c>
      <c r="B743" s="19" t="e">
        <f aca="false">IF(A743="","",IF(VLOOKUP($B$12,Data!$A$2:$B$8,2,0)&lt;13,EDATE($B$16,A743*12/VLOOKUP($B$12,Data!$A$2:$B$8,2,0)),IF(VLOOKUP($B$12,Data!$A$2:$B$8,2,0)=52,B742+7,B742+14)))</f>
        <v>#VALUE!</v>
      </c>
      <c r="C743" s="0" t="e">
        <f aca="false">IF(A743="","",F742*($B$10/VLOOKUP($B$12,Data!$A$2:$B$8,2,0)))</f>
        <v>#VALUE!</v>
      </c>
      <c r="D743" s="0" t="e">
        <f aca="false">IF(A743="","",IF(F742&lt;$F$9,F742,$F$9-C743))</f>
        <v>#VALUE!</v>
      </c>
      <c r="E743" s="20" t="e">
        <f aca="false">IF(D743&gt;=F742,"",IF(A743="","",IF($D$9&gt;0,$D$9,0)+IF(AND(DATE(YEAR(B743),MONTH($D$11),DAY($D$11))&gt;B742,DATE(YEAR(B743),MONTH($D$11),DAY($D$11))&lt;=B743),$D$10,0)+IF(AND($D$13&gt;B742,$D$13&lt;=B743),$D$12,0)))</f>
        <v>#VALUE!</v>
      </c>
      <c r="F743" s="0" t="e">
        <f aca="false">IF(A743="","",F742-D743-E743)</f>
        <v>#VALUE!</v>
      </c>
    </row>
    <row r="744" customFormat="false" ht="12.85" hidden="false" customHeight="false" outlineLevel="0" collapsed="false">
      <c r="A744" s="0" t="e">
        <f aca="false">IF(AND(A743&lt;$F$12,F743&gt;0),A743+1,"")</f>
        <v>#VALUE!</v>
      </c>
      <c r="B744" s="19" t="e">
        <f aca="false">IF(A744="","",IF(VLOOKUP($B$12,Data!$A$2:$B$8,2,0)&lt;13,EDATE($B$16,A744*12/VLOOKUP($B$12,Data!$A$2:$B$8,2,0)),IF(VLOOKUP($B$12,Data!$A$2:$B$8,2,0)=52,B743+7,B743+14)))</f>
        <v>#VALUE!</v>
      </c>
      <c r="C744" s="0" t="e">
        <f aca="false">IF(A744="","",F743*($B$10/VLOOKUP($B$12,Data!$A$2:$B$8,2,0)))</f>
        <v>#VALUE!</v>
      </c>
      <c r="D744" s="0" t="e">
        <f aca="false">IF(A744="","",IF(F743&lt;$F$9,F743,$F$9-C744))</f>
        <v>#VALUE!</v>
      </c>
      <c r="E744" s="20" t="e">
        <f aca="false">IF(D744&gt;=F743,"",IF(A744="","",IF($D$9&gt;0,$D$9,0)+IF(AND(DATE(YEAR(B744),MONTH($D$11),DAY($D$11))&gt;B743,DATE(YEAR(B744),MONTH($D$11),DAY($D$11))&lt;=B744),$D$10,0)+IF(AND($D$13&gt;B743,$D$13&lt;=B744),$D$12,0)))</f>
        <v>#VALUE!</v>
      </c>
      <c r="F744" s="0" t="e">
        <f aca="false">IF(A744="","",F743-D744-E744)</f>
        <v>#VALUE!</v>
      </c>
    </row>
    <row r="745" customFormat="false" ht="12.85" hidden="false" customHeight="false" outlineLevel="0" collapsed="false">
      <c r="A745" s="0" t="e">
        <f aca="false">IF(AND(A744&lt;$F$12,F744&gt;0),A744+1,"")</f>
        <v>#VALUE!</v>
      </c>
      <c r="B745" s="19" t="e">
        <f aca="false">IF(A745="","",IF(VLOOKUP($B$12,Data!$A$2:$B$8,2,0)&lt;13,EDATE($B$16,A745*12/VLOOKUP($B$12,Data!$A$2:$B$8,2,0)),IF(VLOOKUP($B$12,Data!$A$2:$B$8,2,0)=52,B744+7,B744+14)))</f>
        <v>#VALUE!</v>
      </c>
      <c r="C745" s="0" t="e">
        <f aca="false">IF(A745="","",F744*($B$10/VLOOKUP($B$12,Data!$A$2:$B$8,2,0)))</f>
        <v>#VALUE!</v>
      </c>
      <c r="D745" s="0" t="e">
        <f aca="false">IF(A745="","",IF(F744&lt;$F$9,F744,$F$9-C745))</f>
        <v>#VALUE!</v>
      </c>
      <c r="E745" s="20" t="e">
        <f aca="false">IF(D745&gt;=F744,"",IF(A745="","",IF($D$9&gt;0,$D$9,0)+IF(AND(DATE(YEAR(B745),MONTH($D$11),DAY($D$11))&gt;B744,DATE(YEAR(B745),MONTH($D$11),DAY($D$11))&lt;=B745),$D$10,0)+IF(AND($D$13&gt;B744,$D$13&lt;=B745),$D$12,0)))</f>
        <v>#VALUE!</v>
      </c>
      <c r="F745" s="0" t="e">
        <f aca="false">IF(A745="","",F744-D745-E745)</f>
        <v>#VALUE!</v>
      </c>
    </row>
    <row r="746" customFormat="false" ht="12.85" hidden="false" customHeight="false" outlineLevel="0" collapsed="false">
      <c r="A746" s="0" t="e">
        <f aca="false">IF(AND(A745&lt;$F$12,F745&gt;0),A745+1,"")</f>
        <v>#VALUE!</v>
      </c>
      <c r="B746" s="19" t="e">
        <f aca="false">IF(A746="","",IF(VLOOKUP($B$12,Data!$A$2:$B$8,2,0)&lt;13,EDATE($B$16,A746*12/VLOOKUP($B$12,Data!$A$2:$B$8,2,0)),IF(VLOOKUP($B$12,Data!$A$2:$B$8,2,0)=52,B745+7,B745+14)))</f>
        <v>#VALUE!</v>
      </c>
      <c r="C746" s="0" t="e">
        <f aca="false">IF(A746="","",F745*($B$10/VLOOKUP($B$12,Data!$A$2:$B$8,2,0)))</f>
        <v>#VALUE!</v>
      </c>
      <c r="D746" s="0" t="e">
        <f aca="false">IF(A746="","",IF(F745&lt;$F$9,F745,$F$9-C746))</f>
        <v>#VALUE!</v>
      </c>
      <c r="E746" s="20" t="e">
        <f aca="false">IF(D746&gt;=F745,"",IF(A746="","",IF($D$9&gt;0,$D$9,0)+IF(AND(DATE(YEAR(B746),MONTH($D$11),DAY($D$11))&gt;B745,DATE(YEAR(B746),MONTH($D$11),DAY($D$11))&lt;=B746),$D$10,0)+IF(AND($D$13&gt;B745,$D$13&lt;=B746),$D$12,0)))</f>
        <v>#VALUE!</v>
      </c>
      <c r="F746" s="0" t="e">
        <f aca="false">IF(A746="","",F745-D746-E746)</f>
        <v>#VALUE!</v>
      </c>
    </row>
    <row r="747" customFormat="false" ht="12.85" hidden="false" customHeight="false" outlineLevel="0" collapsed="false">
      <c r="A747" s="0" t="e">
        <f aca="false">IF(AND(A746&lt;$F$12,F746&gt;0),A746+1,"")</f>
        <v>#VALUE!</v>
      </c>
      <c r="B747" s="19" t="e">
        <f aca="false">IF(A747="","",IF(VLOOKUP($B$12,Data!$A$2:$B$8,2,0)&lt;13,EDATE($B$16,A747*12/VLOOKUP($B$12,Data!$A$2:$B$8,2,0)),IF(VLOOKUP($B$12,Data!$A$2:$B$8,2,0)=52,B746+7,B746+14)))</f>
        <v>#VALUE!</v>
      </c>
      <c r="C747" s="0" t="e">
        <f aca="false">IF(A747="","",F746*($B$10/VLOOKUP($B$12,Data!$A$2:$B$8,2,0)))</f>
        <v>#VALUE!</v>
      </c>
      <c r="D747" s="0" t="e">
        <f aca="false">IF(A747="","",IF(F746&lt;$F$9,F746,$F$9-C747))</f>
        <v>#VALUE!</v>
      </c>
      <c r="E747" s="20" t="e">
        <f aca="false">IF(D747&gt;=F746,"",IF(A747="","",IF($D$9&gt;0,$D$9,0)+IF(AND(DATE(YEAR(B747),MONTH($D$11),DAY($D$11))&gt;B746,DATE(YEAR(B747),MONTH($D$11),DAY($D$11))&lt;=B747),$D$10,0)+IF(AND($D$13&gt;B746,$D$13&lt;=B747),$D$12,0)))</f>
        <v>#VALUE!</v>
      </c>
      <c r="F747" s="0" t="e">
        <f aca="false">IF(A747="","",F746-D747-E747)</f>
        <v>#VALUE!</v>
      </c>
    </row>
    <row r="748" customFormat="false" ht="12.85" hidden="false" customHeight="false" outlineLevel="0" collapsed="false">
      <c r="A748" s="0" t="e">
        <f aca="false">IF(AND(A747&lt;$F$12,F747&gt;0),A747+1,"")</f>
        <v>#VALUE!</v>
      </c>
      <c r="B748" s="19" t="e">
        <f aca="false">IF(A748="","",IF(VLOOKUP($B$12,Data!$A$2:$B$8,2,0)&lt;13,EDATE($B$16,A748*12/VLOOKUP($B$12,Data!$A$2:$B$8,2,0)),IF(VLOOKUP($B$12,Data!$A$2:$B$8,2,0)=52,B747+7,B747+14)))</f>
        <v>#VALUE!</v>
      </c>
      <c r="C748" s="0" t="e">
        <f aca="false">IF(A748="","",F747*($B$10/VLOOKUP($B$12,Data!$A$2:$B$8,2,0)))</f>
        <v>#VALUE!</v>
      </c>
      <c r="D748" s="0" t="e">
        <f aca="false">IF(A748="","",IF(F747&lt;$F$9,F747,$F$9-C748))</f>
        <v>#VALUE!</v>
      </c>
      <c r="E748" s="20" t="e">
        <f aca="false">IF(D748&gt;=F747,"",IF(A748="","",IF($D$9&gt;0,$D$9,0)+IF(AND(DATE(YEAR(B748),MONTH($D$11),DAY($D$11))&gt;B747,DATE(YEAR(B748),MONTH($D$11),DAY($D$11))&lt;=B748),$D$10,0)+IF(AND($D$13&gt;B747,$D$13&lt;=B748),$D$12,0)))</f>
        <v>#VALUE!</v>
      </c>
      <c r="F748" s="0" t="e">
        <f aca="false">IF(A748="","",F747-D748-E748)</f>
        <v>#VALUE!</v>
      </c>
    </row>
    <row r="749" customFormat="false" ht="12.85" hidden="false" customHeight="false" outlineLevel="0" collapsed="false">
      <c r="A749" s="0" t="e">
        <f aca="false">IF(AND(A748&lt;$F$12,F748&gt;0),A748+1,"")</f>
        <v>#VALUE!</v>
      </c>
      <c r="B749" s="19" t="e">
        <f aca="false">IF(A749="","",IF(VLOOKUP($B$12,Data!$A$2:$B$8,2,0)&lt;13,EDATE($B$16,A749*12/VLOOKUP($B$12,Data!$A$2:$B$8,2,0)),IF(VLOOKUP($B$12,Data!$A$2:$B$8,2,0)=52,B748+7,B748+14)))</f>
        <v>#VALUE!</v>
      </c>
      <c r="C749" s="0" t="e">
        <f aca="false">IF(A749="","",F748*($B$10/VLOOKUP($B$12,Data!$A$2:$B$8,2,0)))</f>
        <v>#VALUE!</v>
      </c>
      <c r="D749" s="0" t="e">
        <f aca="false">IF(A749="","",IF(F748&lt;$F$9,F748,$F$9-C749))</f>
        <v>#VALUE!</v>
      </c>
      <c r="E749" s="20" t="e">
        <f aca="false">IF(D749&gt;=F748,"",IF(A749="","",IF($D$9&gt;0,$D$9,0)+IF(AND(DATE(YEAR(B749),MONTH($D$11),DAY($D$11))&gt;B748,DATE(YEAR(B749),MONTH($D$11),DAY($D$11))&lt;=B749),$D$10,0)+IF(AND($D$13&gt;B748,$D$13&lt;=B749),$D$12,0)))</f>
        <v>#VALUE!</v>
      </c>
      <c r="F749" s="0" t="e">
        <f aca="false">IF(A749="","",F748-D749-E749)</f>
        <v>#VALUE!</v>
      </c>
    </row>
    <row r="750" customFormat="false" ht="12.85" hidden="false" customHeight="false" outlineLevel="0" collapsed="false">
      <c r="A750" s="0" t="e">
        <f aca="false">IF(AND(A749&lt;$F$12,F749&gt;0),A749+1,"")</f>
        <v>#VALUE!</v>
      </c>
      <c r="B750" s="19" t="e">
        <f aca="false">IF(A750="","",IF(VLOOKUP($B$12,Data!$A$2:$B$8,2,0)&lt;13,EDATE($B$16,A750*12/VLOOKUP($B$12,Data!$A$2:$B$8,2,0)),IF(VLOOKUP($B$12,Data!$A$2:$B$8,2,0)=52,B749+7,B749+14)))</f>
        <v>#VALUE!</v>
      </c>
      <c r="C750" s="0" t="e">
        <f aca="false">IF(A750="","",F749*($B$10/VLOOKUP($B$12,Data!$A$2:$B$8,2,0)))</f>
        <v>#VALUE!</v>
      </c>
      <c r="D750" s="0" t="e">
        <f aca="false">IF(A750="","",IF(F749&lt;$F$9,F749,$F$9-C750))</f>
        <v>#VALUE!</v>
      </c>
      <c r="E750" s="20" t="e">
        <f aca="false">IF(D750&gt;=F749,"",IF(A750="","",IF($D$9&gt;0,$D$9,0)+IF(AND(DATE(YEAR(B750),MONTH($D$11),DAY($D$11))&gt;B749,DATE(YEAR(B750),MONTH($D$11),DAY($D$11))&lt;=B750),$D$10,0)+IF(AND($D$13&gt;B749,$D$13&lt;=B750),$D$12,0)))</f>
        <v>#VALUE!</v>
      </c>
      <c r="F750" s="0" t="e">
        <f aca="false">IF(A750="","",F749-D750-E750)</f>
        <v>#VALUE!</v>
      </c>
    </row>
    <row r="751" customFormat="false" ht="12.85" hidden="false" customHeight="false" outlineLevel="0" collapsed="false">
      <c r="A751" s="0" t="e">
        <f aca="false">IF(AND(A750&lt;$F$12,F750&gt;0),A750+1,"")</f>
        <v>#VALUE!</v>
      </c>
      <c r="B751" s="19" t="e">
        <f aca="false">IF(A751="","",IF(VLOOKUP($B$12,Data!$A$2:$B$8,2,0)&lt;13,EDATE($B$16,A751*12/VLOOKUP($B$12,Data!$A$2:$B$8,2,0)),IF(VLOOKUP($B$12,Data!$A$2:$B$8,2,0)=52,B750+7,B750+14)))</f>
        <v>#VALUE!</v>
      </c>
      <c r="C751" s="0" t="e">
        <f aca="false">IF(A751="","",F750*($B$10/VLOOKUP($B$12,Data!$A$2:$B$8,2,0)))</f>
        <v>#VALUE!</v>
      </c>
      <c r="D751" s="0" t="e">
        <f aca="false">IF(A751="","",IF(F750&lt;$F$9,F750,$F$9-C751))</f>
        <v>#VALUE!</v>
      </c>
      <c r="E751" s="20" t="e">
        <f aca="false">IF(D751&gt;=F750,"",IF(A751="","",IF($D$9&gt;0,$D$9,0)+IF(AND(DATE(YEAR(B751),MONTH($D$11),DAY($D$11))&gt;B750,DATE(YEAR(B751),MONTH($D$11),DAY($D$11))&lt;=B751),$D$10,0)+IF(AND($D$13&gt;B750,$D$13&lt;=B751),$D$12,0)))</f>
        <v>#VALUE!</v>
      </c>
      <c r="F751" s="0" t="e">
        <f aca="false">IF(A751="","",F750-D751-E751)</f>
        <v>#VALUE!</v>
      </c>
    </row>
    <row r="752" customFormat="false" ht="12.85" hidden="false" customHeight="false" outlineLevel="0" collapsed="false">
      <c r="A752" s="0" t="e">
        <f aca="false">IF(AND(A751&lt;$F$12,F751&gt;0),A751+1,"")</f>
        <v>#VALUE!</v>
      </c>
      <c r="B752" s="19" t="e">
        <f aca="false">IF(A752="","",IF(VLOOKUP($B$12,Data!$A$2:$B$8,2,0)&lt;13,EDATE($B$16,A752*12/VLOOKUP($B$12,Data!$A$2:$B$8,2,0)),IF(VLOOKUP($B$12,Data!$A$2:$B$8,2,0)=52,B751+7,B751+14)))</f>
        <v>#VALUE!</v>
      </c>
      <c r="C752" s="0" t="e">
        <f aca="false">IF(A752="","",F751*($B$10/VLOOKUP($B$12,Data!$A$2:$B$8,2,0)))</f>
        <v>#VALUE!</v>
      </c>
      <c r="D752" s="0" t="e">
        <f aca="false">IF(A752="","",IF(F751&lt;$F$9,F751,$F$9-C752))</f>
        <v>#VALUE!</v>
      </c>
      <c r="E752" s="20" t="e">
        <f aca="false">IF(D752&gt;=F751,"",IF(A752="","",IF($D$9&gt;0,$D$9,0)+IF(AND(DATE(YEAR(B752),MONTH($D$11),DAY($D$11))&gt;B751,DATE(YEAR(B752),MONTH($D$11),DAY($D$11))&lt;=B752),$D$10,0)+IF(AND($D$13&gt;B751,$D$13&lt;=B752),$D$12,0)))</f>
        <v>#VALUE!</v>
      </c>
      <c r="F752" s="0" t="e">
        <f aca="false">IF(A752="","",F751-D752-E752)</f>
        <v>#VALUE!</v>
      </c>
    </row>
    <row r="753" customFormat="false" ht="12.85" hidden="false" customHeight="false" outlineLevel="0" collapsed="false">
      <c r="A753" s="0" t="e">
        <f aca="false">IF(AND(A752&lt;$F$12,F752&gt;0),A752+1,"")</f>
        <v>#VALUE!</v>
      </c>
      <c r="B753" s="19" t="e">
        <f aca="false">IF(A753="","",IF(VLOOKUP($B$12,Data!$A$2:$B$8,2,0)&lt;13,EDATE($B$16,A753*12/VLOOKUP($B$12,Data!$A$2:$B$8,2,0)),IF(VLOOKUP($B$12,Data!$A$2:$B$8,2,0)=52,B752+7,B752+14)))</f>
        <v>#VALUE!</v>
      </c>
      <c r="C753" s="0" t="e">
        <f aca="false">IF(A753="","",F752*($B$10/VLOOKUP($B$12,Data!$A$2:$B$8,2,0)))</f>
        <v>#VALUE!</v>
      </c>
      <c r="D753" s="0" t="e">
        <f aca="false">IF(A753="","",IF(F752&lt;$F$9,F752,$F$9-C753))</f>
        <v>#VALUE!</v>
      </c>
      <c r="E753" s="20" t="e">
        <f aca="false">IF(D753&gt;=F752,"",IF(A753="","",IF($D$9&gt;0,$D$9,0)+IF(AND(DATE(YEAR(B753),MONTH($D$11),DAY($D$11))&gt;B752,DATE(YEAR(B753),MONTH($D$11),DAY($D$11))&lt;=B753),$D$10,0)+IF(AND($D$13&gt;B752,$D$13&lt;=B753),$D$12,0)))</f>
        <v>#VALUE!</v>
      </c>
      <c r="F753" s="0" t="e">
        <f aca="false">IF(A753="","",F752-D753-E753)</f>
        <v>#VALUE!</v>
      </c>
    </row>
    <row r="754" customFormat="false" ht="12.85" hidden="false" customHeight="false" outlineLevel="0" collapsed="false">
      <c r="A754" s="0" t="e">
        <f aca="false">IF(AND(A753&lt;$F$12,F753&gt;0),A753+1,"")</f>
        <v>#VALUE!</v>
      </c>
      <c r="B754" s="19" t="e">
        <f aca="false">IF(A754="","",IF(VLOOKUP($B$12,Data!$A$2:$B$8,2,0)&lt;13,EDATE($B$16,A754*12/VLOOKUP($B$12,Data!$A$2:$B$8,2,0)),IF(VLOOKUP($B$12,Data!$A$2:$B$8,2,0)=52,B753+7,B753+14)))</f>
        <v>#VALUE!</v>
      </c>
      <c r="C754" s="0" t="e">
        <f aca="false">IF(A754="","",F753*($B$10/VLOOKUP($B$12,Data!$A$2:$B$8,2,0)))</f>
        <v>#VALUE!</v>
      </c>
      <c r="D754" s="0" t="e">
        <f aca="false">IF(A754="","",IF(F753&lt;$F$9,F753,$F$9-C754))</f>
        <v>#VALUE!</v>
      </c>
      <c r="E754" s="20" t="e">
        <f aca="false">IF(D754&gt;=F753,"",IF(A754="","",IF($D$9&gt;0,$D$9,0)+IF(AND(DATE(YEAR(B754),MONTH($D$11),DAY($D$11))&gt;B753,DATE(YEAR(B754),MONTH($D$11),DAY($D$11))&lt;=B754),$D$10,0)+IF(AND($D$13&gt;B753,$D$13&lt;=B754),$D$12,0)))</f>
        <v>#VALUE!</v>
      </c>
      <c r="F754" s="0" t="e">
        <f aca="false">IF(A754="","",F753-D754-E754)</f>
        <v>#VALUE!</v>
      </c>
    </row>
    <row r="755" customFormat="false" ht="12.85" hidden="false" customHeight="false" outlineLevel="0" collapsed="false">
      <c r="A755" s="0" t="e">
        <f aca="false">IF(AND(A754&lt;$F$12,F754&gt;0),A754+1,"")</f>
        <v>#VALUE!</v>
      </c>
      <c r="B755" s="19" t="e">
        <f aca="false">IF(A755="","",IF(VLOOKUP($B$12,Data!$A$2:$B$8,2,0)&lt;13,EDATE($B$16,A755*12/VLOOKUP($B$12,Data!$A$2:$B$8,2,0)),IF(VLOOKUP($B$12,Data!$A$2:$B$8,2,0)=52,B754+7,B754+14)))</f>
        <v>#VALUE!</v>
      </c>
      <c r="C755" s="0" t="e">
        <f aca="false">IF(A755="","",F754*($B$10/VLOOKUP($B$12,Data!$A$2:$B$8,2,0)))</f>
        <v>#VALUE!</v>
      </c>
      <c r="D755" s="0" t="e">
        <f aca="false">IF(A755="","",IF(F754&lt;$F$9,F754,$F$9-C755))</f>
        <v>#VALUE!</v>
      </c>
      <c r="E755" s="20" t="e">
        <f aca="false">IF(D755&gt;=F754,"",IF(A755="","",IF($D$9&gt;0,$D$9,0)+IF(AND(DATE(YEAR(B755),MONTH($D$11),DAY($D$11))&gt;B754,DATE(YEAR(B755),MONTH($D$11),DAY($D$11))&lt;=B755),$D$10,0)+IF(AND($D$13&gt;B754,$D$13&lt;=B755),$D$12,0)))</f>
        <v>#VALUE!</v>
      </c>
      <c r="F755" s="0" t="e">
        <f aca="false">IF(A755="","",F754-D755-E755)</f>
        <v>#VALUE!</v>
      </c>
    </row>
    <row r="756" customFormat="false" ht="12.85" hidden="false" customHeight="false" outlineLevel="0" collapsed="false">
      <c r="A756" s="0" t="e">
        <f aca="false">IF(AND(A755&lt;$F$12,F755&gt;0),A755+1,"")</f>
        <v>#VALUE!</v>
      </c>
      <c r="B756" s="19" t="e">
        <f aca="false">IF(A756="","",IF(VLOOKUP($B$12,Data!$A$2:$B$8,2,0)&lt;13,EDATE($B$16,A756*12/VLOOKUP($B$12,Data!$A$2:$B$8,2,0)),IF(VLOOKUP($B$12,Data!$A$2:$B$8,2,0)=52,B755+7,B755+14)))</f>
        <v>#VALUE!</v>
      </c>
      <c r="C756" s="0" t="e">
        <f aca="false">IF(A756="","",F755*($B$10/VLOOKUP($B$12,Data!$A$2:$B$8,2,0)))</f>
        <v>#VALUE!</v>
      </c>
      <c r="D756" s="0" t="e">
        <f aca="false">IF(A756="","",IF(F755&lt;$F$9,F755,$F$9-C756))</f>
        <v>#VALUE!</v>
      </c>
      <c r="E756" s="20" t="e">
        <f aca="false">IF(D756&gt;=F755,"",IF(A756="","",IF($D$9&gt;0,$D$9,0)+IF(AND(DATE(YEAR(B756),MONTH($D$11),DAY($D$11))&gt;B755,DATE(YEAR(B756),MONTH($D$11),DAY($D$11))&lt;=B756),$D$10,0)+IF(AND($D$13&gt;B755,$D$13&lt;=B756),$D$12,0)))</f>
        <v>#VALUE!</v>
      </c>
      <c r="F756" s="0" t="e">
        <f aca="false">IF(A756="","",F755-D756-E756)</f>
        <v>#VALUE!</v>
      </c>
    </row>
    <row r="757" customFormat="false" ht="12.85" hidden="false" customHeight="false" outlineLevel="0" collapsed="false">
      <c r="A757" s="0" t="e">
        <f aca="false">IF(AND(A756&lt;$F$12,F756&gt;0),A756+1,"")</f>
        <v>#VALUE!</v>
      </c>
      <c r="B757" s="19" t="e">
        <f aca="false">IF(A757="","",IF(VLOOKUP($B$12,Data!$A$2:$B$8,2,0)&lt;13,EDATE($B$16,A757*12/VLOOKUP($B$12,Data!$A$2:$B$8,2,0)),IF(VLOOKUP($B$12,Data!$A$2:$B$8,2,0)=52,B756+7,B756+14)))</f>
        <v>#VALUE!</v>
      </c>
      <c r="C757" s="0" t="e">
        <f aca="false">IF(A757="","",F756*($B$10/VLOOKUP($B$12,Data!$A$2:$B$8,2,0)))</f>
        <v>#VALUE!</v>
      </c>
      <c r="D757" s="0" t="e">
        <f aca="false">IF(A757="","",IF(F756&lt;$F$9,F756,$F$9-C757))</f>
        <v>#VALUE!</v>
      </c>
      <c r="E757" s="20" t="e">
        <f aca="false">IF(D757&gt;=F756,"",IF(A757="","",IF($D$9&gt;0,$D$9,0)+IF(AND(DATE(YEAR(B757),MONTH($D$11),DAY($D$11))&gt;B756,DATE(YEAR(B757),MONTH($D$11),DAY($D$11))&lt;=B757),$D$10,0)+IF(AND($D$13&gt;B756,$D$13&lt;=B757),$D$12,0)))</f>
        <v>#VALUE!</v>
      </c>
      <c r="F757" s="0" t="e">
        <f aca="false">IF(A757="","",F756-D757-E757)</f>
        <v>#VALUE!</v>
      </c>
    </row>
    <row r="758" customFormat="false" ht="12.85" hidden="false" customHeight="false" outlineLevel="0" collapsed="false">
      <c r="A758" s="0" t="e">
        <f aca="false">IF(AND(A757&lt;$F$12,F757&gt;0),A757+1,"")</f>
        <v>#VALUE!</v>
      </c>
      <c r="B758" s="19" t="e">
        <f aca="false">IF(A758="","",IF(VLOOKUP($B$12,Data!$A$2:$B$8,2,0)&lt;13,EDATE($B$16,A758*12/VLOOKUP($B$12,Data!$A$2:$B$8,2,0)),IF(VLOOKUP($B$12,Data!$A$2:$B$8,2,0)=52,B757+7,B757+14)))</f>
        <v>#VALUE!</v>
      </c>
      <c r="C758" s="0" t="e">
        <f aca="false">IF(A758="","",F757*($B$10/VLOOKUP($B$12,Data!$A$2:$B$8,2,0)))</f>
        <v>#VALUE!</v>
      </c>
      <c r="D758" s="0" t="e">
        <f aca="false">IF(A758="","",IF(F757&lt;$F$9,F757,$F$9-C758))</f>
        <v>#VALUE!</v>
      </c>
      <c r="E758" s="20" t="e">
        <f aca="false">IF(D758&gt;=F757,"",IF(A758="","",IF($D$9&gt;0,$D$9,0)+IF(AND(DATE(YEAR(B758),MONTH($D$11),DAY($D$11))&gt;B757,DATE(YEAR(B758),MONTH($D$11),DAY($D$11))&lt;=B758),$D$10,0)+IF(AND($D$13&gt;B757,$D$13&lt;=B758),$D$12,0)))</f>
        <v>#VALUE!</v>
      </c>
      <c r="F758" s="0" t="e">
        <f aca="false">IF(A758="","",F757-D758-E758)</f>
        <v>#VALUE!</v>
      </c>
    </row>
    <row r="759" customFormat="false" ht="12.85" hidden="false" customHeight="false" outlineLevel="0" collapsed="false">
      <c r="A759" s="0" t="e">
        <f aca="false">IF(AND(A758&lt;$F$12,F758&gt;0),A758+1,"")</f>
        <v>#VALUE!</v>
      </c>
      <c r="B759" s="19" t="e">
        <f aca="false">IF(A759="","",IF(VLOOKUP($B$12,Data!$A$2:$B$8,2,0)&lt;13,EDATE($B$16,A759*12/VLOOKUP($B$12,Data!$A$2:$B$8,2,0)),IF(VLOOKUP($B$12,Data!$A$2:$B$8,2,0)=52,B758+7,B758+14)))</f>
        <v>#VALUE!</v>
      </c>
      <c r="C759" s="0" t="e">
        <f aca="false">IF(A759="","",F758*($B$10/VLOOKUP($B$12,Data!$A$2:$B$8,2,0)))</f>
        <v>#VALUE!</v>
      </c>
      <c r="D759" s="0" t="e">
        <f aca="false">IF(A759="","",IF(F758&lt;$F$9,F758,$F$9-C759))</f>
        <v>#VALUE!</v>
      </c>
      <c r="E759" s="20" t="e">
        <f aca="false">IF(D759&gt;=F758,"",IF(A759="","",IF($D$9&gt;0,$D$9,0)+IF(AND(DATE(YEAR(B759),MONTH($D$11),DAY($D$11))&gt;B758,DATE(YEAR(B759),MONTH($D$11),DAY($D$11))&lt;=B759),$D$10,0)+IF(AND($D$13&gt;B758,$D$13&lt;=B759),$D$12,0)))</f>
        <v>#VALUE!</v>
      </c>
      <c r="F759" s="0" t="e">
        <f aca="false">IF(A759="","",F758-D759-E759)</f>
        <v>#VALUE!</v>
      </c>
    </row>
    <row r="760" customFormat="false" ht="12.85" hidden="false" customHeight="false" outlineLevel="0" collapsed="false">
      <c r="A760" s="0" t="e">
        <f aca="false">IF(AND(A759&lt;$F$12,F759&gt;0),A759+1,"")</f>
        <v>#VALUE!</v>
      </c>
      <c r="B760" s="19" t="e">
        <f aca="false">IF(A760="","",IF(VLOOKUP($B$12,Data!$A$2:$B$8,2,0)&lt;13,EDATE($B$16,A760*12/VLOOKUP($B$12,Data!$A$2:$B$8,2,0)),IF(VLOOKUP($B$12,Data!$A$2:$B$8,2,0)=52,B759+7,B759+14)))</f>
        <v>#VALUE!</v>
      </c>
      <c r="C760" s="0" t="e">
        <f aca="false">IF(A760="","",F759*($B$10/VLOOKUP($B$12,Data!$A$2:$B$8,2,0)))</f>
        <v>#VALUE!</v>
      </c>
      <c r="D760" s="0" t="e">
        <f aca="false">IF(A760="","",IF(F759&lt;$F$9,F759,$F$9-C760))</f>
        <v>#VALUE!</v>
      </c>
      <c r="E760" s="20" t="e">
        <f aca="false">IF(D760&gt;=F759,"",IF(A760="","",IF($D$9&gt;0,$D$9,0)+IF(AND(DATE(YEAR(B760),MONTH($D$11),DAY($D$11))&gt;B759,DATE(YEAR(B760),MONTH($D$11),DAY($D$11))&lt;=B760),$D$10,0)+IF(AND($D$13&gt;B759,$D$13&lt;=B760),$D$12,0)))</f>
        <v>#VALUE!</v>
      </c>
      <c r="F760" s="0" t="e">
        <f aca="false">IF(A760="","",F759-D760-E760)</f>
        <v>#VALUE!</v>
      </c>
    </row>
    <row r="761" customFormat="false" ht="12.85" hidden="false" customHeight="false" outlineLevel="0" collapsed="false">
      <c r="A761" s="0" t="e">
        <f aca="false">IF(AND(A760&lt;$F$12,F760&gt;0),A760+1,"")</f>
        <v>#VALUE!</v>
      </c>
      <c r="B761" s="19" t="e">
        <f aca="false">IF(A761="","",IF(VLOOKUP($B$12,Data!$A$2:$B$8,2,0)&lt;13,EDATE($B$16,A761*12/VLOOKUP($B$12,Data!$A$2:$B$8,2,0)),IF(VLOOKUP($B$12,Data!$A$2:$B$8,2,0)=52,B760+7,B760+14)))</f>
        <v>#VALUE!</v>
      </c>
      <c r="C761" s="0" t="e">
        <f aca="false">IF(A761="","",F760*($B$10/VLOOKUP($B$12,Data!$A$2:$B$8,2,0)))</f>
        <v>#VALUE!</v>
      </c>
      <c r="D761" s="0" t="e">
        <f aca="false">IF(A761="","",IF(F760&lt;$F$9,F760,$F$9-C761))</f>
        <v>#VALUE!</v>
      </c>
      <c r="E761" s="20" t="e">
        <f aca="false">IF(D761&gt;=F760,"",IF(A761="","",IF($D$9&gt;0,$D$9,0)+IF(AND(DATE(YEAR(B761),MONTH($D$11),DAY($D$11))&gt;B760,DATE(YEAR(B761),MONTH($D$11),DAY($D$11))&lt;=B761),$D$10,0)+IF(AND($D$13&gt;B760,$D$13&lt;=B761),$D$12,0)))</f>
        <v>#VALUE!</v>
      </c>
      <c r="F761" s="0" t="e">
        <f aca="false">IF(A761="","",F760-D761-E761)</f>
        <v>#VALUE!</v>
      </c>
    </row>
    <row r="762" customFormat="false" ht="12.85" hidden="false" customHeight="false" outlineLevel="0" collapsed="false">
      <c r="A762" s="0" t="e">
        <f aca="false">IF(AND(A761&lt;$F$12,F761&gt;0),A761+1,"")</f>
        <v>#VALUE!</v>
      </c>
      <c r="B762" s="19" t="e">
        <f aca="false">IF(A762="","",IF(VLOOKUP($B$12,Data!$A$2:$B$8,2,0)&lt;13,EDATE($B$16,A762*12/VLOOKUP($B$12,Data!$A$2:$B$8,2,0)),IF(VLOOKUP($B$12,Data!$A$2:$B$8,2,0)=52,B761+7,B761+14)))</f>
        <v>#VALUE!</v>
      </c>
      <c r="C762" s="0" t="e">
        <f aca="false">IF(A762="","",F761*($B$10/VLOOKUP($B$12,Data!$A$2:$B$8,2,0)))</f>
        <v>#VALUE!</v>
      </c>
      <c r="D762" s="0" t="e">
        <f aca="false">IF(A762="","",IF(F761&lt;$F$9,F761,$F$9-C762))</f>
        <v>#VALUE!</v>
      </c>
      <c r="E762" s="20" t="e">
        <f aca="false">IF(D762&gt;=F761,"",IF(A762="","",IF($D$9&gt;0,$D$9,0)+IF(AND(DATE(YEAR(B762),MONTH($D$11),DAY($D$11))&gt;B761,DATE(YEAR(B762),MONTH($D$11),DAY($D$11))&lt;=B762),$D$10,0)+IF(AND($D$13&gt;B761,$D$13&lt;=B762),$D$12,0)))</f>
        <v>#VALUE!</v>
      </c>
      <c r="F762" s="0" t="e">
        <f aca="false">IF(A762="","",F761-D762-E762)</f>
        <v>#VALUE!</v>
      </c>
    </row>
    <row r="763" customFormat="false" ht="12.85" hidden="false" customHeight="false" outlineLevel="0" collapsed="false">
      <c r="A763" s="0" t="e">
        <f aca="false">IF(AND(A762&lt;$F$12,F762&gt;0),A762+1,"")</f>
        <v>#VALUE!</v>
      </c>
      <c r="B763" s="19" t="e">
        <f aca="false">IF(A763="","",IF(VLOOKUP($B$12,Data!$A$2:$B$8,2,0)&lt;13,EDATE($B$16,A763*12/VLOOKUP($B$12,Data!$A$2:$B$8,2,0)),IF(VLOOKUP($B$12,Data!$A$2:$B$8,2,0)=52,B762+7,B762+14)))</f>
        <v>#VALUE!</v>
      </c>
      <c r="C763" s="0" t="e">
        <f aca="false">IF(A763="","",F762*($B$10/VLOOKUP($B$12,Data!$A$2:$B$8,2,0)))</f>
        <v>#VALUE!</v>
      </c>
      <c r="D763" s="0" t="e">
        <f aca="false">IF(A763="","",IF(F762&lt;$F$9,F762,$F$9-C763))</f>
        <v>#VALUE!</v>
      </c>
      <c r="E763" s="20" t="e">
        <f aca="false">IF(D763&gt;=F762,"",IF(A763="","",IF($D$9&gt;0,$D$9,0)+IF(AND(DATE(YEAR(B763),MONTH($D$11),DAY($D$11))&gt;B762,DATE(YEAR(B763),MONTH($D$11),DAY($D$11))&lt;=B763),$D$10,0)+IF(AND($D$13&gt;B762,$D$13&lt;=B763),$D$12,0)))</f>
        <v>#VALUE!</v>
      </c>
      <c r="F763" s="0" t="e">
        <f aca="false">IF(A763="","",F762-D763-E763)</f>
        <v>#VALUE!</v>
      </c>
    </row>
    <row r="764" customFormat="false" ht="12.85" hidden="false" customHeight="false" outlineLevel="0" collapsed="false">
      <c r="A764" s="0" t="e">
        <f aca="false">IF(AND(A763&lt;$F$12,F763&gt;0),A763+1,"")</f>
        <v>#VALUE!</v>
      </c>
      <c r="B764" s="19" t="e">
        <f aca="false">IF(A764="","",IF(VLOOKUP($B$12,Data!$A$2:$B$8,2,0)&lt;13,EDATE($B$16,A764*12/VLOOKUP($B$12,Data!$A$2:$B$8,2,0)),IF(VLOOKUP($B$12,Data!$A$2:$B$8,2,0)=52,B763+7,B763+14)))</f>
        <v>#VALUE!</v>
      </c>
      <c r="C764" s="0" t="e">
        <f aca="false">IF(A764="","",F763*($B$10/VLOOKUP($B$12,Data!$A$2:$B$8,2,0)))</f>
        <v>#VALUE!</v>
      </c>
      <c r="D764" s="0" t="e">
        <f aca="false">IF(A764="","",IF(F763&lt;$F$9,F763,$F$9-C764))</f>
        <v>#VALUE!</v>
      </c>
      <c r="E764" s="20" t="e">
        <f aca="false">IF(D764&gt;=F763,"",IF(A764="","",IF($D$9&gt;0,$D$9,0)+IF(AND(DATE(YEAR(B764),MONTH($D$11),DAY($D$11))&gt;B763,DATE(YEAR(B764),MONTH($D$11),DAY($D$11))&lt;=B764),$D$10,0)+IF(AND($D$13&gt;B763,$D$13&lt;=B764),$D$12,0)))</f>
        <v>#VALUE!</v>
      </c>
      <c r="F764" s="0" t="e">
        <f aca="false">IF(A764="","",F763-D764-E764)</f>
        <v>#VALUE!</v>
      </c>
    </row>
    <row r="765" customFormat="false" ht="12.85" hidden="false" customHeight="false" outlineLevel="0" collapsed="false">
      <c r="A765" s="0" t="e">
        <f aca="false">IF(AND(A764&lt;$F$12,F764&gt;0),A764+1,"")</f>
        <v>#VALUE!</v>
      </c>
      <c r="B765" s="19" t="e">
        <f aca="false">IF(A765="","",IF(VLOOKUP($B$12,Data!$A$2:$B$8,2,0)&lt;13,EDATE($B$16,A765*12/VLOOKUP($B$12,Data!$A$2:$B$8,2,0)),IF(VLOOKUP($B$12,Data!$A$2:$B$8,2,0)=52,B764+7,B764+14)))</f>
        <v>#VALUE!</v>
      </c>
      <c r="C765" s="0" t="e">
        <f aca="false">IF(A765="","",F764*($B$10/VLOOKUP($B$12,Data!$A$2:$B$8,2,0)))</f>
        <v>#VALUE!</v>
      </c>
      <c r="D765" s="0" t="e">
        <f aca="false">IF(A765="","",IF(F764&lt;$F$9,F764,$F$9-C765))</f>
        <v>#VALUE!</v>
      </c>
      <c r="E765" s="20" t="e">
        <f aca="false">IF(D765&gt;=F764,"",IF(A765="","",IF($D$9&gt;0,$D$9,0)+IF(AND(DATE(YEAR(B765),MONTH($D$11),DAY($D$11))&gt;B764,DATE(YEAR(B765),MONTH($D$11),DAY($D$11))&lt;=B765),$D$10,0)+IF(AND($D$13&gt;B764,$D$13&lt;=B765),$D$12,0)))</f>
        <v>#VALUE!</v>
      </c>
      <c r="F765" s="0" t="e">
        <f aca="false">IF(A765="","",F764-D765-E765)</f>
        <v>#VALUE!</v>
      </c>
    </row>
    <row r="766" customFormat="false" ht="12.85" hidden="false" customHeight="false" outlineLevel="0" collapsed="false">
      <c r="A766" s="0" t="e">
        <f aca="false">IF(AND(A765&lt;$F$12,F765&gt;0),A765+1,"")</f>
        <v>#VALUE!</v>
      </c>
      <c r="B766" s="19" t="e">
        <f aca="false">IF(A766="","",IF(VLOOKUP($B$12,Data!$A$2:$B$8,2,0)&lt;13,EDATE($B$16,A766*12/VLOOKUP($B$12,Data!$A$2:$B$8,2,0)),IF(VLOOKUP($B$12,Data!$A$2:$B$8,2,0)=52,B765+7,B765+14)))</f>
        <v>#VALUE!</v>
      </c>
      <c r="C766" s="0" t="e">
        <f aca="false">IF(A766="","",F765*($B$10/VLOOKUP($B$12,Data!$A$2:$B$8,2,0)))</f>
        <v>#VALUE!</v>
      </c>
      <c r="D766" s="0" t="e">
        <f aca="false">IF(A766="","",IF(F765&lt;$F$9,F765,$F$9-C766))</f>
        <v>#VALUE!</v>
      </c>
      <c r="E766" s="20" t="e">
        <f aca="false">IF(D766&gt;=F765,"",IF(A766="","",IF($D$9&gt;0,$D$9,0)+IF(AND(DATE(YEAR(B766),MONTH($D$11),DAY($D$11))&gt;B765,DATE(YEAR(B766),MONTH($D$11),DAY($D$11))&lt;=B766),$D$10,0)+IF(AND($D$13&gt;B765,$D$13&lt;=B766),$D$12,0)))</f>
        <v>#VALUE!</v>
      </c>
      <c r="F766" s="0" t="e">
        <f aca="false">IF(A766="","",F765-D766-E766)</f>
        <v>#VALUE!</v>
      </c>
    </row>
    <row r="767" customFormat="false" ht="12.85" hidden="false" customHeight="false" outlineLevel="0" collapsed="false">
      <c r="A767" s="0" t="e">
        <f aca="false">IF(AND(A766&lt;$F$12,F766&gt;0),A766+1,"")</f>
        <v>#VALUE!</v>
      </c>
      <c r="B767" s="19" t="e">
        <f aca="false">IF(A767="","",IF(VLOOKUP($B$12,Data!$A$2:$B$8,2,0)&lt;13,EDATE($B$16,A767*12/VLOOKUP($B$12,Data!$A$2:$B$8,2,0)),IF(VLOOKUP($B$12,Data!$A$2:$B$8,2,0)=52,B766+7,B766+14)))</f>
        <v>#VALUE!</v>
      </c>
      <c r="C767" s="0" t="e">
        <f aca="false">IF(A767="","",F766*($B$10/VLOOKUP($B$12,Data!$A$2:$B$8,2,0)))</f>
        <v>#VALUE!</v>
      </c>
      <c r="D767" s="0" t="e">
        <f aca="false">IF(A767="","",IF(F766&lt;$F$9,F766,$F$9-C767))</f>
        <v>#VALUE!</v>
      </c>
      <c r="E767" s="20" t="e">
        <f aca="false">IF(D767&gt;=F766,"",IF(A767="","",IF($D$9&gt;0,$D$9,0)+IF(AND(DATE(YEAR(B767),MONTH($D$11),DAY($D$11))&gt;B766,DATE(YEAR(B767),MONTH($D$11),DAY($D$11))&lt;=B767),$D$10,0)+IF(AND($D$13&gt;B766,$D$13&lt;=B767),$D$12,0)))</f>
        <v>#VALUE!</v>
      </c>
      <c r="F767" s="0" t="e">
        <f aca="false">IF(A767="","",F766-D767-E767)</f>
        <v>#VALUE!</v>
      </c>
    </row>
    <row r="768" customFormat="false" ht="12.85" hidden="false" customHeight="false" outlineLevel="0" collapsed="false">
      <c r="A768" s="0" t="e">
        <f aca="false">IF(AND(A767&lt;$F$12,F767&gt;0),A767+1,"")</f>
        <v>#VALUE!</v>
      </c>
      <c r="B768" s="19" t="e">
        <f aca="false">IF(A768="","",IF(VLOOKUP($B$12,Data!$A$2:$B$8,2,0)&lt;13,EDATE($B$16,A768*12/VLOOKUP($B$12,Data!$A$2:$B$8,2,0)),IF(VLOOKUP($B$12,Data!$A$2:$B$8,2,0)=52,B767+7,B767+14)))</f>
        <v>#VALUE!</v>
      </c>
      <c r="C768" s="0" t="e">
        <f aca="false">IF(A768="","",F767*($B$10/VLOOKUP($B$12,Data!$A$2:$B$8,2,0)))</f>
        <v>#VALUE!</v>
      </c>
      <c r="D768" s="0" t="e">
        <f aca="false">IF(A768="","",IF(F767&lt;$F$9,F767,$F$9-C768))</f>
        <v>#VALUE!</v>
      </c>
      <c r="E768" s="20" t="e">
        <f aca="false">IF(D768&gt;=F767,"",IF(A768="","",IF($D$9&gt;0,$D$9,0)+IF(AND(DATE(YEAR(B768),MONTH($D$11),DAY($D$11))&gt;B767,DATE(YEAR(B768),MONTH($D$11),DAY($D$11))&lt;=B768),$D$10,0)+IF(AND($D$13&gt;B767,$D$13&lt;=B768),$D$12,0)))</f>
        <v>#VALUE!</v>
      </c>
      <c r="F768" s="0" t="e">
        <f aca="false">IF(A768="","",F767-D768-E768)</f>
        <v>#VALUE!</v>
      </c>
    </row>
    <row r="769" customFormat="false" ht="12.85" hidden="false" customHeight="false" outlineLevel="0" collapsed="false">
      <c r="A769" s="0" t="e">
        <f aca="false">IF(AND(A768&lt;$F$12,F768&gt;0),A768+1,"")</f>
        <v>#VALUE!</v>
      </c>
      <c r="B769" s="19" t="e">
        <f aca="false">IF(A769="","",IF(VLOOKUP($B$12,Data!$A$2:$B$8,2,0)&lt;13,EDATE($B$16,A769*12/VLOOKUP($B$12,Data!$A$2:$B$8,2,0)),IF(VLOOKUP($B$12,Data!$A$2:$B$8,2,0)=52,B768+7,B768+14)))</f>
        <v>#VALUE!</v>
      </c>
      <c r="C769" s="0" t="e">
        <f aca="false">IF(A769="","",F768*($B$10/VLOOKUP($B$12,Data!$A$2:$B$8,2,0)))</f>
        <v>#VALUE!</v>
      </c>
      <c r="D769" s="0" t="e">
        <f aca="false">IF(A769="","",IF(F768&lt;$F$9,F768,$F$9-C769))</f>
        <v>#VALUE!</v>
      </c>
      <c r="E769" s="20" t="e">
        <f aca="false">IF(D769&gt;=F768,"",IF(A769="","",IF($D$9&gt;0,$D$9,0)+IF(AND(DATE(YEAR(B769),MONTH($D$11),DAY($D$11))&gt;B768,DATE(YEAR(B769),MONTH($D$11),DAY($D$11))&lt;=B769),$D$10,0)+IF(AND($D$13&gt;B768,$D$13&lt;=B769),$D$12,0)))</f>
        <v>#VALUE!</v>
      </c>
      <c r="F769" s="0" t="e">
        <f aca="false">IF(A769="","",F768-D769-E769)</f>
        <v>#VALUE!</v>
      </c>
    </row>
    <row r="770" customFormat="false" ht="12.85" hidden="false" customHeight="false" outlineLevel="0" collapsed="false">
      <c r="A770" s="0" t="e">
        <f aca="false">IF(AND(A769&lt;$F$12,F769&gt;0),A769+1,"")</f>
        <v>#VALUE!</v>
      </c>
      <c r="B770" s="19" t="e">
        <f aca="false">IF(A770="","",IF(VLOOKUP($B$12,Data!$A$2:$B$8,2,0)&lt;13,EDATE($B$16,A770*12/VLOOKUP($B$12,Data!$A$2:$B$8,2,0)),IF(VLOOKUP($B$12,Data!$A$2:$B$8,2,0)=52,B769+7,B769+14)))</f>
        <v>#VALUE!</v>
      </c>
      <c r="C770" s="0" t="e">
        <f aca="false">IF(A770="","",F769*($B$10/VLOOKUP($B$12,Data!$A$2:$B$8,2,0)))</f>
        <v>#VALUE!</v>
      </c>
      <c r="D770" s="0" t="e">
        <f aca="false">IF(A770="","",IF(F769&lt;$F$9,F769,$F$9-C770))</f>
        <v>#VALUE!</v>
      </c>
      <c r="E770" s="20" t="e">
        <f aca="false">IF(D770&gt;=F769,"",IF(A770="","",IF($D$9&gt;0,$D$9,0)+IF(AND(DATE(YEAR(B770),MONTH($D$11),DAY($D$11))&gt;B769,DATE(YEAR(B770),MONTH($D$11),DAY($D$11))&lt;=B770),$D$10,0)+IF(AND($D$13&gt;B769,$D$13&lt;=B770),$D$12,0)))</f>
        <v>#VALUE!</v>
      </c>
      <c r="F770" s="0" t="e">
        <f aca="false">IF(A770="","",F769-D770-E770)</f>
        <v>#VALUE!</v>
      </c>
    </row>
    <row r="771" customFormat="false" ht="12.85" hidden="false" customHeight="false" outlineLevel="0" collapsed="false">
      <c r="A771" s="0" t="e">
        <f aca="false">IF(AND(A770&lt;$F$12,F770&gt;0),A770+1,"")</f>
        <v>#VALUE!</v>
      </c>
      <c r="B771" s="19" t="e">
        <f aca="false">IF(A771="","",IF(VLOOKUP($B$12,Data!$A$2:$B$8,2,0)&lt;13,EDATE($B$16,A771*12/VLOOKUP($B$12,Data!$A$2:$B$8,2,0)),IF(VLOOKUP($B$12,Data!$A$2:$B$8,2,0)=52,B770+7,B770+14)))</f>
        <v>#VALUE!</v>
      </c>
      <c r="C771" s="0" t="e">
        <f aca="false">IF(A771="","",F770*($B$10/VLOOKUP($B$12,Data!$A$2:$B$8,2,0)))</f>
        <v>#VALUE!</v>
      </c>
      <c r="D771" s="0" t="e">
        <f aca="false">IF(A771="","",IF(F770&lt;$F$9,F770,$F$9-C771))</f>
        <v>#VALUE!</v>
      </c>
      <c r="E771" s="20" t="e">
        <f aca="false">IF(D771&gt;=F770,"",IF(A771="","",IF($D$9&gt;0,$D$9,0)+IF(AND(DATE(YEAR(B771),MONTH($D$11),DAY($D$11))&gt;B770,DATE(YEAR(B771),MONTH($D$11),DAY($D$11))&lt;=B771),$D$10,0)+IF(AND($D$13&gt;B770,$D$13&lt;=B771),$D$12,0)))</f>
        <v>#VALUE!</v>
      </c>
      <c r="F771" s="0" t="e">
        <f aca="false">IF(A771="","",F770-D771-E771)</f>
        <v>#VALUE!</v>
      </c>
    </row>
    <row r="772" customFormat="false" ht="12.85" hidden="false" customHeight="false" outlineLevel="0" collapsed="false">
      <c r="A772" s="0" t="e">
        <f aca="false">IF(AND(A771&lt;$F$12,F771&gt;0),A771+1,"")</f>
        <v>#VALUE!</v>
      </c>
      <c r="B772" s="19" t="e">
        <f aca="false">IF(A772="","",IF(VLOOKUP($B$12,Data!$A$2:$B$8,2,0)&lt;13,EDATE($B$16,A772*12/VLOOKUP($B$12,Data!$A$2:$B$8,2,0)),IF(VLOOKUP($B$12,Data!$A$2:$B$8,2,0)=52,B771+7,B771+14)))</f>
        <v>#VALUE!</v>
      </c>
      <c r="C772" s="0" t="e">
        <f aca="false">IF(A772="","",F771*($B$10/VLOOKUP($B$12,Data!$A$2:$B$8,2,0)))</f>
        <v>#VALUE!</v>
      </c>
      <c r="D772" s="0" t="e">
        <f aca="false">IF(A772="","",IF(F771&lt;$F$9,F771,$F$9-C772))</f>
        <v>#VALUE!</v>
      </c>
      <c r="E772" s="20" t="e">
        <f aca="false">IF(D772&gt;=F771,"",IF(A772="","",IF($D$9&gt;0,$D$9,0)+IF(AND(DATE(YEAR(B772),MONTH($D$11),DAY($D$11))&gt;B771,DATE(YEAR(B772),MONTH($D$11),DAY($D$11))&lt;=B772),$D$10,0)+IF(AND($D$13&gt;B771,$D$13&lt;=B772),$D$12,0)))</f>
        <v>#VALUE!</v>
      </c>
      <c r="F772" s="0" t="e">
        <f aca="false">IF(A772="","",F771-D772-E772)</f>
        <v>#VALUE!</v>
      </c>
    </row>
    <row r="773" customFormat="false" ht="12.85" hidden="false" customHeight="false" outlineLevel="0" collapsed="false">
      <c r="A773" s="0" t="e">
        <f aca="false">IF(AND(A772&lt;$F$12,F772&gt;0),A772+1,"")</f>
        <v>#VALUE!</v>
      </c>
      <c r="B773" s="19" t="e">
        <f aca="false">IF(A773="","",IF(VLOOKUP($B$12,Data!$A$2:$B$8,2,0)&lt;13,EDATE($B$16,A773*12/VLOOKUP($B$12,Data!$A$2:$B$8,2,0)),IF(VLOOKUP($B$12,Data!$A$2:$B$8,2,0)=52,B772+7,B772+14)))</f>
        <v>#VALUE!</v>
      </c>
      <c r="C773" s="0" t="e">
        <f aca="false">IF(A773="","",F772*($B$10/VLOOKUP($B$12,Data!$A$2:$B$8,2,0)))</f>
        <v>#VALUE!</v>
      </c>
      <c r="D773" s="0" t="e">
        <f aca="false">IF(A773="","",IF(F772&lt;$F$9,F772,$F$9-C773))</f>
        <v>#VALUE!</v>
      </c>
      <c r="E773" s="20" t="e">
        <f aca="false">IF(D773&gt;=F772,"",IF(A773="","",IF($D$9&gt;0,$D$9,0)+IF(AND(DATE(YEAR(B773),MONTH($D$11),DAY($D$11))&gt;B772,DATE(YEAR(B773),MONTH($D$11),DAY($D$11))&lt;=B773),$D$10,0)+IF(AND($D$13&gt;B772,$D$13&lt;=B773),$D$12,0)))</f>
        <v>#VALUE!</v>
      </c>
      <c r="F773" s="0" t="e">
        <f aca="false">IF(A773="","",F772-D773-E773)</f>
        <v>#VALUE!</v>
      </c>
    </row>
    <row r="774" customFormat="false" ht="12.85" hidden="false" customHeight="false" outlineLevel="0" collapsed="false">
      <c r="A774" s="0" t="e">
        <f aca="false">IF(AND(A773&lt;$F$12,F773&gt;0),A773+1,"")</f>
        <v>#VALUE!</v>
      </c>
      <c r="B774" s="19" t="e">
        <f aca="false">IF(A774="","",IF(VLOOKUP($B$12,Data!$A$2:$B$8,2,0)&lt;13,EDATE($B$16,A774*12/VLOOKUP($B$12,Data!$A$2:$B$8,2,0)),IF(VLOOKUP($B$12,Data!$A$2:$B$8,2,0)=52,B773+7,B773+14)))</f>
        <v>#VALUE!</v>
      </c>
      <c r="C774" s="0" t="e">
        <f aca="false">IF(A774="","",F773*($B$10/VLOOKUP($B$12,Data!$A$2:$B$8,2,0)))</f>
        <v>#VALUE!</v>
      </c>
      <c r="D774" s="0" t="e">
        <f aca="false">IF(A774="","",IF(F773&lt;$F$9,F773,$F$9-C774))</f>
        <v>#VALUE!</v>
      </c>
      <c r="E774" s="20" t="e">
        <f aca="false">IF(D774&gt;=F773,"",IF(A774="","",IF($D$9&gt;0,$D$9,0)+IF(AND(DATE(YEAR(B774),MONTH($D$11),DAY($D$11))&gt;B773,DATE(YEAR(B774),MONTH($D$11),DAY($D$11))&lt;=B774),$D$10,0)+IF(AND($D$13&gt;B773,$D$13&lt;=B774),$D$12,0)))</f>
        <v>#VALUE!</v>
      </c>
      <c r="F774" s="0" t="e">
        <f aca="false">IF(A774="","",F773-D774-E774)</f>
        <v>#VALUE!</v>
      </c>
    </row>
    <row r="775" customFormat="false" ht="12.85" hidden="false" customHeight="false" outlineLevel="0" collapsed="false">
      <c r="A775" s="0" t="e">
        <f aca="false">IF(AND(A774&lt;$F$12,F774&gt;0),A774+1,"")</f>
        <v>#VALUE!</v>
      </c>
      <c r="B775" s="19" t="e">
        <f aca="false">IF(A775="","",IF(VLOOKUP($B$12,Data!$A$2:$B$8,2,0)&lt;13,EDATE($B$16,A775*12/VLOOKUP($B$12,Data!$A$2:$B$8,2,0)),IF(VLOOKUP($B$12,Data!$A$2:$B$8,2,0)=52,B774+7,B774+14)))</f>
        <v>#VALUE!</v>
      </c>
      <c r="C775" s="0" t="e">
        <f aca="false">IF(A775="","",F774*($B$10/VLOOKUP($B$12,Data!$A$2:$B$8,2,0)))</f>
        <v>#VALUE!</v>
      </c>
      <c r="D775" s="0" t="e">
        <f aca="false">IF(A775="","",IF(F774&lt;$F$9,F774,$F$9-C775))</f>
        <v>#VALUE!</v>
      </c>
      <c r="E775" s="20" t="e">
        <f aca="false">IF(D775&gt;=F774,"",IF(A775="","",IF($D$9&gt;0,$D$9,0)+IF(AND(DATE(YEAR(B775),MONTH($D$11),DAY($D$11))&gt;B774,DATE(YEAR(B775),MONTH($D$11),DAY($D$11))&lt;=B775),$D$10,0)+IF(AND($D$13&gt;B774,$D$13&lt;=B775),$D$12,0)))</f>
        <v>#VALUE!</v>
      </c>
      <c r="F775" s="0" t="e">
        <f aca="false">IF(A775="","",F774-D775-E775)</f>
        <v>#VALUE!</v>
      </c>
    </row>
    <row r="776" customFormat="false" ht="12.85" hidden="false" customHeight="false" outlineLevel="0" collapsed="false">
      <c r="A776" s="0" t="e">
        <f aca="false">IF(AND(A775&lt;$F$12,F775&gt;0),A775+1,"")</f>
        <v>#VALUE!</v>
      </c>
      <c r="B776" s="19" t="e">
        <f aca="false">IF(A776="","",IF(VLOOKUP($B$12,Data!$A$2:$B$8,2,0)&lt;13,EDATE($B$16,A776*12/VLOOKUP($B$12,Data!$A$2:$B$8,2,0)),IF(VLOOKUP($B$12,Data!$A$2:$B$8,2,0)=52,B775+7,B775+14)))</f>
        <v>#VALUE!</v>
      </c>
      <c r="C776" s="0" t="e">
        <f aca="false">IF(A776="","",F775*($B$10/VLOOKUP($B$12,Data!$A$2:$B$8,2,0)))</f>
        <v>#VALUE!</v>
      </c>
      <c r="D776" s="0" t="e">
        <f aca="false">IF(A776="","",IF(F775&lt;$F$9,F775,$F$9-C776))</f>
        <v>#VALUE!</v>
      </c>
      <c r="E776" s="20" t="e">
        <f aca="false">IF(D776&gt;=F775,"",IF(A776="","",IF($D$9&gt;0,$D$9,0)+IF(AND(DATE(YEAR(B776),MONTH($D$11),DAY($D$11))&gt;B775,DATE(YEAR(B776),MONTH($D$11),DAY($D$11))&lt;=B776),$D$10,0)+IF(AND($D$13&gt;B775,$D$13&lt;=B776),$D$12,0)))</f>
        <v>#VALUE!</v>
      </c>
      <c r="F776" s="0" t="e">
        <f aca="false">IF(A776="","",F775-D776-E776)</f>
        <v>#VALUE!</v>
      </c>
    </row>
    <row r="777" customFormat="false" ht="12.85" hidden="false" customHeight="false" outlineLevel="0" collapsed="false">
      <c r="A777" s="0" t="e">
        <f aca="false">IF(AND(A776&lt;$F$12,F776&gt;0),A776+1,"")</f>
        <v>#VALUE!</v>
      </c>
      <c r="B777" s="19" t="e">
        <f aca="false">IF(A777="","",IF(VLOOKUP($B$12,Data!$A$2:$B$8,2,0)&lt;13,EDATE($B$16,A777*12/VLOOKUP($B$12,Data!$A$2:$B$8,2,0)),IF(VLOOKUP($B$12,Data!$A$2:$B$8,2,0)=52,B776+7,B776+14)))</f>
        <v>#VALUE!</v>
      </c>
      <c r="C777" s="0" t="e">
        <f aca="false">IF(A777="","",F776*($B$10/VLOOKUP($B$12,Data!$A$2:$B$8,2,0)))</f>
        <v>#VALUE!</v>
      </c>
      <c r="D777" s="0" t="e">
        <f aca="false">IF(A777="","",IF(F776&lt;$F$9,F776,$F$9-C777))</f>
        <v>#VALUE!</v>
      </c>
      <c r="E777" s="20" t="e">
        <f aca="false">IF(D777&gt;=F776,"",IF(A777="","",IF($D$9&gt;0,$D$9,0)+IF(AND(DATE(YEAR(B777),MONTH($D$11),DAY($D$11))&gt;B776,DATE(YEAR(B777),MONTH($D$11),DAY($D$11))&lt;=B777),$D$10,0)+IF(AND($D$13&gt;B776,$D$13&lt;=B777),$D$12,0)))</f>
        <v>#VALUE!</v>
      </c>
      <c r="F777" s="0" t="e">
        <f aca="false">IF(A777="","",F776-D777-E777)</f>
        <v>#VALUE!</v>
      </c>
    </row>
    <row r="778" customFormat="false" ht="12.85" hidden="false" customHeight="false" outlineLevel="0" collapsed="false">
      <c r="A778" s="0" t="e">
        <f aca="false">IF(AND(A777&lt;$F$12,F777&gt;0),A777+1,"")</f>
        <v>#VALUE!</v>
      </c>
      <c r="B778" s="19" t="e">
        <f aca="false">IF(A778="","",IF(VLOOKUP($B$12,Data!$A$2:$B$8,2,0)&lt;13,EDATE($B$16,A778*12/VLOOKUP($B$12,Data!$A$2:$B$8,2,0)),IF(VLOOKUP($B$12,Data!$A$2:$B$8,2,0)=52,B777+7,B777+14)))</f>
        <v>#VALUE!</v>
      </c>
      <c r="C778" s="0" t="e">
        <f aca="false">IF(A778="","",F777*($B$10/VLOOKUP($B$12,Data!$A$2:$B$8,2,0)))</f>
        <v>#VALUE!</v>
      </c>
      <c r="D778" s="0" t="e">
        <f aca="false">IF(A778="","",IF(F777&lt;$F$9,F777,$F$9-C778))</f>
        <v>#VALUE!</v>
      </c>
      <c r="E778" s="20" t="e">
        <f aca="false">IF(D778&gt;=F777,"",IF(A778="","",IF($D$9&gt;0,$D$9,0)+IF(AND(DATE(YEAR(B778),MONTH($D$11),DAY($D$11))&gt;B777,DATE(YEAR(B778),MONTH($D$11),DAY($D$11))&lt;=B778),$D$10,0)+IF(AND($D$13&gt;B777,$D$13&lt;=B778),$D$12,0)))</f>
        <v>#VALUE!</v>
      </c>
      <c r="F778" s="0" t="e">
        <f aca="false">IF(A778="","",F777-D778-E778)</f>
        <v>#VALUE!</v>
      </c>
    </row>
    <row r="779" customFormat="false" ht="12.85" hidden="false" customHeight="false" outlineLevel="0" collapsed="false">
      <c r="A779" s="0" t="e">
        <f aca="false">IF(AND(A778&lt;$F$12,F778&gt;0),A778+1,"")</f>
        <v>#VALUE!</v>
      </c>
      <c r="B779" s="19" t="e">
        <f aca="false">IF(A779="","",IF(VLOOKUP($B$12,Data!$A$2:$B$8,2,0)&lt;13,EDATE($B$16,A779*12/VLOOKUP($B$12,Data!$A$2:$B$8,2,0)),IF(VLOOKUP($B$12,Data!$A$2:$B$8,2,0)=52,B778+7,B778+14)))</f>
        <v>#VALUE!</v>
      </c>
      <c r="C779" s="0" t="e">
        <f aca="false">IF(A779="","",F778*($B$10/VLOOKUP($B$12,Data!$A$2:$B$8,2,0)))</f>
        <v>#VALUE!</v>
      </c>
      <c r="D779" s="0" t="e">
        <f aca="false">IF(A779="","",IF(F778&lt;$F$9,F778,$F$9-C779))</f>
        <v>#VALUE!</v>
      </c>
      <c r="E779" s="20" t="e">
        <f aca="false">IF(D779&gt;=F778,"",IF(A779="","",IF($D$9&gt;0,$D$9,0)+IF(AND(DATE(YEAR(B779),MONTH($D$11),DAY($D$11))&gt;B778,DATE(YEAR(B779),MONTH($D$11),DAY($D$11))&lt;=B779),$D$10,0)+IF(AND($D$13&gt;B778,$D$13&lt;=B779),$D$12,0)))</f>
        <v>#VALUE!</v>
      </c>
      <c r="F779" s="0" t="e">
        <f aca="false">IF(A779="","",F778-D779-E779)</f>
        <v>#VALUE!</v>
      </c>
    </row>
    <row r="780" customFormat="false" ht="12.85" hidden="false" customHeight="false" outlineLevel="0" collapsed="false">
      <c r="A780" s="0" t="e">
        <f aca="false">IF(AND(A779&lt;$F$12,F779&gt;0),A779+1,"")</f>
        <v>#VALUE!</v>
      </c>
      <c r="B780" s="19" t="e">
        <f aca="false">IF(A780="","",IF(VLOOKUP($B$12,Data!$A$2:$B$8,2,0)&lt;13,EDATE($B$16,A780*12/VLOOKUP($B$12,Data!$A$2:$B$8,2,0)),IF(VLOOKUP($B$12,Data!$A$2:$B$8,2,0)=52,B779+7,B779+14)))</f>
        <v>#VALUE!</v>
      </c>
      <c r="C780" s="0" t="e">
        <f aca="false">IF(A780="","",F779*($B$10/VLOOKUP($B$12,Data!$A$2:$B$8,2,0)))</f>
        <v>#VALUE!</v>
      </c>
      <c r="D780" s="0" t="e">
        <f aca="false">IF(A780="","",IF(F779&lt;$F$9,F779,$F$9-C780))</f>
        <v>#VALUE!</v>
      </c>
      <c r="E780" s="20" t="e">
        <f aca="false">IF(D780&gt;=F779,"",IF(A780="","",IF($D$9&gt;0,$D$9,0)+IF(AND(DATE(YEAR(B780),MONTH($D$11),DAY($D$11))&gt;B779,DATE(YEAR(B780),MONTH($D$11),DAY($D$11))&lt;=B780),$D$10,0)+IF(AND($D$13&gt;B779,$D$13&lt;=B780),$D$12,0)))</f>
        <v>#VALUE!</v>
      </c>
      <c r="F780" s="0" t="e">
        <f aca="false">IF(A780="","",F779-D780-E780)</f>
        <v>#VALUE!</v>
      </c>
    </row>
    <row r="781" customFormat="false" ht="12.85" hidden="false" customHeight="false" outlineLevel="0" collapsed="false">
      <c r="A781" s="0" t="e">
        <f aca="false">IF(AND(A780&lt;$F$12,F780&gt;0),A780+1,"")</f>
        <v>#VALUE!</v>
      </c>
      <c r="B781" s="19" t="e">
        <f aca="false">IF(A781="","",IF(VLOOKUP($B$12,Data!$A$2:$B$8,2,0)&lt;13,EDATE($B$16,A781*12/VLOOKUP($B$12,Data!$A$2:$B$8,2,0)),IF(VLOOKUP($B$12,Data!$A$2:$B$8,2,0)=52,B780+7,B780+14)))</f>
        <v>#VALUE!</v>
      </c>
      <c r="C781" s="0" t="e">
        <f aca="false">IF(A781="","",F780*($B$10/VLOOKUP($B$12,Data!$A$2:$B$8,2,0)))</f>
        <v>#VALUE!</v>
      </c>
      <c r="D781" s="0" t="e">
        <f aca="false">IF(A781="","",IF(F780&lt;$F$9,F780,$F$9-C781))</f>
        <v>#VALUE!</v>
      </c>
      <c r="E781" s="20" t="e">
        <f aca="false">IF(D781&gt;=F780,"",IF(A781="","",IF($D$9&gt;0,$D$9,0)+IF(AND(DATE(YEAR(B781),MONTH($D$11),DAY($D$11))&gt;B780,DATE(YEAR(B781),MONTH($D$11),DAY($D$11))&lt;=B781),$D$10,0)+IF(AND($D$13&gt;B780,$D$13&lt;=B781),$D$12,0)))</f>
        <v>#VALUE!</v>
      </c>
      <c r="F781" s="0" t="e">
        <f aca="false">IF(A781="","",F780-D781-E781)</f>
        <v>#VALUE!</v>
      </c>
    </row>
    <row r="782" customFormat="false" ht="12.85" hidden="false" customHeight="false" outlineLevel="0" collapsed="false">
      <c r="A782" s="0" t="e">
        <f aca="false">IF(AND(A781&lt;$F$12,F781&gt;0),A781+1,"")</f>
        <v>#VALUE!</v>
      </c>
      <c r="B782" s="19" t="e">
        <f aca="false">IF(A782="","",IF(VLOOKUP($B$12,Data!$A$2:$B$8,2,0)&lt;13,EDATE($B$16,A782*12/VLOOKUP($B$12,Data!$A$2:$B$8,2,0)),IF(VLOOKUP($B$12,Data!$A$2:$B$8,2,0)=52,B781+7,B781+14)))</f>
        <v>#VALUE!</v>
      </c>
      <c r="C782" s="0" t="e">
        <f aca="false">IF(A782="","",F781*($B$10/VLOOKUP($B$12,Data!$A$2:$B$8,2,0)))</f>
        <v>#VALUE!</v>
      </c>
      <c r="D782" s="0" t="e">
        <f aca="false">IF(A782="","",IF(F781&lt;$F$9,F781,$F$9-C782))</f>
        <v>#VALUE!</v>
      </c>
      <c r="E782" s="20" t="e">
        <f aca="false">IF(D782&gt;=F781,"",IF(A782="","",IF($D$9&gt;0,$D$9,0)+IF(AND(DATE(YEAR(B782),MONTH($D$11),DAY($D$11))&gt;B781,DATE(YEAR(B782),MONTH($D$11),DAY($D$11))&lt;=B782),$D$10,0)+IF(AND($D$13&gt;B781,$D$13&lt;=B782),$D$12,0)))</f>
        <v>#VALUE!</v>
      </c>
      <c r="F782" s="0" t="e">
        <f aca="false">IF(A782="","",F781-D782-E782)</f>
        <v>#VALUE!</v>
      </c>
    </row>
    <row r="783" customFormat="false" ht="12.85" hidden="false" customHeight="false" outlineLevel="0" collapsed="false">
      <c r="A783" s="0" t="e">
        <f aca="false">IF(AND(A782&lt;$F$12,F782&gt;0),A782+1,"")</f>
        <v>#VALUE!</v>
      </c>
      <c r="B783" s="19" t="e">
        <f aca="false">IF(A783="","",IF(VLOOKUP($B$12,Data!$A$2:$B$8,2,0)&lt;13,EDATE($B$16,A783*12/VLOOKUP($B$12,Data!$A$2:$B$8,2,0)),IF(VLOOKUP($B$12,Data!$A$2:$B$8,2,0)=52,B782+7,B782+14)))</f>
        <v>#VALUE!</v>
      </c>
      <c r="C783" s="0" t="e">
        <f aca="false">IF(A783="","",F782*($B$10/VLOOKUP($B$12,Data!$A$2:$B$8,2,0)))</f>
        <v>#VALUE!</v>
      </c>
      <c r="D783" s="0" t="e">
        <f aca="false">IF(A783="","",IF(F782&lt;$F$9,F782,$F$9-C783))</f>
        <v>#VALUE!</v>
      </c>
      <c r="E783" s="20" t="e">
        <f aca="false">IF(D783&gt;=F782,"",IF(A783="","",IF($D$9&gt;0,$D$9,0)+IF(AND(DATE(YEAR(B783),MONTH($D$11),DAY($D$11))&gt;B782,DATE(YEAR(B783),MONTH($D$11),DAY($D$11))&lt;=B783),$D$10,0)+IF(AND($D$13&gt;B782,$D$13&lt;=B783),$D$12,0)))</f>
        <v>#VALUE!</v>
      </c>
      <c r="F783" s="0" t="e">
        <f aca="false">IF(A783="","",F782-D783-E783)</f>
        <v>#VALUE!</v>
      </c>
    </row>
    <row r="784" customFormat="false" ht="12.85" hidden="false" customHeight="false" outlineLevel="0" collapsed="false">
      <c r="A784" s="0" t="e">
        <f aca="false">IF(AND(A783&lt;$F$12,F783&gt;0),A783+1,"")</f>
        <v>#VALUE!</v>
      </c>
      <c r="B784" s="19" t="e">
        <f aca="false">IF(A784="","",IF(VLOOKUP($B$12,Data!$A$2:$B$8,2,0)&lt;13,EDATE($B$16,A784*12/VLOOKUP($B$12,Data!$A$2:$B$8,2,0)),IF(VLOOKUP($B$12,Data!$A$2:$B$8,2,0)=52,B783+7,B783+14)))</f>
        <v>#VALUE!</v>
      </c>
      <c r="C784" s="0" t="e">
        <f aca="false">IF(A784="","",F783*($B$10/VLOOKUP($B$12,Data!$A$2:$B$8,2,0)))</f>
        <v>#VALUE!</v>
      </c>
      <c r="D784" s="0" t="e">
        <f aca="false">IF(A784="","",IF(F783&lt;$F$9,F783,$F$9-C784))</f>
        <v>#VALUE!</v>
      </c>
      <c r="E784" s="20" t="e">
        <f aca="false">IF(D784&gt;=F783,"",IF(A784="","",IF($D$9&gt;0,$D$9,0)+IF(AND(DATE(YEAR(B784),MONTH($D$11),DAY($D$11))&gt;B783,DATE(YEAR(B784),MONTH($D$11),DAY($D$11))&lt;=B784),$D$10,0)+IF(AND($D$13&gt;B783,$D$13&lt;=B784),$D$12,0)))</f>
        <v>#VALUE!</v>
      </c>
      <c r="F784" s="0" t="e">
        <f aca="false">IF(A784="","",F783-D784-E784)</f>
        <v>#VALUE!</v>
      </c>
    </row>
    <row r="785" customFormat="false" ht="12.85" hidden="false" customHeight="false" outlineLevel="0" collapsed="false">
      <c r="A785" s="0" t="e">
        <f aca="false">IF(AND(A784&lt;$F$12,F784&gt;0),A784+1,"")</f>
        <v>#VALUE!</v>
      </c>
      <c r="B785" s="19" t="e">
        <f aca="false">IF(A785="","",IF(VLOOKUP($B$12,Data!$A$2:$B$8,2,0)&lt;13,EDATE($B$16,A785*12/VLOOKUP($B$12,Data!$A$2:$B$8,2,0)),IF(VLOOKUP($B$12,Data!$A$2:$B$8,2,0)=52,B784+7,B784+14)))</f>
        <v>#VALUE!</v>
      </c>
      <c r="C785" s="0" t="e">
        <f aca="false">IF(A785="","",F784*($B$10/VLOOKUP($B$12,Data!$A$2:$B$8,2,0)))</f>
        <v>#VALUE!</v>
      </c>
      <c r="D785" s="0" t="e">
        <f aca="false">IF(A785="","",IF(F784&lt;$F$9,F784,$F$9-C785))</f>
        <v>#VALUE!</v>
      </c>
      <c r="E785" s="20" t="e">
        <f aca="false">IF(D785&gt;=F784,"",IF(A785="","",IF($D$9&gt;0,$D$9,0)+IF(AND(DATE(YEAR(B785),MONTH($D$11),DAY($D$11))&gt;B784,DATE(YEAR(B785),MONTH($D$11),DAY($D$11))&lt;=B785),$D$10,0)+IF(AND($D$13&gt;B784,$D$13&lt;=B785),$D$12,0)))</f>
        <v>#VALUE!</v>
      </c>
      <c r="F785" s="0" t="e">
        <f aca="false">IF(A785="","",F784-D785-E785)</f>
        <v>#VALUE!</v>
      </c>
    </row>
    <row r="786" customFormat="false" ht="12.85" hidden="false" customHeight="false" outlineLevel="0" collapsed="false">
      <c r="A786" s="0" t="e">
        <f aca="false">IF(AND(A785&lt;$F$12,F785&gt;0),A785+1,"")</f>
        <v>#VALUE!</v>
      </c>
      <c r="B786" s="19" t="e">
        <f aca="false">IF(A786="","",IF(VLOOKUP($B$12,Data!$A$2:$B$8,2,0)&lt;13,EDATE($B$16,A786*12/VLOOKUP($B$12,Data!$A$2:$B$8,2,0)),IF(VLOOKUP($B$12,Data!$A$2:$B$8,2,0)=52,B785+7,B785+14)))</f>
        <v>#VALUE!</v>
      </c>
      <c r="C786" s="0" t="e">
        <f aca="false">IF(A786="","",F785*($B$10/VLOOKUP($B$12,Data!$A$2:$B$8,2,0)))</f>
        <v>#VALUE!</v>
      </c>
      <c r="D786" s="0" t="e">
        <f aca="false">IF(A786="","",IF(F785&lt;$F$9,F785,$F$9-C786))</f>
        <v>#VALUE!</v>
      </c>
      <c r="E786" s="20" t="e">
        <f aca="false">IF(D786&gt;=F785,"",IF(A786="","",IF($D$9&gt;0,$D$9,0)+IF(AND(DATE(YEAR(B786),MONTH($D$11),DAY($D$11))&gt;B785,DATE(YEAR(B786),MONTH($D$11),DAY($D$11))&lt;=B786),$D$10,0)+IF(AND($D$13&gt;B785,$D$13&lt;=B786),$D$12,0)))</f>
        <v>#VALUE!</v>
      </c>
      <c r="F786" s="0" t="e">
        <f aca="false">IF(A786="","",F785-D786-E786)</f>
        <v>#VALUE!</v>
      </c>
    </row>
    <row r="787" customFormat="false" ht="12.85" hidden="false" customHeight="false" outlineLevel="0" collapsed="false">
      <c r="A787" s="0" t="e">
        <f aca="false">IF(AND(A786&lt;$F$12,F786&gt;0),A786+1,"")</f>
        <v>#VALUE!</v>
      </c>
      <c r="B787" s="19" t="e">
        <f aca="false">IF(A787="","",IF(VLOOKUP($B$12,Data!$A$2:$B$8,2,0)&lt;13,EDATE($B$16,A787*12/VLOOKUP($B$12,Data!$A$2:$B$8,2,0)),IF(VLOOKUP($B$12,Data!$A$2:$B$8,2,0)=52,B786+7,B786+14)))</f>
        <v>#VALUE!</v>
      </c>
      <c r="C787" s="0" t="e">
        <f aca="false">IF(A787="","",F786*($B$10/VLOOKUP($B$12,Data!$A$2:$B$8,2,0)))</f>
        <v>#VALUE!</v>
      </c>
      <c r="D787" s="0" t="e">
        <f aca="false">IF(A787="","",IF(F786&lt;$F$9,F786,$F$9-C787))</f>
        <v>#VALUE!</v>
      </c>
      <c r="E787" s="20" t="e">
        <f aca="false">IF(D787&gt;=F786,"",IF(A787="","",IF($D$9&gt;0,$D$9,0)+IF(AND(DATE(YEAR(B787),MONTH($D$11),DAY($D$11))&gt;B786,DATE(YEAR(B787),MONTH($D$11),DAY($D$11))&lt;=B787),$D$10,0)+IF(AND($D$13&gt;B786,$D$13&lt;=B787),$D$12,0)))</f>
        <v>#VALUE!</v>
      </c>
      <c r="F787" s="0" t="e">
        <f aca="false">IF(A787="","",F786-D787-E787)</f>
        <v>#VALUE!</v>
      </c>
    </row>
    <row r="788" customFormat="false" ht="12.85" hidden="false" customHeight="false" outlineLevel="0" collapsed="false">
      <c r="A788" s="0" t="e">
        <f aca="false">IF(AND(A787&lt;$F$12,F787&gt;0),A787+1,"")</f>
        <v>#VALUE!</v>
      </c>
      <c r="B788" s="19" t="e">
        <f aca="false">IF(A788="","",IF(VLOOKUP($B$12,Data!$A$2:$B$8,2,0)&lt;13,EDATE($B$16,A788*12/VLOOKUP($B$12,Data!$A$2:$B$8,2,0)),IF(VLOOKUP($B$12,Data!$A$2:$B$8,2,0)=52,B787+7,B787+14)))</f>
        <v>#VALUE!</v>
      </c>
      <c r="C788" s="0" t="e">
        <f aca="false">IF(A788="","",F787*($B$10/VLOOKUP($B$12,Data!$A$2:$B$8,2,0)))</f>
        <v>#VALUE!</v>
      </c>
      <c r="D788" s="0" t="e">
        <f aca="false">IF(A788="","",IF(F787&lt;$F$9,F787,$F$9-C788))</f>
        <v>#VALUE!</v>
      </c>
      <c r="E788" s="20" t="e">
        <f aca="false">IF(D788&gt;=F787,"",IF(A788="","",IF($D$9&gt;0,$D$9,0)+IF(AND(DATE(YEAR(B788),MONTH($D$11),DAY($D$11))&gt;B787,DATE(YEAR(B788),MONTH($D$11),DAY($D$11))&lt;=B788),$D$10,0)+IF(AND($D$13&gt;B787,$D$13&lt;=B788),$D$12,0)))</f>
        <v>#VALUE!</v>
      </c>
      <c r="F788" s="0" t="e">
        <f aca="false">IF(A788="","",F787-D788-E788)</f>
        <v>#VALUE!</v>
      </c>
    </row>
    <row r="789" customFormat="false" ht="12.85" hidden="false" customHeight="false" outlineLevel="0" collapsed="false">
      <c r="A789" s="0" t="e">
        <f aca="false">IF(AND(A788&lt;$F$12,F788&gt;0),A788+1,"")</f>
        <v>#VALUE!</v>
      </c>
      <c r="B789" s="19" t="e">
        <f aca="false">IF(A789="","",IF(VLOOKUP($B$12,Data!$A$2:$B$8,2,0)&lt;13,EDATE($B$16,A789*12/VLOOKUP($B$12,Data!$A$2:$B$8,2,0)),IF(VLOOKUP($B$12,Data!$A$2:$B$8,2,0)=52,B788+7,B788+14)))</f>
        <v>#VALUE!</v>
      </c>
      <c r="C789" s="0" t="e">
        <f aca="false">IF(A789="","",F788*($B$10/VLOOKUP($B$12,Data!$A$2:$B$8,2,0)))</f>
        <v>#VALUE!</v>
      </c>
      <c r="D789" s="0" t="e">
        <f aca="false">IF(A789="","",IF(F788&lt;$F$9,F788,$F$9-C789))</f>
        <v>#VALUE!</v>
      </c>
      <c r="E789" s="20" t="e">
        <f aca="false">IF(D789&gt;=F788,"",IF(A789="","",IF($D$9&gt;0,$D$9,0)+IF(AND(DATE(YEAR(B789),MONTH($D$11),DAY($D$11))&gt;B788,DATE(YEAR(B789),MONTH($D$11),DAY($D$11))&lt;=B789),$D$10,0)+IF(AND($D$13&gt;B788,$D$13&lt;=B789),$D$12,0)))</f>
        <v>#VALUE!</v>
      </c>
      <c r="F789" s="0" t="e">
        <f aca="false">IF(A789="","",F788-D789-E789)</f>
        <v>#VALUE!</v>
      </c>
    </row>
    <row r="790" customFormat="false" ht="12.85" hidden="false" customHeight="false" outlineLevel="0" collapsed="false">
      <c r="A790" s="0" t="e">
        <f aca="false">IF(AND(A789&lt;$F$12,F789&gt;0),A789+1,"")</f>
        <v>#VALUE!</v>
      </c>
      <c r="B790" s="19" t="e">
        <f aca="false">IF(A790="","",IF(VLOOKUP($B$12,Data!$A$2:$B$8,2,0)&lt;13,EDATE($B$16,A790*12/VLOOKUP($B$12,Data!$A$2:$B$8,2,0)),IF(VLOOKUP($B$12,Data!$A$2:$B$8,2,0)=52,B789+7,B789+14)))</f>
        <v>#VALUE!</v>
      </c>
      <c r="C790" s="0" t="e">
        <f aca="false">IF(A790="","",F789*($B$10/VLOOKUP($B$12,Data!$A$2:$B$8,2,0)))</f>
        <v>#VALUE!</v>
      </c>
      <c r="D790" s="0" t="e">
        <f aca="false">IF(A790="","",IF(F789&lt;$F$9,F789,$F$9-C790))</f>
        <v>#VALUE!</v>
      </c>
      <c r="E790" s="20" t="e">
        <f aca="false">IF(D790&gt;=F789,"",IF(A790="","",IF($D$9&gt;0,$D$9,0)+IF(AND(DATE(YEAR(B790),MONTH($D$11),DAY($D$11))&gt;B789,DATE(YEAR(B790),MONTH($D$11),DAY($D$11))&lt;=B790),$D$10,0)+IF(AND($D$13&gt;B789,$D$13&lt;=B790),$D$12,0)))</f>
        <v>#VALUE!</v>
      </c>
      <c r="F790" s="0" t="e">
        <f aca="false">IF(A790="","",F789-D790-E790)</f>
        <v>#VALUE!</v>
      </c>
    </row>
    <row r="791" customFormat="false" ht="12.85" hidden="false" customHeight="false" outlineLevel="0" collapsed="false">
      <c r="A791" s="0" t="e">
        <f aca="false">IF(AND(A790&lt;$F$12,F790&gt;0),A790+1,"")</f>
        <v>#VALUE!</v>
      </c>
      <c r="B791" s="19" t="e">
        <f aca="false">IF(A791="","",IF(VLOOKUP($B$12,Data!$A$2:$B$8,2,0)&lt;13,EDATE($B$16,A791*12/VLOOKUP($B$12,Data!$A$2:$B$8,2,0)),IF(VLOOKUP($B$12,Data!$A$2:$B$8,2,0)=52,B790+7,B790+14)))</f>
        <v>#VALUE!</v>
      </c>
      <c r="C791" s="0" t="e">
        <f aca="false">IF(A791="","",F790*($B$10/VLOOKUP($B$12,Data!$A$2:$B$8,2,0)))</f>
        <v>#VALUE!</v>
      </c>
      <c r="D791" s="0" t="e">
        <f aca="false">IF(A791="","",IF(F790&lt;$F$9,F790,$F$9-C791))</f>
        <v>#VALUE!</v>
      </c>
      <c r="E791" s="20" t="e">
        <f aca="false">IF(D791&gt;=F790,"",IF(A791="","",IF($D$9&gt;0,$D$9,0)+IF(AND(DATE(YEAR(B791),MONTH($D$11),DAY($D$11))&gt;B790,DATE(YEAR(B791),MONTH($D$11),DAY($D$11))&lt;=B791),$D$10,0)+IF(AND($D$13&gt;B790,$D$13&lt;=B791),$D$12,0)))</f>
        <v>#VALUE!</v>
      </c>
      <c r="F791" s="0" t="e">
        <f aca="false">IF(A791="","",F790-D791-E791)</f>
        <v>#VALUE!</v>
      </c>
    </row>
    <row r="792" customFormat="false" ht="12.85" hidden="false" customHeight="false" outlineLevel="0" collapsed="false">
      <c r="A792" s="0" t="e">
        <f aca="false">IF(AND(A791&lt;$F$12,F791&gt;0),A791+1,"")</f>
        <v>#VALUE!</v>
      </c>
      <c r="B792" s="19" t="e">
        <f aca="false">IF(A792="","",IF(VLOOKUP($B$12,Data!$A$2:$B$8,2,0)&lt;13,EDATE($B$16,A792*12/VLOOKUP($B$12,Data!$A$2:$B$8,2,0)),IF(VLOOKUP($B$12,Data!$A$2:$B$8,2,0)=52,B791+7,B791+14)))</f>
        <v>#VALUE!</v>
      </c>
      <c r="C792" s="0" t="e">
        <f aca="false">IF(A792="","",F791*($B$10/VLOOKUP($B$12,Data!$A$2:$B$8,2,0)))</f>
        <v>#VALUE!</v>
      </c>
      <c r="D792" s="0" t="e">
        <f aca="false">IF(A792="","",IF(F791&lt;$F$9,F791,$F$9-C792))</f>
        <v>#VALUE!</v>
      </c>
      <c r="E792" s="20" t="e">
        <f aca="false">IF(D792&gt;=F791,"",IF(A792="","",IF($D$9&gt;0,$D$9,0)+IF(AND(DATE(YEAR(B792),MONTH($D$11),DAY($D$11))&gt;B791,DATE(YEAR(B792),MONTH($D$11),DAY($D$11))&lt;=B792),$D$10,0)+IF(AND($D$13&gt;B791,$D$13&lt;=B792),$D$12,0)))</f>
        <v>#VALUE!</v>
      </c>
      <c r="F792" s="0" t="e">
        <f aca="false">IF(A792="","",F791-D792-E792)</f>
        <v>#VALUE!</v>
      </c>
    </row>
    <row r="793" customFormat="false" ht="12.85" hidden="false" customHeight="false" outlineLevel="0" collapsed="false">
      <c r="A793" s="0" t="e">
        <f aca="false">IF(AND(A792&lt;$F$12,F792&gt;0),A792+1,"")</f>
        <v>#VALUE!</v>
      </c>
      <c r="B793" s="19" t="e">
        <f aca="false">IF(A793="","",IF(VLOOKUP($B$12,Data!$A$2:$B$8,2,0)&lt;13,EDATE($B$16,A793*12/VLOOKUP($B$12,Data!$A$2:$B$8,2,0)),IF(VLOOKUP($B$12,Data!$A$2:$B$8,2,0)=52,B792+7,B792+14)))</f>
        <v>#VALUE!</v>
      </c>
      <c r="C793" s="0" t="e">
        <f aca="false">IF(A793="","",F792*($B$10/VLOOKUP($B$12,Data!$A$2:$B$8,2,0)))</f>
        <v>#VALUE!</v>
      </c>
      <c r="D793" s="0" t="e">
        <f aca="false">IF(A793="","",IF(F792&lt;$F$9,F792,$F$9-C793))</f>
        <v>#VALUE!</v>
      </c>
      <c r="E793" s="20" t="e">
        <f aca="false">IF(D793&gt;=F792,"",IF(A793="","",IF($D$9&gt;0,$D$9,0)+IF(AND(DATE(YEAR(B793),MONTH($D$11),DAY($D$11))&gt;B792,DATE(YEAR(B793),MONTH($D$11),DAY($D$11))&lt;=B793),$D$10,0)+IF(AND($D$13&gt;B792,$D$13&lt;=B793),$D$12,0)))</f>
        <v>#VALUE!</v>
      </c>
      <c r="F793" s="0" t="e">
        <f aca="false">IF(A793="","",F792-D793-E793)</f>
        <v>#VALUE!</v>
      </c>
    </row>
    <row r="794" customFormat="false" ht="12.85" hidden="false" customHeight="false" outlineLevel="0" collapsed="false">
      <c r="A794" s="0" t="e">
        <f aca="false">IF(AND(A793&lt;$F$12,F793&gt;0),A793+1,"")</f>
        <v>#VALUE!</v>
      </c>
      <c r="B794" s="19" t="e">
        <f aca="false">IF(A794="","",IF(VLOOKUP($B$12,Data!$A$2:$B$8,2,0)&lt;13,EDATE($B$16,A794*12/VLOOKUP($B$12,Data!$A$2:$B$8,2,0)),IF(VLOOKUP($B$12,Data!$A$2:$B$8,2,0)=52,B793+7,B793+14)))</f>
        <v>#VALUE!</v>
      </c>
      <c r="C794" s="0" t="e">
        <f aca="false">IF(A794="","",F793*($B$10/VLOOKUP($B$12,Data!$A$2:$B$8,2,0)))</f>
        <v>#VALUE!</v>
      </c>
      <c r="D794" s="0" t="e">
        <f aca="false">IF(A794="","",IF(F793&lt;$F$9,F793,$F$9-C794))</f>
        <v>#VALUE!</v>
      </c>
      <c r="E794" s="20" t="e">
        <f aca="false">IF(D794&gt;=F793,"",IF(A794="","",IF($D$9&gt;0,$D$9,0)+IF(AND(DATE(YEAR(B794),MONTH($D$11),DAY($D$11))&gt;B793,DATE(YEAR(B794),MONTH($D$11),DAY($D$11))&lt;=B794),$D$10,0)+IF(AND($D$13&gt;B793,$D$13&lt;=B794),$D$12,0)))</f>
        <v>#VALUE!</v>
      </c>
      <c r="F794" s="0" t="e">
        <f aca="false">IF(A794="","",F793-D794-E794)</f>
        <v>#VALUE!</v>
      </c>
    </row>
    <row r="795" customFormat="false" ht="12.85" hidden="false" customHeight="false" outlineLevel="0" collapsed="false">
      <c r="A795" s="0" t="e">
        <f aca="false">IF(AND(A794&lt;$F$12,F794&gt;0),A794+1,"")</f>
        <v>#VALUE!</v>
      </c>
      <c r="B795" s="19" t="e">
        <f aca="false">IF(A795="","",IF(VLOOKUP($B$12,Data!$A$2:$B$8,2,0)&lt;13,EDATE($B$16,A795*12/VLOOKUP($B$12,Data!$A$2:$B$8,2,0)),IF(VLOOKUP($B$12,Data!$A$2:$B$8,2,0)=52,B794+7,B794+14)))</f>
        <v>#VALUE!</v>
      </c>
      <c r="C795" s="0" t="e">
        <f aca="false">IF(A795="","",F794*($B$10/VLOOKUP($B$12,Data!$A$2:$B$8,2,0)))</f>
        <v>#VALUE!</v>
      </c>
      <c r="D795" s="0" t="e">
        <f aca="false">IF(A795="","",IF(F794&lt;$F$9,F794,$F$9-C795))</f>
        <v>#VALUE!</v>
      </c>
      <c r="E795" s="20" t="e">
        <f aca="false">IF(D795&gt;=F794,"",IF(A795="","",IF($D$9&gt;0,$D$9,0)+IF(AND(DATE(YEAR(B795),MONTH($D$11),DAY($D$11))&gt;B794,DATE(YEAR(B795),MONTH($D$11),DAY($D$11))&lt;=B795),$D$10,0)+IF(AND($D$13&gt;B794,$D$13&lt;=B795),$D$12,0)))</f>
        <v>#VALUE!</v>
      </c>
      <c r="F795" s="0" t="e">
        <f aca="false">IF(A795="","",F794-D795-E795)</f>
        <v>#VALUE!</v>
      </c>
    </row>
    <row r="796" customFormat="false" ht="12.85" hidden="false" customHeight="false" outlineLevel="0" collapsed="false">
      <c r="A796" s="0" t="e">
        <f aca="false">IF(AND(A795&lt;$F$12,F795&gt;0),A795+1,"")</f>
        <v>#VALUE!</v>
      </c>
      <c r="B796" s="19" t="e">
        <f aca="false">IF(A796="","",IF(VLOOKUP($B$12,Data!$A$2:$B$8,2,0)&lt;13,EDATE($B$16,A796*12/VLOOKUP($B$12,Data!$A$2:$B$8,2,0)),IF(VLOOKUP($B$12,Data!$A$2:$B$8,2,0)=52,B795+7,B795+14)))</f>
        <v>#VALUE!</v>
      </c>
      <c r="C796" s="0" t="e">
        <f aca="false">IF(A796="","",F795*($B$10/VLOOKUP($B$12,Data!$A$2:$B$8,2,0)))</f>
        <v>#VALUE!</v>
      </c>
      <c r="D796" s="0" t="e">
        <f aca="false">IF(A796="","",IF(F795&lt;$F$9,F795,$F$9-C796))</f>
        <v>#VALUE!</v>
      </c>
      <c r="E796" s="20" t="e">
        <f aca="false">IF(D796&gt;=F795,"",IF(A796="","",IF($D$9&gt;0,$D$9,0)+IF(AND(DATE(YEAR(B796),MONTH($D$11),DAY($D$11))&gt;B795,DATE(YEAR(B796),MONTH($D$11),DAY($D$11))&lt;=B796),$D$10,0)+IF(AND($D$13&gt;B795,$D$13&lt;=B796),$D$12,0)))</f>
        <v>#VALUE!</v>
      </c>
      <c r="F796" s="0" t="e">
        <f aca="false">IF(A796="","",F795-D796-E796)</f>
        <v>#VALUE!</v>
      </c>
    </row>
    <row r="797" customFormat="false" ht="12.85" hidden="false" customHeight="false" outlineLevel="0" collapsed="false">
      <c r="A797" s="0" t="e">
        <f aca="false">IF(AND(A796&lt;$F$12,F796&gt;0),A796+1,"")</f>
        <v>#VALUE!</v>
      </c>
      <c r="B797" s="19" t="e">
        <f aca="false">IF(A797="","",IF(VLOOKUP($B$12,Data!$A$2:$B$8,2,0)&lt;13,EDATE($B$16,A797*12/VLOOKUP($B$12,Data!$A$2:$B$8,2,0)),IF(VLOOKUP($B$12,Data!$A$2:$B$8,2,0)=52,B796+7,B796+14)))</f>
        <v>#VALUE!</v>
      </c>
      <c r="C797" s="0" t="e">
        <f aca="false">IF(A797="","",F796*($B$10/VLOOKUP($B$12,Data!$A$2:$B$8,2,0)))</f>
        <v>#VALUE!</v>
      </c>
      <c r="D797" s="0" t="e">
        <f aca="false">IF(A797="","",IF(F796&lt;$F$9,F796,$F$9-C797))</f>
        <v>#VALUE!</v>
      </c>
      <c r="E797" s="20" t="e">
        <f aca="false">IF(D797&gt;=F796,"",IF(A797="","",IF($D$9&gt;0,$D$9,0)+IF(AND(DATE(YEAR(B797),MONTH($D$11),DAY($D$11))&gt;B796,DATE(YEAR(B797),MONTH($D$11),DAY($D$11))&lt;=B797),$D$10,0)+IF(AND($D$13&gt;B796,$D$13&lt;=B797),$D$12,0)))</f>
        <v>#VALUE!</v>
      </c>
      <c r="F797" s="0" t="e">
        <f aca="false">IF(A797="","",F796-D797-E797)</f>
        <v>#VALUE!</v>
      </c>
    </row>
    <row r="798" customFormat="false" ht="12.85" hidden="false" customHeight="false" outlineLevel="0" collapsed="false">
      <c r="A798" s="0" t="e">
        <f aca="false">IF(AND(A797&lt;$F$12,F797&gt;0),A797+1,"")</f>
        <v>#VALUE!</v>
      </c>
      <c r="B798" s="19" t="e">
        <f aca="false">IF(A798="","",IF(VLOOKUP($B$12,Data!$A$2:$B$8,2,0)&lt;13,EDATE($B$16,A798*12/VLOOKUP($B$12,Data!$A$2:$B$8,2,0)),IF(VLOOKUP($B$12,Data!$A$2:$B$8,2,0)=52,B797+7,B797+14)))</f>
        <v>#VALUE!</v>
      </c>
      <c r="C798" s="0" t="e">
        <f aca="false">IF(A798="","",F797*($B$10/VLOOKUP($B$12,Data!$A$2:$B$8,2,0)))</f>
        <v>#VALUE!</v>
      </c>
      <c r="D798" s="0" t="e">
        <f aca="false">IF(A798="","",IF(F797&lt;$F$9,F797,$F$9-C798))</f>
        <v>#VALUE!</v>
      </c>
      <c r="E798" s="20" t="e">
        <f aca="false">IF(D798&gt;=F797,"",IF(A798="","",IF($D$9&gt;0,$D$9,0)+IF(AND(DATE(YEAR(B798),MONTH($D$11),DAY($D$11))&gt;B797,DATE(YEAR(B798),MONTH($D$11),DAY($D$11))&lt;=B798),$D$10,0)+IF(AND($D$13&gt;B797,$D$13&lt;=B798),$D$12,0)))</f>
        <v>#VALUE!</v>
      </c>
      <c r="F798" s="0" t="e">
        <f aca="false">IF(A798="","",F797-D798-E798)</f>
        <v>#VALUE!</v>
      </c>
    </row>
    <row r="799" customFormat="false" ht="12.85" hidden="false" customHeight="false" outlineLevel="0" collapsed="false">
      <c r="A799" s="0" t="e">
        <f aca="false">IF(AND(A798&lt;$F$12,F798&gt;0),A798+1,"")</f>
        <v>#VALUE!</v>
      </c>
      <c r="B799" s="19" t="e">
        <f aca="false">IF(A799="","",IF(VLOOKUP($B$12,Data!$A$2:$B$8,2,0)&lt;13,EDATE($B$16,A799*12/VLOOKUP($B$12,Data!$A$2:$B$8,2,0)),IF(VLOOKUP($B$12,Data!$A$2:$B$8,2,0)=52,B798+7,B798+14)))</f>
        <v>#VALUE!</v>
      </c>
      <c r="C799" s="0" t="e">
        <f aca="false">IF(A799="","",F798*($B$10/VLOOKUP($B$12,Data!$A$2:$B$8,2,0)))</f>
        <v>#VALUE!</v>
      </c>
      <c r="D799" s="0" t="e">
        <f aca="false">IF(A799="","",IF(F798&lt;$F$9,F798,$F$9-C799))</f>
        <v>#VALUE!</v>
      </c>
      <c r="E799" s="20" t="e">
        <f aca="false">IF(D799&gt;=F798,"",IF(A799="","",IF($D$9&gt;0,$D$9,0)+IF(AND(DATE(YEAR(B799),MONTH($D$11),DAY($D$11))&gt;B798,DATE(YEAR(B799),MONTH($D$11),DAY($D$11))&lt;=B799),$D$10,0)+IF(AND($D$13&gt;B798,$D$13&lt;=B799),$D$12,0)))</f>
        <v>#VALUE!</v>
      </c>
      <c r="F799" s="0" t="e">
        <f aca="false">IF(A799="","",F798-D799-E799)</f>
        <v>#VALUE!</v>
      </c>
    </row>
    <row r="800" customFormat="false" ht="12.85" hidden="false" customHeight="false" outlineLevel="0" collapsed="false">
      <c r="A800" s="0" t="e">
        <f aca="false">IF(AND(A799&lt;$F$12,F799&gt;0),A799+1,"")</f>
        <v>#VALUE!</v>
      </c>
      <c r="B800" s="19" t="e">
        <f aca="false">IF(A800="","",IF(VLOOKUP($B$12,Data!$A$2:$B$8,2,0)&lt;13,EDATE($B$16,A800*12/VLOOKUP($B$12,Data!$A$2:$B$8,2,0)),IF(VLOOKUP($B$12,Data!$A$2:$B$8,2,0)=52,B799+7,B799+14)))</f>
        <v>#VALUE!</v>
      </c>
      <c r="C800" s="0" t="e">
        <f aca="false">IF(A800="","",F799*($B$10/VLOOKUP($B$12,Data!$A$2:$B$8,2,0)))</f>
        <v>#VALUE!</v>
      </c>
      <c r="D800" s="0" t="e">
        <f aca="false">IF(A800="","",IF(F799&lt;$F$9,F799,$F$9-C800))</f>
        <v>#VALUE!</v>
      </c>
      <c r="E800" s="20" t="e">
        <f aca="false">IF(D800&gt;=F799,"",IF(A800="","",IF($D$9&gt;0,$D$9,0)+IF(AND(DATE(YEAR(B800),MONTH($D$11),DAY($D$11))&gt;B799,DATE(YEAR(B800),MONTH($D$11),DAY($D$11))&lt;=B800),$D$10,0)+IF(AND($D$13&gt;B799,$D$13&lt;=B800),$D$12,0)))</f>
        <v>#VALUE!</v>
      </c>
      <c r="F800" s="0" t="e">
        <f aca="false">IF(A800="","",F799-D800-E800)</f>
        <v>#VALUE!</v>
      </c>
    </row>
    <row r="801" customFormat="false" ht="12.85" hidden="false" customHeight="false" outlineLevel="0" collapsed="false">
      <c r="A801" s="0" t="e">
        <f aca="false">IF(AND(A800&lt;$F$12,F800&gt;0),A800+1,"")</f>
        <v>#VALUE!</v>
      </c>
      <c r="B801" s="19" t="e">
        <f aca="false">IF(A801="","",IF(VLOOKUP($B$12,Data!$A$2:$B$8,2,0)&lt;13,EDATE($B$16,A801*12/VLOOKUP($B$12,Data!$A$2:$B$8,2,0)),IF(VLOOKUP($B$12,Data!$A$2:$B$8,2,0)=52,B800+7,B800+14)))</f>
        <v>#VALUE!</v>
      </c>
      <c r="C801" s="0" t="e">
        <f aca="false">IF(A801="","",F800*($B$10/VLOOKUP($B$12,Data!$A$2:$B$8,2,0)))</f>
        <v>#VALUE!</v>
      </c>
      <c r="D801" s="0" t="e">
        <f aca="false">IF(A801="","",IF(F800&lt;$F$9,F800,$F$9-C801))</f>
        <v>#VALUE!</v>
      </c>
      <c r="E801" s="20" t="e">
        <f aca="false">IF(D801&gt;=F800,"",IF(A801="","",IF($D$9&gt;0,$D$9,0)+IF(AND(DATE(YEAR(B801),MONTH($D$11),DAY($D$11))&gt;B800,DATE(YEAR(B801),MONTH($D$11),DAY($D$11))&lt;=B801),$D$10,0)+IF(AND($D$13&gt;B800,$D$13&lt;=B801),$D$12,0)))</f>
        <v>#VALUE!</v>
      </c>
      <c r="F801" s="0" t="e">
        <f aca="false">IF(A801="","",F800-D801-E801)</f>
        <v>#VALUE!</v>
      </c>
    </row>
    <row r="802" customFormat="false" ht="12.85" hidden="false" customHeight="false" outlineLevel="0" collapsed="false">
      <c r="A802" s="0" t="e">
        <f aca="false">IF(AND(A801&lt;$F$12,F801&gt;0),A801+1,"")</f>
        <v>#VALUE!</v>
      </c>
      <c r="B802" s="19" t="e">
        <f aca="false">IF(A802="","",IF(VLOOKUP($B$12,Data!$A$2:$B$8,2,0)&lt;13,EDATE($B$16,A802*12/VLOOKUP($B$12,Data!$A$2:$B$8,2,0)),IF(VLOOKUP($B$12,Data!$A$2:$B$8,2,0)=52,B801+7,B801+14)))</f>
        <v>#VALUE!</v>
      </c>
      <c r="C802" s="0" t="e">
        <f aca="false">IF(A802="","",F801*($B$10/VLOOKUP($B$12,Data!$A$2:$B$8,2,0)))</f>
        <v>#VALUE!</v>
      </c>
      <c r="D802" s="0" t="e">
        <f aca="false">IF(A802="","",IF(F801&lt;$F$9,F801,$F$9-C802))</f>
        <v>#VALUE!</v>
      </c>
      <c r="E802" s="20" t="e">
        <f aca="false">IF(D802&gt;=F801,"",IF(A802="","",IF($D$9&gt;0,$D$9,0)+IF(AND(DATE(YEAR(B802),MONTH($D$11),DAY($D$11))&gt;B801,DATE(YEAR(B802),MONTH($D$11),DAY($D$11))&lt;=B802),$D$10,0)+IF(AND($D$13&gt;B801,$D$13&lt;=B802),$D$12,0)))</f>
        <v>#VALUE!</v>
      </c>
      <c r="F802" s="0" t="e">
        <f aca="false">IF(A802="","",F801-D802-E802)</f>
        <v>#VALUE!</v>
      </c>
    </row>
    <row r="803" customFormat="false" ht="12.85" hidden="false" customHeight="false" outlineLevel="0" collapsed="false">
      <c r="A803" s="0" t="e">
        <f aca="false">IF(AND(A802&lt;$F$12,F802&gt;0),A802+1,"")</f>
        <v>#VALUE!</v>
      </c>
      <c r="B803" s="19" t="e">
        <f aca="false">IF(A803="","",IF(VLOOKUP($B$12,Data!$A$2:$B$8,2,0)&lt;13,EDATE($B$16,A803*12/VLOOKUP($B$12,Data!$A$2:$B$8,2,0)),IF(VLOOKUP($B$12,Data!$A$2:$B$8,2,0)=52,B802+7,B802+14)))</f>
        <v>#VALUE!</v>
      </c>
      <c r="C803" s="0" t="e">
        <f aca="false">IF(A803="","",F802*($B$10/VLOOKUP($B$12,Data!$A$2:$B$8,2,0)))</f>
        <v>#VALUE!</v>
      </c>
      <c r="D803" s="0" t="e">
        <f aca="false">IF(A803="","",IF(F802&lt;$F$9,F802,$F$9-C803))</f>
        <v>#VALUE!</v>
      </c>
      <c r="E803" s="20" t="e">
        <f aca="false">IF(D803&gt;=F802,"",IF(A803="","",IF($D$9&gt;0,$D$9,0)+IF(AND(DATE(YEAR(B803),MONTH($D$11),DAY($D$11))&gt;B802,DATE(YEAR(B803),MONTH($D$11),DAY($D$11))&lt;=B803),$D$10,0)+IF(AND($D$13&gt;B802,$D$13&lt;=B803),$D$12,0)))</f>
        <v>#VALUE!</v>
      </c>
      <c r="F803" s="0" t="e">
        <f aca="false">IF(A803="","",F802-D803-E803)</f>
        <v>#VALUE!</v>
      </c>
    </row>
    <row r="804" customFormat="false" ht="12.85" hidden="false" customHeight="false" outlineLevel="0" collapsed="false">
      <c r="A804" s="0" t="e">
        <f aca="false">IF(AND(A803&lt;$F$12,F803&gt;0),A803+1,"")</f>
        <v>#VALUE!</v>
      </c>
      <c r="B804" s="19" t="e">
        <f aca="false">IF(A804="","",IF(VLOOKUP($B$12,Data!$A$2:$B$8,2,0)&lt;13,EDATE($B$16,A804*12/VLOOKUP($B$12,Data!$A$2:$B$8,2,0)),IF(VLOOKUP($B$12,Data!$A$2:$B$8,2,0)=52,B803+7,B803+14)))</f>
        <v>#VALUE!</v>
      </c>
      <c r="C804" s="0" t="e">
        <f aca="false">IF(A804="","",F803*($B$10/VLOOKUP($B$12,Data!$A$2:$B$8,2,0)))</f>
        <v>#VALUE!</v>
      </c>
      <c r="D804" s="0" t="e">
        <f aca="false">IF(A804="","",IF(F803&lt;$F$9,F803,$F$9-C804))</f>
        <v>#VALUE!</v>
      </c>
      <c r="E804" s="20" t="e">
        <f aca="false">IF(D804&gt;=F803,"",IF(A804="","",IF($D$9&gt;0,$D$9,0)+IF(AND(DATE(YEAR(B804),MONTH($D$11),DAY($D$11))&gt;B803,DATE(YEAR(B804),MONTH($D$11),DAY($D$11))&lt;=B804),$D$10,0)+IF(AND($D$13&gt;B803,$D$13&lt;=B804),$D$12,0)))</f>
        <v>#VALUE!</v>
      </c>
      <c r="F804" s="0" t="e">
        <f aca="false">IF(A804="","",F803-D804-E804)</f>
        <v>#VALUE!</v>
      </c>
    </row>
    <row r="805" customFormat="false" ht="12.85" hidden="false" customHeight="false" outlineLevel="0" collapsed="false">
      <c r="A805" s="0" t="e">
        <f aca="false">IF(AND(A804&lt;$F$12,F804&gt;0),A804+1,"")</f>
        <v>#VALUE!</v>
      </c>
      <c r="B805" s="19" t="e">
        <f aca="false">IF(A805="","",IF(VLOOKUP($B$12,Data!$A$2:$B$8,2,0)&lt;13,EDATE($B$16,A805*12/VLOOKUP($B$12,Data!$A$2:$B$8,2,0)),IF(VLOOKUP($B$12,Data!$A$2:$B$8,2,0)=52,B804+7,B804+14)))</f>
        <v>#VALUE!</v>
      </c>
      <c r="C805" s="0" t="e">
        <f aca="false">IF(A805="","",F804*($B$10/VLOOKUP($B$12,Data!$A$2:$B$8,2,0)))</f>
        <v>#VALUE!</v>
      </c>
      <c r="D805" s="0" t="e">
        <f aca="false">IF(A805="","",IF(F804&lt;$F$9,F804,$F$9-C805))</f>
        <v>#VALUE!</v>
      </c>
      <c r="E805" s="20" t="e">
        <f aca="false">IF(D805&gt;=F804,"",IF(A805="","",IF($D$9&gt;0,$D$9,0)+IF(AND(DATE(YEAR(B805),MONTH($D$11),DAY($D$11))&gt;B804,DATE(YEAR(B805),MONTH($D$11),DAY($D$11))&lt;=B805),$D$10,0)+IF(AND($D$13&gt;B804,$D$13&lt;=B805),$D$12,0)))</f>
        <v>#VALUE!</v>
      </c>
      <c r="F805" s="0" t="e">
        <f aca="false">IF(A805="","",F804-D805-E805)</f>
        <v>#VALUE!</v>
      </c>
    </row>
    <row r="806" customFormat="false" ht="12.85" hidden="false" customHeight="false" outlineLevel="0" collapsed="false">
      <c r="A806" s="0" t="e">
        <f aca="false">IF(AND(A805&lt;$F$12,F805&gt;0),A805+1,"")</f>
        <v>#VALUE!</v>
      </c>
      <c r="B806" s="19" t="e">
        <f aca="false">IF(A806="","",IF(VLOOKUP($B$12,Data!$A$2:$B$8,2,0)&lt;13,EDATE($B$16,A806*12/VLOOKUP($B$12,Data!$A$2:$B$8,2,0)),IF(VLOOKUP($B$12,Data!$A$2:$B$8,2,0)=52,B805+7,B805+14)))</f>
        <v>#VALUE!</v>
      </c>
      <c r="C806" s="0" t="e">
        <f aca="false">IF(A806="","",F805*($B$10/VLOOKUP($B$12,Data!$A$2:$B$8,2,0)))</f>
        <v>#VALUE!</v>
      </c>
      <c r="D806" s="0" t="e">
        <f aca="false">IF(A806="","",IF(F805&lt;$F$9,F805,$F$9-C806))</f>
        <v>#VALUE!</v>
      </c>
      <c r="E806" s="20" t="e">
        <f aca="false">IF(D806&gt;=F805,"",IF(A806="","",IF($D$9&gt;0,$D$9,0)+IF(AND(DATE(YEAR(B806),MONTH($D$11),DAY($D$11))&gt;B805,DATE(YEAR(B806),MONTH($D$11),DAY($D$11))&lt;=B806),$D$10,0)+IF(AND($D$13&gt;B805,$D$13&lt;=B806),$D$12,0)))</f>
        <v>#VALUE!</v>
      </c>
      <c r="F806" s="0" t="e">
        <f aca="false">IF(A806="","",F805-D806-E806)</f>
        <v>#VALUE!</v>
      </c>
    </row>
    <row r="807" customFormat="false" ht="12.85" hidden="false" customHeight="false" outlineLevel="0" collapsed="false">
      <c r="A807" s="0" t="e">
        <f aca="false">IF(AND(A806&lt;$F$12,F806&gt;0),A806+1,"")</f>
        <v>#VALUE!</v>
      </c>
      <c r="B807" s="19" t="e">
        <f aca="false">IF(A807="","",IF(VLOOKUP($B$12,Data!$A$2:$B$8,2,0)&lt;13,EDATE($B$16,A807*12/VLOOKUP($B$12,Data!$A$2:$B$8,2,0)),IF(VLOOKUP($B$12,Data!$A$2:$B$8,2,0)=52,B806+7,B806+14)))</f>
        <v>#VALUE!</v>
      </c>
      <c r="C807" s="0" t="e">
        <f aca="false">IF(A807="","",F806*($B$10/VLOOKUP($B$12,Data!$A$2:$B$8,2,0)))</f>
        <v>#VALUE!</v>
      </c>
      <c r="D807" s="0" t="e">
        <f aca="false">IF(A807="","",IF(F806&lt;$F$9,F806,$F$9-C807))</f>
        <v>#VALUE!</v>
      </c>
      <c r="E807" s="20" t="e">
        <f aca="false">IF(D807&gt;=F806,"",IF(A807="","",IF($D$9&gt;0,$D$9,0)+IF(AND(DATE(YEAR(B807),MONTH($D$11),DAY($D$11))&gt;B806,DATE(YEAR(B807),MONTH($D$11),DAY($D$11))&lt;=B807),$D$10,0)+IF(AND($D$13&gt;B806,$D$13&lt;=B807),$D$12,0)))</f>
        <v>#VALUE!</v>
      </c>
      <c r="F807" s="0" t="e">
        <f aca="false">IF(A807="","",F806-D807-E807)</f>
        <v>#VALUE!</v>
      </c>
    </row>
    <row r="808" customFormat="false" ht="12.85" hidden="false" customHeight="false" outlineLevel="0" collapsed="false">
      <c r="A808" s="0" t="e">
        <f aca="false">IF(AND(A807&lt;$F$12,F807&gt;0),A807+1,"")</f>
        <v>#VALUE!</v>
      </c>
      <c r="B808" s="19" t="e">
        <f aca="false">IF(A808="","",IF(VLOOKUP($B$12,Data!$A$2:$B$8,2,0)&lt;13,EDATE($B$16,A808*12/VLOOKUP($B$12,Data!$A$2:$B$8,2,0)),IF(VLOOKUP($B$12,Data!$A$2:$B$8,2,0)=52,B807+7,B807+14)))</f>
        <v>#VALUE!</v>
      </c>
      <c r="C808" s="0" t="e">
        <f aca="false">IF(A808="","",F807*($B$10/VLOOKUP($B$12,Data!$A$2:$B$8,2,0)))</f>
        <v>#VALUE!</v>
      </c>
      <c r="D808" s="0" t="e">
        <f aca="false">IF(A808="","",IF(F807&lt;$F$9,F807,$F$9-C808))</f>
        <v>#VALUE!</v>
      </c>
      <c r="E808" s="20" t="e">
        <f aca="false">IF(D808&gt;=F807,"",IF(A808="","",IF($D$9&gt;0,$D$9,0)+IF(AND(DATE(YEAR(B808),MONTH($D$11),DAY($D$11))&gt;B807,DATE(YEAR(B808),MONTH($D$11),DAY($D$11))&lt;=B808),$D$10,0)+IF(AND($D$13&gt;B807,$D$13&lt;=B808),$D$12,0)))</f>
        <v>#VALUE!</v>
      </c>
      <c r="F808" s="0" t="e">
        <f aca="false">IF(A808="","",F807-D808-E808)</f>
        <v>#VALUE!</v>
      </c>
    </row>
    <row r="809" customFormat="false" ht="12.85" hidden="false" customHeight="false" outlineLevel="0" collapsed="false">
      <c r="A809" s="0" t="e">
        <f aca="false">IF(AND(A808&lt;$F$12,F808&gt;0),A808+1,"")</f>
        <v>#VALUE!</v>
      </c>
      <c r="B809" s="19" t="e">
        <f aca="false">IF(A809="","",IF(VLOOKUP($B$12,Data!$A$2:$B$8,2,0)&lt;13,EDATE($B$16,A809*12/VLOOKUP($B$12,Data!$A$2:$B$8,2,0)),IF(VLOOKUP($B$12,Data!$A$2:$B$8,2,0)=52,B808+7,B808+14)))</f>
        <v>#VALUE!</v>
      </c>
      <c r="C809" s="0" t="e">
        <f aca="false">IF(A809="","",F808*($B$10/VLOOKUP($B$12,Data!$A$2:$B$8,2,0)))</f>
        <v>#VALUE!</v>
      </c>
      <c r="D809" s="0" t="e">
        <f aca="false">IF(A809="","",IF(F808&lt;$F$9,F808,$F$9-C809))</f>
        <v>#VALUE!</v>
      </c>
      <c r="E809" s="20" t="e">
        <f aca="false">IF(D809&gt;=F808,"",IF(A809="","",IF($D$9&gt;0,$D$9,0)+IF(AND(DATE(YEAR(B809),MONTH($D$11),DAY($D$11))&gt;B808,DATE(YEAR(B809),MONTH($D$11),DAY($D$11))&lt;=B809),$D$10,0)+IF(AND($D$13&gt;B808,$D$13&lt;=B809),$D$12,0)))</f>
        <v>#VALUE!</v>
      </c>
      <c r="F809" s="0" t="e">
        <f aca="false">IF(A809="","",F808-D809-E809)</f>
        <v>#VALUE!</v>
      </c>
    </row>
    <row r="810" customFormat="false" ht="12.85" hidden="false" customHeight="false" outlineLevel="0" collapsed="false">
      <c r="A810" s="0" t="e">
        <f aca="false">IF(AND(A809&lt;$F$12,F809&gt;0),A809+1,"")</f>
        <v>#VALUE!</v>
      </c>
      <c r="B810" s="19" t="e">
        <f aca="false">IF(A810="","",IF(VLOOKUP($B$12,Data!$A$2:$B$8,2,0)&lt;13,EDATE($B$16,A810*12/VLOOKUP($B$12,Data!$A$2:$B$8,2,0)),IF(VLOOKUP($B$12,Data!$A$2:$B$8,2,0)=52,B809+7,B809+14)))</f>
        <v>#VALUE!</v>
      </c>
      <c r="C810" s="0" t="e">
        <f aca="false">IF(A810="","",F809*($B$10/VLOOKUP($B$12,Data!$A$2:$B$8,2,0)))</f>
        <v>#VALUE!</v>
      </c>
      <c r="D810" s="0" t="e">
        <f aca="false">IF(A810="","",IF(F809&lt;$F$9,F809,$F$9-C810))</f>
        <v>#VALUE!</v>
      </c>
      <c r="E810" s="20" t="e">
        <f aca="false">IF(D810&gt;=F809,"",IF(A810="","",IF($D$9&gt;0,$D$9,0)+IF(AND(DATE(YEAR(B810),MONTH($D$11),DAY($D$11))&gt;B809,DATE(YEAR(B810),MONTH($D$11),DAY($D$11))&lt;=B810),$D$10,0)+IF(AND($D$13&gt;B809,$D$13&lt;=B810),$D$12,0)))</f>
        <v>#VALUE!</v>
      </c>
      <c r="F810" s="0" t="e">
        <f aca="false">IF(A810="","",F809-D810-E810)</f>
        <v>#VALUE!</v>
      </c>
    </row>
    <row r="811" customFormat="false" ht="12.85" hidden="false" customHeight="false" outlineLevel="0" collapsed="false">
      <c r="A811" s="0" t="e">
        <f aca="false">IF(AND(A810&lt;$F$12,F810&gt;0),A810+1,"")</f>
        <v>#VALUE!</v>
      </c>
      <c r="B811" s="19" t="e">
        <f aca="false">IF(A811="","",IF(VLOOKUP($B$12,Data!$A$2:$B$8,2,0)&lt;13,EDATE($B$16,A811*12/VLOOKUP($B$12,Data!$A$2:$B$8,2,0)),IF(VLOOKUP($B$12,Data!$A$2:$B$8,2,0)=52,B810+7,B810+14)))</f>
        <v>#VALUE!</v>
      </c>
      <c r="C811" s="0" t="e">
        <f aca="false">IF(A811="","",F810*($B$10/VLOOKUP($B$12,Data!$A$2:$B$8,2,0)))</f>
        <v>#VALUE!</v>
      </c>
      <c r="D811" s="0" t="e">
        <f aca="false">IF(A811="","",IF(F810&lt;$F$9,F810,$F$9-C811))</f>
        <v>#VALUE!</v>
      </c>
      <c r="E811" s="20" t="e">
        <f aca="false">IF(D811&gt;=F810,"",IF(A811="","",IF($D$9&gt;0,$D$9,0)+IF(AND(DATE(YEAR(B811),MONTH($D$11),DAY($D$11))&gt;B810,DATE(YEAR(B811),MONTH($D$11),DAY($D$11))&lt;=B811),$D$10,0)+IF(AND($D$13&gt;B810,$D$13&lt;=B811),$D$12,0)))</f>
        <v>#VALUE!</v>
      </c>
      <c r="F811" s="0" t="e">
        <f aca="false">IF(A811="","",F810-D811-E811)</f>
        <v>#VALUE!</v>
      </c>
    </row>
    <row r="812" customFormat="false" ht="12.85" hidden="false" customHeight="false" outlineLevel="0" collapsed="false">
      <c r="A812" s="0" t="e">
        <f aca="false">IF(AND(A811&lt;$F$12,F811&gt;0),A811+1,"")</f>
        <v>#VALUE!</v>
      </c>
      <c r="B812" s="19" t="e">
        <f aca="false">IF(A812="","",IF(VLOOKUP($B$12,Data!$A$2:$B$8,2,0)&lt;13,EDATE($B$16,A812*12/VLOOKUP($B$12,Data!$A$2:$B$8,2,0)),IF(VLOOKUP($B$12,Data!$A$2:$B$8,2,0)=52,B811+7,B811+14)))</f>
        <v>#VALUE!</v>
      </c>
      <c r="C812" s="0" t="e">
        <f aca="false">IF(A812="","",F811*($B$10/VLOOKUP($B$12,Data!$A$2:$B$8,2,0)))</f>
        <v>#VALUE!</v>
      </c>
      <c r="D812" s="0" t="e">
        <f aca="false">IF(A812="","",IF(F811&lt;$F$9,F811,$F$9-C812))</f>
        <v>#VALUE!</v>
      </c>
      <c r="E812" s="20" t="e">
        <f aca="false">IF(D812&gt;=F811,"",IF(A812="","",IF($D$9&gt;0,$D$9,0)+IF(AND(DATE(YEAR(B812),MONTH($D$11),DAY($D$11))&gt;B811,DATE(YEAR(B812),MONTH($D$11),DAY($D$11))&lt;=B812),$D$10,0)+IF(AND($D$13&gt;B811,$D$13&lt;=B812),$D$12,0)))</f>
        <v>#VALUE!</v>
      </c>
      <c r="F812" s="0" t="e">
        <f aca="false">IF(A812="","",F811-D812-E812)</f>
        <v>#VALUE!</v>
      </c>
    </row>
    <row r="813" customFormat="false" ht="12.85" hidden="false" customHeight="false" outlineLevel="0" collapsed="false">
      <c r="A813" s="0" t="e">
        <f aca="false">IF(AND(A812&lt;$F$12,F812&gt;0),A812+1,"")</f>
        <v>#VALUE!</v>
      </c>
      <c r="B813" s="19" t="e">
        <f aca="false">IF(A813="","",IF(VLOOKUP($B$12,Data!$A$2:$B$8,2,0)&lt;13,EDATE($B$16,A813*12/VLOOKUP($B$12,Data!$A$2:$B$8,2,0)),IF(VLOOKUP($B$12,Data!$A$2:$B$8,2,0)=52,B812+7,B812+14)))</f>
        <v>#VALUE!</v>
      </c>
      <c r="C813" s="0" t="e">
        <f aca="false">IF(A813="","",F812*($B$10/VLOOKUP($B$12,Data!$A$2:$B$8,2,0)))</f>
        <v>#VALUE!</v>
      </c>
      <c r="D813" s="0" t="e">
        <f aca="false">IF(A813="","",IF(F812&lt;$F$9,F812,$F$9-C813))</f>
        <v>#VALUE!</v>
      </c>
      <c r="E813" s="20" t="e">
        <f aca="false">IF(D813&gt;=F812,"",IF(A813="","",IF($D$9&gt;0,$D$9,0)+IF(AND(DATE(YEAR(B813),MONTH($D$11),DAY($D$11))&gt;B812,DATE(YEAR(B813),MONTH($D$11),DAY($D$11))&lt;=B813),$D$10,0)+IF(AND($D$13&gt;B812,$D$13&lt;=B813),$D$12,0)))</f>
        <v>#VALUE!</v>
      </c>
      <c r="F813" s="0" t="e">
        <f aca="false">IF(A813="","",F812-D813-E813)</f>
        <v>#VALUE!</v>
      </c>
    </row>
    <row r="814" customFormat="false" ht="12.85" hidden="false" customHeight="false" outlineLevel="0" collapsed="false">
      <c r="A814" s="0" t="e">
        <f aca="false">IF(AND(A813&lt;$F$12,F813&gt;0),A813+1,"")</f>
        <v>#VALUE!</v>
      </c>
      <c r="B814" s="19" t="e">
        <f aca="false">IF(A814="","",IF(VLOOKUP($B$12,Data!$A$2:$B$8,2,0)&lt;13,EDATE($B$16,A814*12/VLOOKUP($B$12,Data!$A$2:$B$8,2,0)),IF(VLOOKUP($B$12,Data!$A$2:$B$8,2,0)=52,B813+7,B813+14)))</f>
        <v>#VALUE!</v>
      </c>
      <c r="C814" s="0" t="e">
        <f aca="false">IF(A814="","",F813*($B$10/VLOOKUP($B$12,Data!$A$2:$B$8,2,0)))</f>
        <v>#VALUE!</v>
      </c>
      <c r="D814" s="0" t="e">
        <f aca="false">IF(A814="","",IF(F813&lt;$F$9,F813,$F$9-C814))</f>
        <v>#VALUE!</v>
      </c>
      <c r="E814" s="20" t="e">
        <f aca="false">IF(D814&gt;=F813,"",IF(A814="","",IF($D$9&gt;0,$D$9,0)+IF(AND(DATE(YEAR(B814),MONTH($D$11),DAY($D$11))&gt;B813,DATE(YEAR(B814),MONTH($D$11),DAY($D$11))&lt;=B814),$D$10,0)+IF(AND($D$13&gt;B813,$D$13&lt;=B814),$D$12,0)))</f>
        <v>#VALUE!</v>
      </c>
      <c r="F814" s="0" t="e">
        <f aca="false">IF(A814="","",F813-D814-E814)</f>
        <v>#VALUE!</v>
      </c>
    </row>
    <row r="815" customFormat="false" ht="12.85" hidden="false" customHeight="false" outlineLevel="0" collapsed="false">
      <c r="A815" s="0" t="e">
        <f aca="false">IF(AND(A814&lt;$F$12,F814&gt;0),A814+1,"")</f>
        <v>#VALUE!</v>
      </c>
      <c r="B815" s="19" t="e">
        <f aca="false">IF(A815="","",IF(VLOOKUP($B$12,Data!$A$2:$B$8,2,0)&lt;13,EDATE($B$16,A815*12/VLOOKUP($B$12,Data!$A$2:$B$8,2,0)),IF(VLOOKUP($B$12,Data!$A$2:$B$8,2,0)=52,B814+7,B814+14)))</f>
        <v>#VALUE!</v>
      </c>
      <c r="C815" s="0" t="e">
        <f aca="false">IF(A815="","",F814*($B$10/VLOOKUP($B$12,Data!$A$2:$B$8,2,0)))</f>
        <v>#VALUE!</v>
      </c>
      <c r="D815" s="0" t="e">
        <f aca="false">IF(A815="","",IF(F814&lt;$F$9,F814,$F$9-C815))</f>
        <v>#VALUE!</v>
      </c>
      <c r="E815" s="20" t="e">
        <f aca="false">IF(D815&gt;=F814,"",IF(A815="","",IF($D$9&gt;0,$D$9,0)+IF(AND(DATE(YEAR(B815),MONTH($D$11),DAY($D$11))&gt;B814,DATE(YEAR(B815),MONTH($D$11),DAY($D$11))&lt;=B815),$D$10,0)+IF(AND($D$13&gt;B814,$D$13&lt;=B815),$D$12,0)))</f>
        <v>#VALUE!</v>
      </c>
      <c r="F815" s="0" t="e">
        <f aca="false">IF(A815="","",F814-D815-E815)</f>
        <v>#VALUE!</v>
      </c>
    </row>
    <row r="816" customFormat="false" ht="12.85" hidden="false" customHeight="false" outlineLevel="0" collapsed="false">
      <c r="A816" s="0" t="e">
        <f aca="false">IF(AND(A815&lt;$F$12,F815&gt;0),A815+1,"")</f>
        <v>#VALUE!</v>
      </c>
      <c r="B816" s="19" t="e">
        <f aca="false">IF(A816="","",IF(VLOOKUP($B$12,Data!$A$2:$B$8,2,0)&lt;13,EDATE($B$16,A816*12/VLOOKUP($B$12,Data!$A$2:$B$8,2,0)),IF(VLOOKUP($B$12,Data!$A$2:$B$8,2,0)=52,B815+7,B815+14)))</f>
        <v>#VALUE!</v>
      </c>
      <c r="C816" s="0" t="e">
        <f aca="false">IF(A816="","",F815*($B$10/VLOOKUP($B$12,Data!$A$2:$B$8,2,0)))</f>
        <v>#VALUE!</v>
      </c>
      <c r="D816" s="0" t="e">
        <f aca="false">IF(A816="","",IF(F815&lt;$F$9,F815,$F$9-C816))</f>
        <v>#VALUE!</v>
      </c>
      <c r="E816" s="20" t="e">
        <f aca="false">IF(D816&gt;=F815,"",IF(A816="","",IF($D$9&gt;0,$D$9,0)+IF(AND(DATE(YEAR(B816),MONTH($D$11),DAY($D$11))&gt;B815,DATE(YEAR(B816),MONTH($D$11),DAY($D$11))&lt;=B816),$D$10,0)+IF(AND($D$13&gt;B815,$D$13&lt;=B816),$D$12,0)))</f>
        <v>#VALUE!</v>
      </c>
      <c r="F816" s="0" t="e">
        <f aca="false">IF(A816="","",F815-D816-E816)</f>
        <v>#VALUE!</v>
      </c>
    </row>
    <row r="817" customFormat="false" ht="12.85" hidden="false" customHeight="false" outlineLevel="0" collapsed="false">
      <c r="A817" s="0" t="e">
        <f aca="false">IF(AND(A816&lt;$F$12,F816&gt;0),A816+1,"")</f>
        <v>#VALUE!</v>
      </c>
      <c r="B817" s="19" t="e">
        <f aca="false">IF(A817="","",IF(VLOOKUP($B$12,Data!$A$2:$B$8,2,0)&lt;13,EDATE($B$16,A817*12/VLOOKUP($B$12,Data!$A$2:$B$8,2,0)),IF(VLOOKUP($B$12,Data!$A$2:$B$8,2,0)=52,B816+7,B816+14)))</f>
        <v>#VALUE!</v>
      </c>
      <c r="C817" s="0" t="e">
        <f aca="false">IF(A817="","",F816*($B$10/VLOOKUP($B$12,Data!$A$2:$B$8,2,0)))</f>
        <v>#VALUE!</v>
      </c>
      <c r="D817" s="0" t="e">
        <f aca="false">IF(A817="","",IF(F816&lt;$F$9,F816,$F$9-C817))</f>
        <v>#VALUE!</v>
      </c>
      <c r="E817" s="20" t="e">
        <f aca="false">IF(D817&gt;=F816,"",IF(A817="","",IF($D$9&gt;0,$D$9,0)+IF(AND(DATE(YEAR(B817),MONTH($D$11),DAY($D$11))&gt;B816,DATE(YEAR(B817),MONTH($D$11),DAY($D$11))&lt;=B817),$D$10,0)+IF(AND($D$13&gt;B816,$D$13&lt;=B817),$D$12,0)))</f>
        <v>#VALUE!</v>
      </c>
      <c r="F817" s="0" t="e">
        <f aca="false">IF(A817="","",F816-D817-E817)</f>
        <v>#VALUE!</v>
      </c>
    </row>
    <row r="818" customFormat="false" ht="12.85" hidden="false" customHeight="false" outlineLevel="0" collapsed="false">
      <c r="A818" s="0" t="e">
        <f aca="false">IF(AND(A817&lt;$F$12,F817&gt;0),A817+1,"")</f>
        <v>#VALUE!</v>
      </c>
      <c r="B818" s="19" t="e">
        <f aca="false">IF(A818="","",IF(VLOOKUP($B$12,Data!$A$2:$B$8,2,0)&lt;13,EDATE($B$16,A818*12/VLOOKUP($B$12,Data!$A$2:$B$8,2,0)),IF(VLOOKUP($B$12,Data!$A$2:$B$8,2,0)=52,B817+7,B817+14)))</f>
        <v>#VALUE!</v>
      </c>
      <c r="C818" s="0" t="e">
        <f aca="false">IF(A818="","",F817*($B$10/VLOOKUP($B$12,Data!$A$2:$B$8,2,0)))</f>
        <v>#VALUE!</v>
      </c>
      <c r="D818" s="0" t="e">
        <f aca="false">IF(A818="","",IF(F817&lt;$F$9,F817,$F$9-C818))</f>
        <v>#VALUE!</v>
      </c>
      <c r="E818" s="20" t="e">
        <f aca="false">IF(D818&gt;=F817,"",IF(A818="","",IF($D$9&gt;0,$D$9,0)+IF(AND(DATE(YEAR(B818),MONTH($D$11),DAY($D$11))&gt;B817,DATE(YEAR(B818),MONTH($D$11),DAY($D$11))&lt;=B818),$D$10,0)+IF(AND($D$13&gt;B817,$D$13&lt;=B818),$D$12,0)))</f>
        <v>#VALUE!</v>
      </c>
      <c r="F818" s="0" t="e">
        <f aca="false">IF(A818="","",F817-D818-E818)</f>
        <v>#VALUE!</v>
      </c>
    </row>
    <row r="819" customFormat="false" ht="12.85" hidden="false" customHeight="false" outlineLevel="0" collapsed="false">
      <c r="A819" s="0" t="e">
        <f aca="false">IF(AND(A818&lt;$F$12,F818&gt;0),A818+1,"")</f>
        <v>#VALUE!</v>
      </c>
      <c r="B819" s="19" t="e">
        <f aca="false">IF(A819="","",IF(VLOOKUP($B$12,Data!$A$2:$B$8,2,0)&lt;13,EDATE($B$16,A819*12/VLOOKUP($B$12,Data!$A$2:$B$8,2,0)),IF(VLOOKUP($B$12,Data!$A$2:$B$8,2,0)=52,B818+7,B818+14)))</f>
        <v>#VALUE!</v>
      </c>
      <c r="C819" s="0" t="e">
        <f aca="false">IF(A819="","",F818*($B$10/VLOOKUP($B$12,Data!$A$2:$B$8,2,0)))</f>
        <v>#VALUE!</v>
      </c>
      <c r="D819" s="0" t="e">
        <f aca="false">IF(A819="","",IF(F818&lt;$F$9,F818,$F$9-C819))</f>
        <v>#VALUE!</v>
      </c>
      <c r="E819" s="20" t="e">
        <f aca="false">IF(D819&gt;=F818,"",IF(A819="","",IF($D$9&gt;0,$D$9,0)+IF(AND(DATE(YEAR(B819),MONTH($D$11),DAY($D$11))&gt;B818,DATE(YEAR(B819),MONTH($D$11),DAY($D$11))&lt;=B819),$D$10,0)+IF(AND($D$13&gt;B818,$D$13&lt;=B819),$D$12,0)))</f>
        <v>#VALUE!</v>
      </c>
      <c r="F819" s="0" t="e">
        <f aca="false">IF(A819="","",F818-D819-E819)</f>
        <v>#VALUE!</v>
      </c>
    </row>
    <row r="820" customFormat="false" ht="12.85" hidden="false" customHeight="false" outlineLevel="0" collapsed="false">
      <c r="A820" s="0" t="e">
        <f aca="false">IF(AND(A819&lt;$F$12,F819&gt;0),A819+1,"")</f>
        <v>#VALUE!</v>
      </c>
      <c r="B820" s="19" t="e">
        <f aca="false">IF(A820="","",IF(VLOOKUP($B$12,Data!$A$2:$B$8,2,0)&lt;13,EDATE($B$16,A820*12/VLOOKUP($B$12,Data!$A$2:$B$8,2,0)),IF(VLOOKUP($B$12,Data!$A$2:$B$8,2,0)=52,B819+7,B819+14)))</f>
        <v>#VALUE!</v>
      </c>
      <c r="C820" s="0" t="e">
        <f aca="false">IF(A820="","",F819*($B$10/VLOOKUP($B$12,Data!$A$2:$B$8,2,0)))</f>
        <v>#VALUE!</v>
      </c>
      <c r="D820" s="0" t="e">
        <f aca="false">IF(A820="","",IF(F819&lt;$F$9,F819,$F$9-C820))</f>
        <v>#VALUE!</v>
      </c>
      <c r="E820" s="20" t="e">
        <f aca="false">IF(D820&gt;=F819,"",IF(A820="","",IF($D$9&gt;0,$D$9,0)+IF(AND(DATE(YEAR(B820),MONTH($D$11),DAY($D$11))&gt;B819,DATE(YEAR(B820),MONTH($D$11),DAY($D$11))&lt;=B820),$D$10,0)+IF(AND($D$13&gt;B819,$D$13&lt;=B820),$D$12,0)))</f>
        <v>#VALUE!</v>
      </c>
      <c r="F820" s="0" t="e">
        <f aca="false">IF(A820="","",F819-D820-E820)</f>
        <v>#VALUE!</v>
      </c>
    </row>
    <row r="821" customFormat="false" ht="12.85" hidden="false" customHeight="false" outlineLevel="0" collapsed="false">
      <c r="A821" s="0" t="e">
        <f aca="false">IF(AND(A820&lt;$F$12,F820&gt;0),A820+1,"")</f>
        <v>#VALUE!</v>
      </c>
      <c r="B821" s="19" t="e">
        <f aca="false">IF(A821="","",IF(VLOOKUP($B$12,Data!$A$2:$B$8,2,0)&lt;13,EDATE($B$16,A821*12/VLOOKUP($B$12,Data!$A$2:$B$8,2,0)),IF(VLOOKUP($B$12,Data!$A$2:$B$8,2,0)=52,B820+7,B820+14)))</f>
        <v>#VALUE!</v>
      </c>
      <c r="C821" s="0" t="e">
        <f aca="false">IF(A821="","",F820*($B$10/VLOOKUP($B$12,Data!$A$2:$B$8,2,0)))</f>
        <v>#VALUE!</v>
      </c>
      <c r="D821" s="0" t="e">
        <f aca="false">IF(A821="","",IF(F820&lt;$F$9,F820,$F$9-C821))</f>
        <v>#VALUE!</v>
      </c>
      <c r="E821" s="20" t="e">
        <f aca="false">IF(D821&gt;=F820,"",IF(A821="","",IF($D$9&gt;0,$D$9,0)+IF(AND(DATE(YEAR(B821),MONTH($D$11),DAY($D$11))&gt;B820,DATE(YEAR(B821),MONTH($D$11),DAY($D$11))&lt;=B821),$D$10,0)+IF(AND($D$13&gt;B820,$D$13&lt;=B821),$D$12,0)))</f>
        <v>#VALUE!</v>
      </c>
      <c r="F821" s="0" t="e">
        <f aca="false">IF(A821="","",F820-D821-E821)</f>
        <v>#VALUE!</v>
      </c>
    </row>
    <row r="822" customFormat="false" ht="12.85" hidden="false" customHeight="false" outlineLevel="0" collapsed="false">
      <c r="A822" s="0" t="e">
        <f aca="false">IF(AND(A821&lt;$F$12,F821&gt;0),A821+1,"")</f>
        <v>#VALUE!</v>
      </c>
      <c r="B822" s="19" t="e">
        <f aca="false">IF(A822="","",IF(VLOOKUP($B$12,Data!$A$2:$B$8,2,0)&lt;13,EDATE($B$16,A822*12/VLOOKUP($B$12,Data!$A$2:$B$8,2,0)),IF(VLOOKUP($B$12,Data!$A$2:$B$8,2,0)=52,B821+7,B821+14)))</f>
        <v>#VALUE!</v>
      </c>
      <c r="C822" s="0" t="e">
        <f aca="false">IF(A822="","",F821*($B$10/VLOOKUP($B$12,Data!$A$2:$B$8,2,0)))</f>
        <v>#VALUE!</v>
      </c>
      <c r="D822" s="0" t="e">
        <f aca="false">IF(A822="","",IF(F821&lt;$F$9,F821,$F$9-C822))</f>
        <v>#VALUE!</v>
      </c>
      <c r="E822" s="20" t="e">
        <f aca="false">IF(D822&gt;=F821,"",IF(A822="","",IF($D$9&gt;0,$D$9,0)+IF(AND(DATE(YEAR(B822),MONTH($D$11),DAY($D$11))&gt;B821,DATE(YEAR(B822),MONTH($D$11),DAY($D$11))&lt;=B822),$D$10,0)+IF(AND($D$13&gt;B821,$D$13&lt;=B822),$D$12,0)))</f>
        <v>#VALUE!</v>
      </c>
      <c r="F822" s="0" t="e">
        <f aca="false">IF(A822="","",F821-D822-E822)</f>
        <v>#VALUE!</v>
      </c>
    </row>
    <row r="823" customFormat="false" ht="12.85" hidden="false" customHeight="false" outlineLevel="0" collapsed="false">
      <c r="A823" s="0" t="e">
        <f aca="false">IF(AND(A822&lt;$F$12,F822&gt;0),A822+1,"")</f>
        <v>#VALUE!</v>
      </c>
      <c r="B823" s="19" t="e">
        <f aca="false">IF(A823="","",IF(VLOOKUP($B$12,Data!$A$2:$B$8,2,0)&lt;13,EDATE($B$16,A823*12/VLOOKUP($B$12,Data!$A$2:$B$8,2,0)),IF(VLOOKUP($B$12,Data!$A$2:$B$8,2,0)=52,B822+7,B822+14)))</f>
        <v>#VALUE!</v>
      </c>
      <c r="C823" s="0" t="e">
        <f aca="false">IF(A823="","",F822*($B$10/VLOOKUP($B$12,Data!$A$2:$B$8,2,0)))</f>
        <v>#VALUE!</v>
      </c>
      <c r="D823" s="0" t="e">
        <f aca="false">IF(A823="","",IF(F822&lt;$F$9,F822,$F$9-C823))</f>
        <v>#VALUE!</v>
      </c>
      <c r="E823" s="20" t="e">
        <f aca="false">IF(D823&gt;=F822,"",IF(A823="","",IF($D$9&gt;0,$D$9,0)+IF(AND(DATE(YEAR(B823),MONTH($D$11),DAY($D$11))&gt;B822,DATE(YEAR(B823),MONTH($D$11),DAY($D$11))&lt;=B823),$D$10,0)+IF(AND($D$13&gt;B822,$D$13&lt;=B823),$D$12,0)))</f>
        <v>#VALUE!</v>
      </c>
      <c r="F823" s="0" t="e">
        <f aca="false">IF(A823="","",F822-D823-E823)</f>
        <v>#VALUE!</v>
      </c>
    </row>
    <row r="824" customFormat="false" ht="12.85" hidden="false" customHeight="false" outlineLevel="0" collapsed="false">
      <c r="A824" s="0" t="e">
        <f aca="false">IF(AND(A823&lt;$F$12,F823&gt;0),A823+1,"")</f>
        <v>#VALUE!</v>
      </c>
      <c r="B824" s="19" t="e">
        <f aca="false">IF(A824="","",IF(VLOOKUP($B$12,Data!$A$2:$B$8,2,0)&lt;13,EDATE($B$16,A824*12/VLOOKUP($B$12,Data!$A$2:$B$8,2,0)),IF(VLOOKUP($B$12,Data!$A$2:$B$8,2,0)=52,B823+7,B823+14)))</f>
        <v>#VALUE!</v>
      </c>
      <c r="C824" s="0" t="e">
        <f aca="false">IF(A824="","",F823*($B$10/VLOOKUP($B$12,Data!$A$2:$B$8,2,0)))</f>
        <v>#VALUE!</v>
      </c>
      <c r="D824" s="0" t="e">
        <f aca="false">IF(A824="","",IF(F823&lt;$F$9,F823,$F$9-C824))</f>
        <v>#VALUE!</v>
      </c>
      <c r="E824" s="20" t="e">
        <f aca="false">IF(D824&gt;=F823,"",IF(A824="","",IF($D$9&gt;0,$D$9,0)+IF(AND(DATE(YEAR(B824),MONTH($D$11),DAY($D$11))&gt;B823,DATE(YEAR(B824),MONTH($D$11),DAY($D$11))&lt;=B824),$D$10,0)+IF(AND($D$13&gt;B823,$D$13&lt;=B824),$D$12,0)))</f>
        <v>#VALUE!</v>
      </c>
      <c r="F824" s="0" t="e">
        <f aca="false">IF(A824="","",F823-D824-E824)</f>
        <v>#VALUE!</v>
      </c>
    </row>
    <row r="825" customFormat="false" ht="12.85" hidden="false" customHeight="false" outlineLevel="0" collapsed="false">
      <c r="A825" s="0" t="e">
        <f aca="false">IF(AND(A824&lt;$F$12,F824&gt;0),A824+1,"")</f>
        <v>#VALUE!</v>
      </c>
      <c r="B825" s="19" t="e">
        <f aca="false">IF(A825="","",IF(VLOOKUP($B$12,Data!$A$2:$B$8,2,0)&lt;13,EDATE($B$16,A825*12/VLOOKUP($B$12,Data!$A$2:$B$8,2,0)),IF(VLOOKUP($B$12,Data!$A$2:$B$8,2,0)=52,B824+7,B824+14)))</f>
        <v>#VALUE!</v>
      </c>
      <c r="C825" s="0" t="e">
        <f aca="false">IF(A825="","",F824*($B$10/VLOOKUP($B$12,Data!$A$2:$B$8,2,0)))</f>
        <v>#VALUE!</v>
      </c>
      <c r="D825" s="0" t="e">
        <f aca="false">IF(A825="","",IF(F824&lt;$F$9,F824,$F$9-C825))</f>
        <v>#VALUE!</v>
      </c>
      <c r="E825" s="20" t="e">
        <f aca="false">IF(D825&gt;=F824,"",IF(A825="","",IF($D$9&gt;0,$D$9,0)+IF(AND(DATE(YEAR(B825),MONTH($D$11),DAY($D$11))&gt;B824,DATE(YEAR(B825),MONTH($D$11),DAY($D$11))&lt;=B825),$D$10,0)+IF(AND($D$13&gt;B824,$D$13&lt;=B825),$D$12,0)))</f>
        <v>#VALUE!</v>
      </c>
      <c r="F825" s="0" t="e">
        <f aca="false">IF(A825="","",F824-D825-E825)</f>
        <v>#VALUE!</v>
      </c>
    </row>
    <row r="826" customFormat="false" ht="12.85" hidden="false" customHeight="false" outlineLevel="0" collapsed="false">
      <c r="A826" s="0" t="e">
        <f aca="false">IF(AND(A825&lt;$F$12,F825&gt;0),A825+1,"")</f>
        <v>#VALUE!</v>
      </c>
      <c r="B826" s="19" t="e">
        <f aca="false">IF(A826="","",IF(VLOOKUP($B$12,Data!$A$2:$B$8,2,0)&lt;13,EDATE($B$16,A826*12/VLOOKUP($B$12,Data!$A$2:$B$8,2,0)),IF(VLOOKUP($B$12,Data!$A$2:$B$8,2,0)=52,B825+7,B825+14)))</f>
        <v>#VALUE!</v>
      </c>
      <c r="C826" s="0" t="e">
        <f aca="false">IF(A826="","",F825*($B$10/VLOOKUP($B$12,Data!$A$2:$B$8,2,0)))</f>
        <v>#VALUE!</v>
      </c>
      <c r="D826" s="0" t="e">
        <f aca="false">IF(A826="","",IF(F825&lt;$F$9,F825,$F$9-C826))</f>
        <v>#VALUE!</v>
      </c>
      <c r="E826" s="20" t="e">
        <f aca="false">IF(D826&gt;=F825,"",IF(A826="","",IF($D$9&gt;0,$D$9,0)+IF(AND(DATE(YEAR(B826),MONTH($D$11),DAY($D$11))&gt;B825,DATE(YEAR(B826),MONTH($D$11),DAY($D$11))&lt;=B826),$D$10,0)+IF(AND($D$13&gt;B825,$D$13&lt;=B826),$D$12,0)))</f>
        <v>#VALUE!</v>
      </c>
      <c r="F826" s="0" t="e">
        <f aca="false">IF(A826="","",F825-D826-E826)</f>
        <v>#VALUE!</v>
      </c>
    </row>
    <row r="827" customFormat="false" ht="12.85" hidden="false" customHeight="false" outlineLevel="0" collapsed="false">
      <c r="A827" s="0" t="e">
        <f aca="false">IF(AND(A826&lt;$F$12,F826&gt;0),A826+1,"")</f>
        <v>#VALUE!</v>
      </c>
      <c r="B827" s="19" t="e">
        <f aca="false">IF(A827="","",IF(VLOOKUP($B$12,Data!$A$2:$B$8,2,0)&lt;13,EDATE($B$16,A827*12/VLOOKUP($B$12,Data!$A$2:$B$8,2,0)),IF(VLOOKUP($B$12,Data!$A$2:$B$8,2,0)=52,B826+7,B826+14)))</f>
        <v>#VALUE!</v>
      </c>
      <c r="C827" s="0" t="e">
        <f aca="false">IF(A827="","",F826*($B$10/VLOOKUP($B$12,Data!$A$2:$B$8,2,0)))</f>
        <v>#VALUE!</v>
      </c>
      <c r="D827" s="0" t="e">
        <f aca="false">IF(A827="","",IF(F826&lt;$F$9,F826,$F$9-C827))</f>
        <v>#VALUE!</v>
      </c>
      <c r="E827" s="20" t="e">
        <f aca="false">IF(D827&gt;=F826,"",IF(A827="","",IF($D$9&gt;0,$D$9,0)+IF(AND(DATE(YEAR(B827),MONTH($D$11),DAY($D$11))&gt;B826,DATE(YEAR(B827),MONTH($D$11),DAY($D$11))&lt;=B827),$D$10,0)+IF(AND($D$13&gt;B826,$D$13&lt;=B827),$D$12,0)))</f>
        <v>#VALUE!</v>
      </c>
      <c r="F827" s="0" t="e">
        <f aca="false">IF(A827="","",F826-D827-E827)</f>
        <v>#VALUE!</v>
      </c>
    </row>
    <row r="828" customFormat="false" ht="12.85" hidden="false" customHeight="false" outlineLevel="0" collapsed="false">
      <c r="A828" s="0" t="e">
        <f aca="false">IF(AND(A827&lt;$F$12,F827&gt;0),A827+1,"")</f>
        <v>#VALUE!</v>
      </c>
      <c r="B828" s="19" t="e">
        <f aca="false">IF(A828="","",IF(VLOOKUP($B$12,Data!$A$2:$B$8,2,0)&lt;13,EDATE($B$16,A828*12/VLOOKUP($B$12,Data!$A$2:$B$8,2,0)),IF(VLOOKUP($B$12,Data!$A$2:$B$8,2,0)=52,B827+7,B827+14)))</f>
        <v>#VALUE!</v>
      </c>
      <c r="C828" s="0" t="e">
        <f aca="false">IF(A828="","",F827*($B$10/VLOOKUP($B$12,Data!$A$2:$B$8,2,0)))</f>
        <v>#VALUE!</v>
      </c>
      <c r="D828" s="0" t="e">
        <f aca="false">IF(A828="","",IF(F827&lt;$F$9,F827,$F$9-C828))</f>
        <v>#VALUE!</v>
      </c>
      <c r="E828" s="20" t="e">
        <f aca="false">IF(D828&gt;=F827,"",IF(A828="","",IF($D$9&gt;0,$D$9,0)+IF(AND(DATE(YEAR(B828),MONTH($D$11),DAY($D$11))&gt;B827,DATE(YEAR(B828),MONTH($D$11),DAY($D$11))&lt;=B828),$D$10,0)+IF(AND($D$13&gt;B827,$D$13&lt;=B828),$D$12,0)))</f>
        <v>#VALUE!</v>
      </c>
      <c r="F828" s="0" t="e">
        <f aca="false">IF(A828="","",F827-D828-E828)</f>
        <v>#VALUE!</v>
      </c>
    </row>
    <row r="829" customFormat="false" ht="12.85" hidden="false" customHeight="false" outlineLevel="0" collapsed="false">
      <c r="A829" s="0" t="e">
        <f aca="false">IF(AND(A828&lt;$F$12,F828&gt;0),A828+1,"")</f>
        <v>#VALUE!</v>
      </c>
      <c r="B829" s="19" t="e">
        <f aca="false">IF(A829="","",IF(VLOOKUP($B$12,Data!$A$2:$B$8,2,0)&lt;13,EDATE($B$16,A829*12/VLOOKUP($B$12,Data!$A$2:$B$8,2,0)),IF(VLOOKUP($B$12,Data!$A$2:$B$8,2,0)=52,B828+7,B828+14)))</f>
        <v>#VALUE!</v>
      </c>
      <c r="C829" s="0" t="e">
        <f aca="false">IF(A829="","",F828*($B$10/VLOOKUP($B$12,Data!$A$2:$B$8,2,0)))</f>
        <v>#VALUE!</v>
      </c>
      <c r="D829" s="0" t="e">
        <f aca="false">IF(A829="","",IF(F828&lt;$F$9,F828,$F$9-C829))</f>
        <v>#VALUE!</v>
      </c>
      <c r="E829" s="20" t="e">
        <f aca="false">IF(D829&gt;=F828,"",IF(A829="","",IF($D$9&gt;0,$D$9,0)+IF(AND(DATE(YEAR(B829),MONTH($D$11),DAY($D$11))&gt;B828,DATE(YEAR(B829),MONTH($D$11),DAY($D$11))&lt;=B829),$D$10,0)+IF(AND($D$13&gt;B828,$D$13&lt;=B829),$D$12,0)))</f>
        <v>#VALUE!</v>
      </c>
      <c r="F829" s="0" t="e">
        <f aca="false">IF(A829="","",F828-D829-E829)</f>
        <v>#VALUE!</v>
      </c>
    </row>
    <row r="830" customFormat="false" ht="12.85" hidden="false" customHeight="false" outlineLevel="0" collapsed="false">
      <c r="A830" s="0" t="e">
        <f aca="false">IF(AND(A829&lt;$F$12,F829&gt;0),A829+1,"")</f>
        <v>#VALUE!</v>
      </c>
      <c r="B830" s="19" t="e">
        <f aca="false">IF(A830="","",IF(VLOOKUP($B$12,Data!$A$2:$B$8,2,0)&lt;13,EDATE($B$16,A830*12/VLOOKUP($B$12,Data!$A$2:$B$8,2,0)),IF(VLOOKUP($B$12,Data!$A$2:$B$8,2,0)=52,B829+7,B829+14)))</f>
        <v>#VALUE!</v>
      </c>
      <c r="C830" s="0" t="e">
        <f aca="false">IF(A830="","",F829*($B$10/VLOOKUP($B$12,Data!$A$2:$B$8,2,0)))</f>
        <v>#VALUE!</v>
      </c>
      <c r="D830" s="0" t="e">
        <f aca="false">IF(A830="","",IF(F829&lt;$F$9,F829,$F$9-C830))</f>
        <v>#VALUE!</v>
      </c>
      <c r="E830" s="20" t="e">
        <f aca="false">IF(D830&gt;=F829,"",IF(A830="","",IF($D$9&gt;0,$D$9,0)+IF(AND(DATE(YEAR(B830),MONTH($D$11),DAY($D$11))&gt;B829,DATE(YEAR(B830),MONTH($D$11),DAY($D$11))&lt;=B830),$D$10,0)+IF(AND($D$13&gt;B829,$D$13&lt;=B830),$D$12,0)))</f>
        <v>#VALUE!</v>
      </c>
      <c r="F830" s="0" t="e">
        <f aca="false">IF(A830="","",F829-D830-E830)</f>
        <v>#VALUE!</v>
      </c>
    </row>
    <row r="831" customFormat="false" ht="12.85" hidden="false" customHeight="false" outlineLevel="0" collapsed="false">
      <c r="A831" s="0" t="e">
        <f aca="false">IF(AND(A830&lt;$F$12,F830&gt;0),A830+1,"")</f>
        <v>#VALUE!</v>
      </c>
      <c r="B831" s="19" t="e">
        <f aca="false">IF(A831="","",IF(VLOOKUP($B$12,Data!$A$2:$B$8,2,0)&lt;13,EDATE($B$16,A831*12/VLOOKUP($B$12,Data!$A$2:$B$8,2,0)),IF(VLOOKUP($B$12,Data!$A$2:$B$8,2,0)=52,B830+7,B830+14)))</f>
        <v>#VALUE!</v>
      </c>
      <c r="C831" s="0" t="e">
        <f aca="false">IF(A831="","",F830*($B$10/VLOOKUP($B$12,Data!$A$2:$B$8,2,0)))</f>
        <v>#VALUE!</v>
      </c>
      <c r="D831" s="0" t="e">
        <f aca="false">IF(A831="","",IF(F830&lt;$F$9,F830,$F$9-C831))</f>
        <v>#VALUE!</v>
      </c>
      <c r="E831" s="20" t="e">
        <f aca="false">IF(D831&gt;=F830,"",IF(A831="","",IF($D$9&gt;0,$D$9,0)+IF(AND(DATE(YEAR(B831),MONTH($D$11),DAY($D$11))&gt;B830,DATE(YEAR(B831),MONTH($D$11),DAY($D$11))&lt;=B831),$D$10,0)+IF(AND($D$13&gt;B830,$D$13&lt;=B831),$D$12,0)))</f>
        <v>#VALUE!</v>
      </c>
      <c r="F831" s="0" t="e">
        <f aca="false">IF(A831="","",F830-D831-E831)</f>
        <v>#VALUE!</v>
      </c>
    </row>
    <row r="832" customFormat="false" ht="12.85" hidden="false" customHeight="false" outlineLevel="0" collapsed="false">
      <c r="A832" s="0" t="e">
        <f aca="false">IF(AND(A831&lt;$F$12,F831&gt;0),A831+1,"")</f>
        <v>#VALUE!</v>
      </c>
      <c r="B832" s="19" t="e">
        <f aca="false">IF(A832="","",IF(VLOOKUP($B$12,Data!$A$2:$B$8,2,0)&lt;13,EDATE($B$16,A832*12/VLOOKUP($B$12,Data!$A$2:$B$8,2,0)),IF(VLOOKUP($B$12,Data!$A$2:$B$8,2,0)=52,B831+7,B831+14)))</f>
        <v>#VALUE!</v>
      </c>
      <c r="C832" s="0" t="e">
        <f aca="false">IF(A832="","",F831*($B$10/VLOOKUP($B$12,Data!$A$2:$B$8,2,0)))</f>
        <v>#VALUE!</v>
      </c>
      <c r="D832" s="0" t="e">
        <f aca="false">IF(A832="","",IF(F831&lt;$F$9,F831,$F$9-C832))</f>
        <v>#VALUE!</v>
      </c>
      <c r="E832" s="20" t="e">
        <f aca="false">IF(D832&gt;=F831,"",IF(A832="","",IF($D$9&gt;0,$D$9,0)+IF(AND(DATE(YEAR(B832),MONTH($D$11),DAY($D$11))&gt;B831,DATE(YEAR(B832),MONTH($D$11),DAY($D$11))&lt;=B832),$D$10,0)+IF(AND($D$13&gt;B831,$D$13&lt;=B832),$D$12,0)))</f>
        <v>#VALUE!</v>
      </c>
      <c r="F832" s="0" t="e">
        <f aca="false">IF(A832="","",F831-D832-E832)</f>
        <v>#VALUE!</v>
      </c>
    </row>
    <row r="833" customFormat="false" ht="12.85" hidden="false" customHeight="false" outlineLevel="0" collapsed="false">
      <c r="A833" s="0" t="e">
        <f aca="false">IF(AND(A832&lt;$F$12,F832&gt;0),A832+1,"")</f>
        <v>#VALUE!</v>
      </c>
      <c r="B833" s="19" t="e">
        <f aca="false">IF(A833="","",IF(VLOOKUP($B$12,Data!$A$2:$B$8,2,0)&lt;13,EDATE($B$16,A833*12/VLOOKUP($B$12,Data!$A$2:$B$8,2,0)),IF(VLOOKUP($B$12,Data!$A$2:$B$8,2,0)=52,B832+7,B832+14)))</f>
        <v>#VALUE!</v>
      </c>
      <c r="C833" s="0" t="e">
        <f aca="false">IF(A833="","",F832*($B$10/VLOOKUP($B$12,Data!$A$2:$B$8,2,0)))</f>
        <v>#VALUE!</v>
      </c>
      <c r="D833" s="0" t="e">
        <f aca="false">IF(A833="","",IF(F832&lt;$F$9,F832,$F$9-C833))</f>
        <v>#VALUE!</v>
      </c>
      <c r="E833" s="20" t="e">
        <f aca="false">IF(D833&gt;=F832,"",IF(A833="","",IF($D$9&gt;0,$D$9,0)+IF(AND(DATE(YEAR(B833),MONTH($D$11),DAY($D$11))&gt;B832,DATE(YEAR(B833),MONTH($D$11),DAY($D$11))&lt;=B833),$D$10,0)+IF(AND($D$13&gt;B832,$D$13&lt;=B833),$D$12,0)))</f>
        <v>#VALUE!</v>
      </c>
      <c r="F833" s="0" t="e">
        <f aca="false">IF(A833="","",F832-D833-E833)</f>
        <v>#VALUE!</v>
      </c>
    </row>
    <row r="834" customFormat="false" ht="12.85" hidden="false" customHeight="false" outlineLevel="0" collapsed="false">
      <c r="A834" s="0" t="e">
        <f aca="false">IF(AND(A833&lt;$F$12,F833&gt;0),A833+1,"")</f>
        <v>#VALUE!</v>
      </c>
      <c r="B834" s="19" t="e">
        <f aca="false">IF(A834="","",IF(VLOOKUP($B$12,Data!$A$2:$B$8,2,0)&lt;13,EDATE($B$16,A834*12/VLOOKUP($B$12,Data!$A$2:$B$8,2,0)),IF(VLOOKUP($B$12,Data!$A$2:$B$8,2,0)=52,B833+7,B833+14)))</f>
        <v>#VALUE!</v>
      </c>
      <c r="C834" s="0" t="e">
        <f aca="false">IF(A834="","",F833*($B$10/VLOOKUP($B$12,Data!$A$2:$B$8,2,0)))</f>
        <v>#VALUE!</v>
      </c>
      <c r="D834" s="0" t="e">
        <f aca="false">IF(A834="","",IF(F833&lt;$F$9,F833,$F$9-C834))</f>
        <v>#VALUE!</v>
      </c>
      <c r="E834" s="20" t="e">
        <f aca="false">IF(D834&gt;=F833,"",IF(A834="","",IF($D$9&gt;0,$D$9,0)+IF(AND(DATE(YEAR(B834),MONTH($D$11),DAY($D$11))&gt;B833,DATE(YEAR(B834),MONTH($D$11),DAY($D$11))&lt;=B834),$D$10,0)+IF(AND($D$13&gt;B833,$D$13&lt;=B834),$D$12,0)))</f>
        <v>#VALUE!</v>
      </c>
      <c r="F834" s="0" t="e">
        <f aca="false">IF(A834="","",F833-D834-E834)</f>
        <v>#VALUE!</v>
      </c>
    </row>
    <row r="835" customFormat="false" ht="12.85" hidden="false" customHeight="false" outlineLevel="0" collapsed="false">
      <c r="A835" s="0" t="e">
        <f aca="false">IF(AND(A834&lt;$F$12,F834&gt;0),A834+1,"")</f>
        <v>#VALUE!</v>
      </c>
      <c r="B835" s="19" t="e">
        <f aca="false">IF(A835="","",IF(VLOOKUP($B$12,Data!$A$2:$B$8,2,0)&lt;13,EDATE($B$16,A835*12/VLOOKUP($B$12,Data!$A$2:$B$8,2,0)),IF(VLOOKUP($B$12,Data!$A$2:$B$8,2,0)=52,B834+7,B834+14)))</f>
        <v>#VALUE!</v>
      </c>
      <c r="C835" s="0" t="e">
        <f aca="false">IF(A835="","",F834*($B$10/VLOOKUP($B$12,Data!$A$2:$B$8,2,0)))</f>
        <v>#VALUE!</v>
      </c>
      <c r="D835" s="0" t="e">
        <f aca="false">IF(A835="","",IF(F834&lt;$F$9,F834,$F$9-C835))</f>
        <v>#VALUE!</v>
      </c>
      <c r="E835" s="20" t="e">
        <f aca="false">IF(D835&gt;=F834,"",IF(A835="","",IF($D$9&gt;0,$D$9,0)+IF(AND(DATE(YEAR(B835),MONTH($D$11),DAY($D$11))&gt;B834,DATE(YEAR(B835),MONTH($D$11),DAY($D$11))&lt;=B835),$D$10,0)+IF(AND($D$13&gt;B834,$D$13&lt;=B835),$D$12,0)))</f>
        <v>#VALUE!</v>
      </c>
      <c r="F835" s="0" t="e">
        <f aca="false">IF(A835="","",F834-D835-E835)</f>
        <v>#VALUE!</v>
      </c>
    </row>
    <row r="836" customFormat="false" ht="12.85" hidden="false" customHeight="false" outlineLevel="0" collapsed="false">
      <c r="A836" s="0" t="e">
        <f aca="false">IF(AND(A835&lt;$F$12,F835&gt;0),A835+1,"")</f>
        <v>#VALUE!</v>
      </c>
      <c r="B836" s="19" t="e">
        <f aca="false">IF(A836="","",IF(VLOOKUP($B$12,Data!$A$2:$B$8,2,0)&lt;13,EDATE($B$16,A836*12/VLOOKUP($B$12,Data!$A$2:$B$8,2,0)),IF(VLOOKUP($B$12,Data!$A$2:$B$8,2,0)=52,B835+7,B835+14)))</f>
        <v>#VALUE!</v>
      </c>
      <c r="C836" s="0" t="e">
        <f aca="false">IF(A836="","",F835*($B$10/VLOOKUP($B$12,Data!$A$2:$B$8,2,0)))</f>
        <v>#VALUE!</v>
      </c>
      <c r="D836" s="0" t="e">
        <f aca="false">IF(A836="","",IF(F835&lt;$F$9,F835,$F$9-C836))</f>
        <v>#VALUE!</v>
      </c>
      <c r="E836" s="20" t="e">
        <f aca="false">IF(D836&gt;=F835,"",IF(A836="","",IF($D$9&gt;0,$D$9,0)+IF(AND(DATE(YEAR(B836),MONTH($D$11),DAY($D$11))&gt;B835,DATE(YEAR(B836),MONTH($D$11),DAY($D$11))&lt;=B836),$D$10,0)+IF(AND($D$13&gt;B835,$D$13&lt;=B836),$D$12,0)))</f>
        <v>#VALUE!</v>
      </c>
      <c r="F836" s="0" t="e">
        <f aca="false">IF(A836="","",F835-D836-E836)</f>
        <v>#VALUE!</v>
      </c>
    </row>
    <row r="837" customFormat="false" ht="12.85" hidden="false" customHeight="false" outlineLevel="0" collapsed="false">
      <c r="A837" s="0" t="e">
        <f aca="false">IF(AND(A836&lt;$F$12,F836&gt;0),A836+1,"")</f>
        <v>#VALUE!</v>
      </c>
      <c r="B837" s="19" t="e">
        <f aca="false">IF(A837="","",IF(VLOOKUP($B$12,Data!$A$2:$B$8,2,0)&lt;13,EDATE($B$16,A837*12/VLOOKUP($B$12,Data!$A$2:$B$8,2,0)),IF(VLOOKUP($B$12,Data!$A$2:$B$8,2,0)=52,B836+7,B836+14)))</f>
        <v>#VALUE!</v>
      </c>
      <c r="C837" s="0" t="e">
        <f aca="false">IF(A837="","",F836*($B$10/VLOOKUP($B$12,Data!$A$2:$B$8,2,0)))</f>
        <v>#VALUE!</v>
      </c>
      <c r="D837" s="0" t="e">
        <f aca="false">IF(A837="","",IF(F836&lt;$F$9,F836,$F$9-C837))</f>
        <v>#VALUE!</v>
      </c>
      <c r="E837" s="20" t="e">
        <f aca="false">IF(D837&gt;=F836,"",IF(A837="","",IF($D$9&gt;0,$D$9,0)+IF(AND(DATE(YEAR(B837),MONTH($D$11),DAY($D$11))&gt;B836,DATE(YEAR(B837),MONTH($D$11),DAY($D$11))&lt;=B837),$D$10,0)+IF(AND($D$13&gt;B836,$D$13&lt;=B837),$D$12,0)))</f>
        <v>#VALUE!</v>
      </c>
      <c r="F837" s="0" t="e">
        <f aca="false">IF(A837="","",F836-D837-E837)</f>
        <v>#VALUE!</v>
      </c>
    </row>
    <row r="838" customFormat="false" ht="12.85" hidden="false" customHeight="false" outlineLevel="0" collapsed="false">
      <c r="A838" s="0" t="e">
        <f aca="false">IF(AND(A837&lt;$F$12,F837&gt;0),A837+1,"")</f>
        <v>#VALUE!</v>
      </c>
      <c r="B838" s="19" t="e">
        <f aca="false">IF(A838="","",IF(VLOOKUP($B$12,Data!$A$2:$B$8,2,0)&lt;13,EDATE($B$16,A838*12/VLOOKUP($B$12,Data!$A$2:$B$8,2,0)),IF(VLOOKUP($B$12,Data!$A$2:$B$8,2,0)=52,B837+7,B837+14)))</f>
        <v>#VALUE!</v>
      </c>
      <c r="C838" s="0" t="e">
        <f aca="false">IF(A838="","",F837*($B$10/VLOOKUP($B$12,Data!$A$2:$B$8,2,0)))</f>
        <v>#VALUE!</v>
      </c>
      <c r="D838" s="0" t="e">
        <f aca="false">IF(A838="","",IF(F837&lt;$F$9,F837,$F$9-C838))</f>
        <v>#VALUE!</v>
      </c>
      <c r="E838" s="20" t="e">
        <f aca="false">IF(D838&gt;=F837,"",IF(A838="","",IF($D$9&gt;0,$D$9,0)+IF(AND(DATE(YEAR(B838),MONTH($D$11),DAY($D$11))&gt;B837,DATE(YEAR(B838),MONTH($D$11),DAY($D$11))&lt;=B838),$D$10,0)+IF(AND($D$13&gt;B837,$D$13&lt;=B838),$D$12,0)))</f>
        <v>#VALUE!</v>
      </c>
      <c r="F838" s="0" t="e">
        <f aca="false">IF(A838="","",F837-D838-E838)</f>
        <v>#VALUE!</v>
      </c>
    </row>
    <row r="839" customFormat="false" ht="12.85" hidden="false" customHeight="false" outlineLevel="0" collapsed="false">
      <c r="A839" s="0" t="e">
        <f aca="false">IF(AND(A838&lt;$F$12,F838&gt;0),A838+1,"")</f>
        <v>#VALUE!</v>
      </c>
      <c r="B839" s="19" t="e">
        <f aca="false">IF(A839="","",IF(VLOOKUP($B$12,Data!$A$2:$B$8,2,0)&lt;13,EDATE($B$16,A839*12/VLOOKUP($B$12,Data!$A$2:$B$8,2,0)),IF(VLOOKUP($B$12,Data!$A$2:$B$8,2,0)=52,B838+7,B838+14)))</f>
        <v>#VALUE!</v>
      </c>
      <c r="C839" s="0" t="e">
        <f aca="false">IF(A839="","",F838*($B$10/VLOOKUP($B$12,Data!$A$2:$B$8,2,0)))</f>
        <v>#VALUE!</v>
      </c>
      <c r="D839" s="0" t="e">
        <f aca="false">IF(A839="","",IF(F838&lt;$F$9,F838,$F$9-C839))</f>
        <v>#VALUE!</v>
      </c>
      <c r="E839" s="20" t="e">
        <f aca="false">IF(D839&gt;=F838,"",IF(A839="","",IF($D$9&gt;0,$D$9,0)+IF(AND(DATE(YEAR(B839),MONTH($D$11),DAY($D$11))&gt;B838,DATE(YEAR(B839),MONTH($D$11),DAY($D$11))&lt;=B839),$D$10,0)+IF(AND($D$13&gt;B838,$D$13&lt;=B839),$D$12,0)))</f>
        <v>#VALUE!</v>
      </c>
      <c r="F839" s="0" t="e">
        <f aca="false">IF(A839="","",F838-D839-E839)</f>
        <v>#VALUE!</v>
      </c>
    </row>
    <row r="840" customFormat="false" ht="12.85" hidden="false" customHeight="false" outlineLevel="0" collapsed="false">
      <c r="A840" s="0" t="e">
        <f aca="false">IF(AND(A839&lt;$F$12,F839&gt;0),A839+1,"")</f>
        <v>#VALUE!</v>
      </c>
      <c r="B840" s="19" t="e">
        <f aca="false">IF(A840="","",IF(VLOOKUP($B$12,Data!$A$2:$B$8,2,0)&lt;13,EDATE($B$16,A840*12/VLOOKUP($B$12,Data!$A$2:$B$8,2,0)),IF(VLOOKUP($B$12,Data!$A$2:$B$8,2,0)=52,B839+7,B839+14)))</f>
        <v>#VALUE!</v>
      </c>
      <c r="C840" s="0" t="e">
        <f aca="false">IF(A840="","",F839*($B$10/VLOOKUP($B$12,Data!$A$2:$B$8,2,0)))</f>
        <v>#VALUE!</v>
      </c>
      <c r="D840" s="0" t="e">
        <f aca="false">IF(A840="","",IF(F839&lt;$F$9,F839,$F$9-C840))</f>
        <v>#VALUE!</v>
      </c>
      <c r="E840" s="20" t="e">
        <f aca="false">IF(D840&gt;=F839,"",IF(A840="","",IF($D$9&gt;0,$D$9,0)+IF(AND(DATE(YEAR(B840),MONTH($D$11),DAY($D$11))&gt;B839,DATE(YEAR(B840),MONTH($D$11),DAY($D$11))&lt;=B840),$D$10,0)+IF(AND($D$13&gt;B839,$D$13&lt;=B840),$D$12,0)))</f>
        <v>#VALUE!</v>
      </c>
      <c r="F840" s="0" t="e">
        <f aca="false">IF(A840="","",F839-D840-E840)</f>
        <v>#VALUE!</v>
      </c>
    </row>
    <row r="841" customFormat="false" ht="12.85" hidden="false" customHeight="false" outlineLevel="0" collapsed="false">
      <c r="A841" s="0" t="e">
        <f aca="false">IF(AND(A840&lt;$F$12,F840&gt;0),A840+1,"")</f>
        <v>#VALUE!</v>
      </c>
      <c r="B841" s="19" t="e">
        <f aca="false">IF(A841="","",IF(VLOOKUP($B$12,Data!$A$2:$B$8,2,0)&lt;13,EDATE($B$16,A841*12/VLOOKUP($B$12,Data!$A$2:$B$8,2,0)),IF(VLOOKUP($B$12,Data!$A$2:$B$8,2,0)=52,B840+7,B840+14)))</f>
        <v>#VALUE!</v>
      </c>
      <c r="C841" s="0" t="e">
        <f aca="false">IF(A841="","",F840*($B$10/VLOOKUP($B$12,Data!$A$2:$B$8,2,0)))</f>
        <v>#VALUE!</v>
      </c>
      <c r="D841" s="0" t="e">
        <f aca="false">IF(A841="","",IF(F840&lt;$F$9,F840,$F$9-C841))</f>
        <v>#VALUE!</v>
      </c>
      <c r="E841" s="20" t="e">
        <f aca="false">IF(D841&gt;=F840,"",IF(A841="","",IF($D$9&gt;0,$D$9,0)+IF(AND(DATE(YEAR(B841),MONTH($D$11),DAY($D$11))&gt;B840,DATE(YEAR(B841),MONTH($D$11),DAY($D$11))&lt;=B841),$D$10,0)+IF(AND($D$13&gt;B840,$D$13&lt;=B841),$D$12,0)))</f>
        <v>#VALUE!</v>
      </c>
      <c r="F841" s="0" t="e">
        <f aca="false">IF(A841="","",F840-D841-E841)</f>
        <v>#VALUE!</v>
      </c>
    </row>
    <row r="842" customFormat="false" ht="12.85" hidden="false" customHeight="false" outlineLevel="0" collapsed="false">
      <c r="A842" s="0" t="e">
        <f aca="false">IF(AND(A841&lt;$F$12,F841&gt;0),A841+1,"")</f>
        <v>#VALUE!</v>
      </c>
      <c r="B842" s="19" t="e">
        <f aca="false">IF(A842="","",IF(VLOOKUP($B$12,Data!$A$2:$B$8,2,0)&lt;13,EDATE($B$16,A842*12/VLOOKUP($B$12,Data!$A$2:$B$8,2,0)),IF(VLOOKUP($B$12,Data!$A$2:$B$8,2,0)=52,B841+7,B841+14)))</f>
        <v>#VALUE!</v>
      </c>
      <c r="C842" s="0" t="e">
        <f aca="false">IF(A842="","",F841*($B$10/VLOOKUP($B$12,Data!$A$2:$B$8,2,0)))</f>
        <v>#VALUE!</v>
      </c>
      <c r="D842" s="0" t="e">
        <f aca="false">IF(A842="","",IF(F841&lt;$F$9,F841,$F$9-C842))</f>
        <v>#VALUE!</v>
      </c>
      <c r="E842" s="20" t="e">
        <f aca="false">IF(D842&gt;=F841,"",IF(A842="","",IF($D$9&gt;0,$D$9,0)+IF(AND(DATE(YEAR(B842),MONTH($D$11),DAY($D$11))&gt;B841,DATE(YEAR(B842),MONTH($D$11),DAY($D$11))&lt;=B842),$D$10,0)+IF(AND($D$13&gt;B841,$D$13&lt;=B842),$D$12,0)))</f>
        <v>#VALUE!</v>
      </c>
      <c r="F842" s="0" t="e">
        <f aca="false">IF(A842="","",F841-D842-E842)</f>
        <v>#VALUE!</v>
      </c>
    </row>
    <row r="843" customFormat="false" ht="12.85" hidden="false" customHeight="false" outlineLevel="0" collapsed="false">
      <c r="A843" s="0" t="e">
        <f aca="false">IF(AND(A842&lt;$F$12,F842&gt;0),A842+1,"")</f>
        <v>#VALUE!</v>
      </c>
      <c r="B843" s="19" t="e">
        <f aca="false">IF(A843="","",IF(VLOOKUP($B$12,Data!$A$2:$B$8,2,0)&lt;13,EDATE($B$16,A843*12/VLOOKUP($B$12,Data!$A$2:$B$8,2,0)),IF(VLOOKUP($B$12,Data!$A$2:$B$8,2,0)=52,B842+7,B842+14)))</f>
        <v>#VALUE!</v>
      </c>
      <c r="C843" s="0" t="e">
        <f aca="false">IF(A843="","",F842*($B$10/VLOOKUP($B$12,Data!$A$2:$B$8,2,0)))</f>
        <v>#VALUE!</v>
      </c>
      <c r="D843" s="0" t="e">
        <f aca="false">IF(A843="","",IF(F842&lt;$F$9,F842,$F$9-C843))</f>
        <v>#VALUE!</v>
      </c>
      <c r="E843" s="20" t="e">
        <f aca="false">IF(D843&gt;=F842,"",IF(A843="","",IF($D$9&gt;0,$D$9,0)+IF(AND(DATE(YEAR(B843),MONTH($D$11),DAY($D$11))&gt;B842,DATE(YEAR(B843),MONTH($D$11),DAY($D$11))&lt;=B843),$D$10,0)+IF(AND($D$13&gt;B842,$D$13&lt;=B843),$D$12,0)))</f>
        <v>#VALUE!</v>
      </c>
      <c r="F843" s="0" t="e">
        <f aca="false">IF(A843="","",F842-D843-E843)</f>
        <v>#VALUE!</v>
      </c>
    </row>
    <row r="844" customFormat="false" ht="12.85" hidden="false" customHeight="false" outlineLevel="0" collapsed="false">
      <c r="A844" s="0" t="e">
        <f aca="false">IF(AND(A843&lt;$F$12,F843&gt;0),A843+1,"")</f>
        <v>#VALUE!</v>
      </c>
      <c r="B844" s="19" t="e">
        <f aca="false">IF(A844="","",IF(VLOOKUP($B$12,Data!$A$2:$B$8,2,0)&lt;13,EDATE($B$16,A844*12/VLOOKUP($B$12,Data!$A$2:$B$8,2,0)),IF(VLOOKUP($B$12,Data!$A$2:$B$8,2,0)=52,B843+7,B843+14)))</f>
        <v>#VALUE!</v>
      </c>
      <c r="C844" s="0" t="e">
        <f aca="false">IF(A844="","",F843*($B$10/VLOOKUP($B$12,Data!$A$2:$B$8,2,0)))</f>
        <v>#VALUE!</v>
      </c>
      <c r="D844" s="0" t="e">
        <f aca="false">IF(A844="","",IF(F843&lt;$F$9,F843,$F$9-C844))</f>
        <v>#VALUE!</v>
      </c>
      <c r="E844" s="20" t="e">
        <f aca="false">IF(D844&gt;=F843,"",IF(A844="","",IF($D$9&gt;0,$D$9,0)+IF(AND(DATE(YEAR(B844),MONTH($D$11),DAY($D$11))&gt;B843,DATE(YEAR(B844),MONTH($D$11),DAY($D$11))&lt;=B844),$D$10,0)+IF(AND($D$13&gt;B843,$D$13&lt;=B844),$D$12,0)))</f>
        <v>#VALUE!</v>
      </c>
      <c r="F844" s="0" t="e">
        <f aca="false">IF(A844="","",F843-D844-E844)</f>
        <v>#VALUE!</v>
      </c>
    </row>
    <row r="845" customFormat="false" ht="12.85" hidden="false" customHeight="false" outlineLevel="0" collapsed="false">
      <c r="A845" s="0" t="e">
        <f aca="false">IF(AND(A844&lt;$F$12,F844&gt;0),A844+1,"")</f>
        <v>#VALUE!</v>
      </c>
      <c r="B845" s="19" t="e">
        <f aca="false">IF(A845="","",IF(VLOOKUP($B$12,Data!$A$2:$B$8,2,0)&lt;13,EDATE($B$16,A845*12/VLOOKUP($B$12,Data!$A$2:$B$8,2,0)),IF(VLOOKUP($B$12,Data!$A$2:$B$8,2,0)=52,B844+7,B844+14)))</f>
        <v>#VALUE!</v>
      </c>
      <c r="C845" s="0" t="e">
        <f aca="false">IF(A845="","",F844*($B$10/VLOOKUP($B$12,Data!$A$2:$B$8,2,0)))</f>
        <v>#VALUE!</v>
      </c>
      <c r="D845" s="0" t="e">
        <f aca="false">IF(A845="","",IF(F844&lt;$F$9,F844,$F$9-C845))</f>
        <v>#VALUE!</v>
      </c>
      <c r="E845" s="20" t="e">
        <f aca="false">IF(D845&gt;=F844,"",IF(A845="","",IF($D$9&gt;0,$D$9,0)+IF(AND(DATE(YEAR(B845),MONTH($D$11),DAY($D$11))&gt;B844,DATE(YEAR(B845),MONTH($D$11),DAY($D$11))&lt;=B845),$D$10,0)+IF(AND($D$13&gt;B844,$D$13&lt;=B845),$D$12,0)))</f>
        <v>#VALUE!</v>
      </c>
      <c r="F845" s="0" t="e">
        <f aca="false">IF(A845="","",F844-D845-E845)</f>
        <v>#VALUE!</v>
      </c>
    </row>
    <row r="846" customFormat="false" ht="12.85" hidden="false" customHeight="false" outlineLevel="0" collapsed="false">
      <c r="A846" s="0" t="e">
        <f aca="false">IF(AND(A845&lt;$F$12,F845&gt;0),A845+1,"")</f>
        <v>#VALUE!</v>
      </c>
      <c r="B846" s="19" t="e">
        <f aca="false">IF(A846="","",IF(VLOOKUP($B$12,Data!$A$2:$B$8,2,0)&lt;13,EDATE($B$16,A846*12/VLOOKUP($B$12,Data!$A$2:$B$8,2,0)),IF(VLOOKUP($B$12,Data!$A$2:$B$8,2,0)=52,B845+7,B845+14)))</f>
        <v>#VALUE!</v>
      </c>
      <c r="C846" s="0" t="e">
        <f aca="false">IF(A846="","",F845*($B$10/VLOOKUP($B$12,Data!$A$2:$B$8,2,0)))</f>
        <v>#VALUE!</v>
      </c>
      <c r="D846" s="0" t="e">
        <f aca="false">IF(A846="","",IF(F845&lt;$F$9,F845,$F$9-C846))</f>
        <v>#VALUE!</v>
      </c>
      <c r="E846" s="20" t="e">
        <f aca="false">IF(D846&gt;=F845,"",IF(A846="","",IF($D$9&gt;0,$D$9,0)+IF(AND(DATE(YEAR(B846),MONTH($D$11),DAY($D$11))&gt;B845,DATE(YEAR(B846),MONTH($D$11),DAY($D$11))&lt;=B846),$D$10,0)+IF(AND($D$13&gt;B845,$D$13&lt;=B846),$D$12,0)))</f>
        <v>#VALUE!</v>
      </c>
      <c r="F846" s="0" t="e">
        <f aca="false">IF(A846="","",F845-D846-E846)</f>
        <v>#VALUE!</v>
      </c>
    </row>
    <row r="847" customFormat="false" ht="12.85" hidden="false" customHeight="false" outlineLevel="0" collapsed="false">
      <c r="A847" s="0" t="e">
        <f aca="false">IF(AND(A846&lt;$F$12,F846&gt;0),A846+1,"")</f>
        <v>#VALUE!</v>
      </c>
      <c r="B847" s="19" t="e">
        <f aca="false">IF(A847="","",IF(VLOOKUP($B$12,Data!$A$2:$B$8,2,0)&lt;13,EDATE($B$16,A847*12/VLOOKUP($B$12,Data!$A$2:$B$8,2,0)),IF(VLOOKUP($B$12,Data!$A$2:$B$8,2,0)=52,B846+7,B846+14)))</f>
        <v>#VALUE!</v>
      </c>
      <c r="C847" s="0" t="e">
        <f aca="false">IF(A847="","",F846*($B$10/VLOOKUP($B$12,Data!$A$2:$B$8,2,0)))</f>
        <v>#VALUE!</v>
      </c>
      <c r="D847" s="0" t="e">
        <f aca="false">IF(A847="","",IF(F846&lt;$F$9,F846,$F$9-C847))</f>
        <v>#VALUE!</v>
      </c>
      <c r="E847" s="20" t="e">
        <f aca="false">IF(D847&gt;=F846,"",IF(A847="","",IF($D$9&gt;0,$D$9,0)+IF(AND(DATE(YEAR(B847),MONTH($D$11),DAY($D$11))&gt;B846,DATE(YEAR(B847),MONTH($D$11),DAY($D$11))&lt;=B847),$D$10,0)+IF(AND($D$13&gt;B846,$D$13&lt;=B847),$D$12,0)))</f>
        <v>#VALUE!</v>
      </c>
      <c r="F847" s="0" t="e">
        <f aca="false">IF(A847="","",F846-D847-E847)</f>
        <v>#VALUE!</v>
      </c>
    </row>
    <row r="848" customFormat="false" ht="12.85" hidden="false" customHeight="false" outlineLevel="0" collapsed="false">
      <c r="A848" s="0" t="e">
        <f aca="false">IF(AND(A847&lt;$F$12,F847&gt;0),A847+1,"")</f>
        <v>#VALUE!</v>
      </c>
      <c r="B848" s="19" t="e">
        <f aca="false">IF(A848="","",IF(VLOOKUP($B$12,Data!$A$2:$B$8,2,0)&lt;13,EDATE($B$16,A848*12/VLOOKUP($B$12,Data!$A$2:$B$8,2,0)),IF(VLOOKUP($B$12,Data!$A$2:$B$8,2,0)=52,B847+7,B847+14)))</f>
        <v>#VALUE!</v>
      </c>
      <c r="C848" s="0" t="e">
        <f aca="false">IF(A848="","",F847*($B$10/VLOOKUP($B$12,Data!$A$2:$B$8,2,0)))</f>
        <v>#VALUE!</v>
      </c>
      <c r="D848" s="0" t="e">
        <f aca="false">IF(A848="","",IF(F847&lt;$F$9,F847,$F$9-C848))</f>
        <v>#VALUE!</v>
      </c>
      <c r="E848" s="20" t="e">
        <f aca="false">IF(D848&gt;=F847,"",IF(A848="","",IF($D$9&gt;0,$D$9,0)+IF(AND(DATE(YEAR(B848),MONTH($D$11),DAY($D$11))&gt;B847,DATE(YEAR(B848),MONTH($D$11),DAY($D$11))&lt;=B848),$D$10,0)+IF(AND($D$13&gt;B847,$D$13&lt;=B848),$D$12,0)))</f>
        <v>#VALUE!</v>
      </c>
      <c r="F848" s="0" t="e">
        <f aca="false">IF(A848="","",F847-D848-E848)</f>
        <v>#VALUE!</v>
      </c>
    </row>
    <row r="849" customFormat="false" ht="12.85" hidden="false" customHeight="false" outlineLevel="0" collapsed="false">
      <c r="A849" s="0" t="e">
        <f aca="false">IF(AND(A848&lt;$F$12,F848&gt;0),A848+1,"")</f>
        <v>#VALUE!</v>
      </c>
      <c r="B849" s="19" t="e">
        <f aca="false">IF(A849="","",IF(VLOOKUP($B$12,Data!$A$2:$B$8,2,0)&lt;13,EDATE($B$16,A849*12/VLOOKUP($B$12,Data!$A$2:$B$8,2,0)),IF(VLOOKUP($B$12,Data!$A$2:$B$8,2,0)=52,B848+7,B848+14)))</f>
        <v>#VALUE!</v>
      </c>
      <c r="C849" s="0" t="e">
        <f aca="false">IF(A849="","",F848*($B$10/VLOOKUP($B$12,Data!$A$2:$B$8,2,0)))</f>
        <v>#VALUE!</v>
      </c>
      <c r="D849" s="0" t="e">
        <f aca="false">IF(A849="","",IF(F848&lt;$F$9,F848,$F$9-C849))</f>
        <v>#VALUE!</v>
      </c>
      <c r="E849" s="20" t="e">
        <f aca="false">IF(D849&gt;=F848,"",IF(A849="","",IF($D$9&gt;0,$D$9,0)+IF(AND(DATE(YEAR(B849),MONTH($D$11),DAY($D$11))&gt;B848,DATE(YEAR(B849),MONTH($D$11),DAY($D$11))&lt;=B849),$D$10,0)+IF(AND($D$13&gt;B848,$D$13&lt;=B849),$D$12,0)))</f>
        <v>#VALUE!</v>
      </c>
      <c r="F849" s="0" t="e">
        <f aca="false">IF(A849="","",F848-D849-E849)</f>
        <v>#VALUE!</v>
      </c>
    </row>
    <row r="850" customFormat="false" ht="12.85" hidden="false" customHeight="false" outlineLevel="0" collapsed="false">
      <c r="A850" s="0" t="e">
        <f aca="false">IF(AND(A849&lt;$F$12,F849&gt;0),A849+1,"")</f>
        <v>#VALUE!</v>
      </c>
      <c r="B850" s="19" t="e">
        <f aca="false">IF(A850="","",IF(VLOOKUP($B$12,Data!$A$2:$B$8,2,0)&lt;13,EDATE($B$16,A850*12/VLOOKUP($B$12,Data!$A$2:$B$8,2,0)),IF(VLOOKUP($B$12,Data!$A$2:$B$8,2,0)=52,B849+7,B849+14)))</f>
        <v>#VALUE!</v>
      </c>
      <c r="C850" s="0" t="e">
        <f aca="false">IF(A850="","",F849*($B$10/VLOOKUP($B$12,Data!$A$2:$B$8,2,0)))</f>
        <v>#VALUE!</v>
      </c>
      <c r="D850" s="0" t="e">
        <f aca="false">IF(A850="","",IF(F849&lt;$F$9,F849,$F$9-C850))</f>
        <v>#VALUE!</v>
      </c>
      <c r="E850" s="20" t="e">
        <f aca="false">IF(D850&gt;=F849,"",IF(A850="","",IF($D$9&gt;0,$D$9,0)+IF(AND(DATE(YEAR(B850),MONTH($D$11),DAY($D$11))&gt;B849,DATE(YEAR(B850),MONTH($D$11),DAY($D$11))&lt;=B850),$D$10,0)+IF(AND($D$13&gt;B849,$D$13&lt;=B850),$D$12,0)))</f>
        <v>#VALUE!</v>
      </c>
      <c r="F850" s="0" t="e">
        <f aca="false">IF(A850="","",F849-D850-E850)</f>
        <v>#VALUE!</v>
      </c>
    </row>
    <row r="851" customFormat="false" ht="12.85" hidden="false" customHeight="false" outlineLevel="0" collapsed="false">
      <c r="A851" s="0" t="e">
        <f aca="false">IF(AND(A850&lt;$F$12,F850&gt;0),A850+1,"")</f>
        <v>#VALUE!</v>
      </c>
      <c r="B851" s="19" t="e">
        <f aca="false">IF(A851="","",IF(VLOOKUP($B$12,Data!$A$2:$B$8,2,0)&lt;13,EDATE($B$16,A851*12/VLOOKUP($B$12,Data!$A$2:$B$8,2,0)),IF(VLOOKUP($B$12,Data!$A$2:$B$8,2,0)=52,B850+7,B850+14)))</f>
        <v>#VALUE!</v>
      </c>
      <c r="C851" s="0" t="e">
        <f aca="false">IF(A851="","",F850*($B$10/VLOOKUP($B$12,Data!$A$2:$B$8,2,0)))</f>
        <v>#VALUE!</v>
      </c>
      <c r="D851" s="0" t="e">
        <f aca="false">IF(A851="","",IF(F850&lt;$F$9,F850,$F$9-C851))</f>
        <v>#VALUE!</v>
      </c>
      <c r="E851" s="20" t="e">
        <f aca="false">IF(D851&gt;=F850,"",IF(A851="","",IF($D$9&gt;0,$D$9,0)+IF(AND(DATE(YEAR(B851),MONTH($D$11),DAY($D$11))&gt;B850,DATE(YEAR(B851),MONTH($D$11),DAY($D$11))&lt;=B851),$D$10,0)+IF(AND($D$13&gt;B850,$D$13&lt;=B851),$D$12,0)))</f>
        <v>#VALUE!</v>
      </c>
      <c r="F851" s="0" t="e">
        <f aca="false">IF(A851="","",F850-D851-E851)</f>
        <v>#VALUE!</v>
      </c>
    </row>
    <row r="852" customFormat="false" ht="12.85" hidden="false" customHeight="false" outlineLevel="0" collapsed="false">
      <c r="A852" s="0" t="e">
        <f aca="false">IF(AND(A851&lt;$F$12,F851&gt;0),A851+1,"")</f>
        <v>#VALUE!</v>
      </c>
      <c r="B852" s="19" t="e">
        <f aca="false">IF(A852="","",IF(VLOOKUP($B$12,Data!$A$2:$B$8,2,0)&lt;13,EDATE($B$16,A852*12/VLOOKUP($B$12,Data!$A$2:$B$8,2,0)),IF(VLOOKUP($B$12,Data!$A$2:$B$8,2,0)=52,B851+7,B851+14)))</f>
        <v>#VALUE!</v>
      </c>
      <c r="C852" s="0" t="e">
        <f aca="false">IF(A852="","",F851*($B$10/VLOOKUP($B$12,Data!$A$2:$B$8,2,0)))</f>
        <v>#VALUE!</v>
      </c>
      <c r="D852" s="0" t="e">
        <f aca="false">IF(A852="","",IF(F851&lt;$F$9,F851,$F$9-C852))</f>
        <v>#VALUE!</v>
      </c>
      <c r="E852" s="20" t="e">
        <f aca="false">IF(D852&gt;=F851,"",IF(A852="","",IF($D$9&gt;0,$D$9,0)+IF(AND(DATE(YEAR(B852),MONTH($D$11),DAY($D$11))&gt;B851,DATE(YEAR(B852),MONTH($D$11),DAY($D$11))&lt;=B852),$D$10,0)+IF(AND($D$13&gt;B851,$D$13&lt;=B852),$D$12,0)))</f>
        <v>#VALUE!</v>
      </c>
      <c r="F852" s="0" t="e">
        <f aca="false">IF(A852="","",F851-D852-E852)</f>
        <v>#VALUE!</v>
      </c>
    </row>
    <row r="853" customFormat="false" ht="12.85" hidden="false" customHeight="false" outlineLevel="0" collapsed="false">
      <c r="A853" s="0" t="e">
        <f aca="false">IF(AND(A852&lt;$F$12,F852&gt;0),A852+1,"")</f>
        <v>#VALUE!</v>
      </c>
      <c r="B853" s="19" t="e">
        <f aca="false">IF(A853="","",IF(VLOOKUP($B$12,Data!$A$2:$B$8,2,0)&lt;13,EDATE($B$16,A853*12/VLOOKUP($B$12,Data!$A$2:$B$8,2,0)),IF(VLOOKUP($B$12,Data!$A$2:$B$8,2,0)=52,B852+7,B852+14)))</f>
        <v>#VALUE!</v>
      </c>
      <c r="C853" s="0" t="e">
        <f aca="false">IF(A853="","",F852*($B$10/VLOOKUP($B$12,Data!$A$2:$B$8,2,0)))</f>
        <v>#VALUE!</v>
      </c>
      <c r="D853" s="0" t="e">
        <f aca="false">IF(A853="","",IF(F852&lt;$F$9,F852,$F$9-C853))</f>
        <v>#VALUE!</v>
      </c>
      <c r="E853" s="20" t="e">
        <f aca="false">IF(D853&gt;=F852,"",IF(A853="","",IF($D$9&gt;0,$D$9,0)+IF(AND(DATE(YEAR(B853),MONTH($D$11),DAY($D$11))&gt;B852,DATE(YEAR(B853),MONTH($D$11),DAY($D$11))&lt;=B853),$D$10,0)+IF(AND($D$13&gt;B852,$D$13&lt;=B853),$D$12,0)))</f>
        <v>#VALUE!</v>
      </c>
      <c r="F853" s="0" t="e">
        <f aca="false">IF(A853="","",F852-D853-E853)</f>
        <v>#VALUE!</v>
      </c>
    </row>
    <row r="854" customFormat="false" ht="12.85" hidden="false" customHeight="false" outlineLevel="0" collapsed="false">
      <c r="A854" s="0" t="e">
        <f aca="false">IF(AND(A853&lt;$F$12,F853&gt;0),A853+1,"")</f>
        <v>#VALUE!</v>
      </c>
      <c r="B854" s="19" t="e">
        <f aca="false">IF(A854="","",IF(VLOOKUP($B$12,Data!$A$2:$B$8,2,0)&lt;13,EDATE($B$16,A854*12/VLOOKUP($B$12,Data!$A$2:$B$8,2,0)),IF(VLOOKUP($B$12,Data!$A$2:$B$8,2,0)=52,B853+7,B853+14)))</f>
        <v>#VALUE!</v>
      </c>
      <c r="C854" s="0" t="e">
        <f aca="false">IF(A854="","",F853*($B$10/VLOOKUP($B$12,Data!$A$2:$B$8,2,0)))</f>
        <v>#VALUE!</v>
      </c>
      <c r="D854" s="0" t="e">
        <f aca="false">IF(A854="","",IF(F853&lt;$F$9,F853,$F$9-C854))</f>
        <v>#VALUE!</v>
      </c>
      <c r="E854" s="20" t="e">
        <f aca="false">IF(D854&gt;=F853,"",IF(A854="","",IF($D$9&gt;0,$D$9,0)+IF(AND(DATE(YEAR(B854),MONTH($D$11),DAY($D$11))&gt;B853,DATE(YEAR(B854),MONTH($D$11),DAY($D$11))&lt;=B854),$D$10,0)+IF(AND($D$13&gt;B853,$D$13&lt;=B854),$D$12,0)))</f>
        <v>#VALUE!</v>
      </c>
      <c r="F854" s="0" t="e">
        <f aca="false">IF(A854="","",F853-D854-E854)</f>
        <v>#VALUE!</v>
      </c>
    </row>
    <row r="855" customFormat="false" ht="12.85" hidden="false" customHeight="false" outlineLevel="0" collapsed="false">
      <c r="A855" s="0" t="e">
        <f aca="false">IF(AND(A854&lt;$F$12,F854&gt;0),A854+1,"")</f>
        <v>#VALUE!</v>
      </c>
      <c r="B855" s="19" t="e">
        <f aca="false">IF(A855="","",IF(VLOOKUP($B$12,Data!$A$2:$B$8,2,0)&lt;13,EDATE($B$16,A855*12/VLOOKUP($B$12,Data!$A$2:$B$8,2,0)),IF(VLOOKUP($B$12,Data!$A$2:$B$8,2,0)=52,B854+7,B854+14)))</f>
        <v>#VALUE!</v>
      </c>
      <c r="C855" s="0" t="e">
        <f aca="false">IF(A855="","",F854*($B$10/VLOOKUP($B$12,Data!$A$2:$B$8,2,0)))</f>
        <v>#VALUE!</v>
      </c>
      <c r="D855" s="0" t="e">
        <f aca="false">IF(A855="","",IF(F854&lt;$F$9,F854,$F$9-C855))</f>
        <v>#VALUE!</v>
      </c>
      <c r="E855" s="20" t="e">
        <f aca="false">IF(D855&gt;=F854,"",IF(A855="","",IF($D$9&gt;0,$D$9,0)+IF(AND(DATE(YEAR(B855),MONTH($D$11),DAY($D$11))&gt;B854,DATE(YEAR(B855),MONTH($D$11),DAY($D$11))&lt;=B855),$D$10,0)+IF(AND($D$13&gt;B854,$D$13&lt;=B855),$D$12,0)))</f>
        <v>#VALUE!</v>
      </c>
      <c r="F855" s="0" t="e">
        <f aca="false">IF(A855="","",F854-D855-E855)</f>
        <v>#VALUE!</v>
      </c>
    </row>
    <row r="856" customFormat="false" ht="12.85" hidden="false" customHeight="false" outlineLevel="0" collapsed="false">
      <c r="A856" s="0" t="e">
        <f aca="false">IF(AND(A855&lt;$F$12,F855&gt;0),A855+1,"")</f>
        <v>#VALUE!</v>
      </c>
      <c r="B856" s="19" t="e">
        <f aca="false">IF(A856="","",IF(VLOOKUP($B$12,Data!$A$2:$B$8,2,0)&lt;13,EDATE($B$16,A856*12/VLOOKUP($B$12,Data!$A$2:$B$8,2,0)),IF(VLOOKUP($B$12,Data!$A$2:$B$8,2,0)=52,B855+7,B855+14)))</f>
        <v>#VALUE!</v>
      </c>
      <c r="C856" s="0" t="e">
        <f aca="false">IF(A856="","",F855*($B$10/VLOOKUP($B$12,Data!$A$2:$B$8,2,0)))</f>
        <v>#VALUE!</v>
      </c>
      <c r="D856" s="0" t="e">
        <f aca="false">IF(A856="","",IF(F855&lt;$F$9,F855,$F$9-C856))</f>
        <v>#VALUE!</v>
      </c>
      <c r="E856" s="20" t="e">
        <f aca="false">IF(D856&gt;=F855,"",IF(A856="","",IF($D$9&gt;0,$D$9,0)+IF(AND(DATE(YEAR(B856),MONTH($D$11),DAY($D$11))&gt;B855,DATE(YEAR(B856),MONTH($D$11),DAY($D$11))&lt;=B856),$D$10,0)+IF(AND($D$13&gt;B855,$D$13&lt;=B856),$D$12,0)))</f>
        <v>#VALUE!</v>
      </c>
      <c r="F856" s="0" t="e">
        <f aca="false">IF(A856="","",F855-D856-E856)</f>
        <v>#VALUE!</v>
      </c>
    </row>
    <row r="857" customFormat="false" ht="12.85" hidden="false" customHeight="false" outlineLevel="0" collapsed="false">
      <c r="A857" s="0" t="e">
        <f aca="false">IF(AND(A856&lt;$F$12,F856&gt;0),A856+1,"")</f>
        <v>#VALUE!</v>
      </c>
      <c r="B857" s="19" t="e">
        <f aca="false">IF(A857="","",IF(VLOOKUP($B$12,Data!$A$2:$B$8,2,0)&lt;13,EDATE($B$16,A857*12/VLOOKUP($B$12,Data!$A$2:$B$8,2,0)),IF(VLOOKUP($B$12,Data!$A$2:$B$8,2,0)=52,B856+7,B856+14)))</f>
        <v>#VALUE!</v>
      </c>
      <c r="C857" s="0" t="e">
        <f aca="false">IF(A857="","",F856*($B$10/VLOOKUP($B$12,Data!$A$2:$B$8,2,0)))</f>
        <v>#VALUE!</v>
      </c>
      <c r="D857" s="0" t="e">
        <f aca="false">IF(A857="","",IF(F856&lt;$F$9,F856,$F$9-C857))</f>
        <v>#VALUE!</v>
      </c>
      <c r="E857" s="20" t="e">
        <f aca="false">IF(D857&gt;=F856,"",IF(A857="","",IF($D$9&gt;0,$D$9,0)+IF(AND(DATE(YEAR(B857),MONTH($D$11),DAY($D$11))&gt;B856,DATE(YEAR(B857),MONTH($D$11),DAY($D$11))&lt;=B857),$D$10,0)+IF(AND($D$13&gt;B856,$D$13&lt;=B857),$D$12,0)))</f>
        <v>#VALUE!</v>
      </c>
      <c r="F857" s="0" t="e">
        <f aca="false">IF(A857="","",F856-D857-E857)</f>
        <v>#VALUE!</v>
      </c>
    </row>
    <row r="858" customFormat="false" ht="12.85" hidden="false" customHeight="false" outlineLevel="0" collapsed="false">
      <c r="A858" s="0" t="e">
        <f aca="false">IF(AND(A857&lt;$F$12,F857&gt;0),A857+1,"")</f>
        <v>#VALUE!</v>
      </c>
      <c r="B858" s="19" t="e">
        <f aca="false">IF(A858="","",IF(VLOOKUP($B$12,Data!$A$2:$B$8,2,0)&lt;13,EDATE($B$16,A858*12/VLOOKUP($B$12,Data!$A$2:$B$8,2,0)),IF(VLOOKUP($B$12,Data!$A$2:$B$8,2,0)=52,B857+7,B857+14)))</f>
        <v>#VALUE!</v>
      </c>
      <c r="C858" s="0" t="e">
        <f aca="false">IF(A858="","",F857*($B$10/VLOOKUP($B$12,Data!$A$2:$B$8,2,0)))</f>
        <v>#VALUE!</v>
      </c>
      <c r="D858" s="0" t="e">
        <f aca="false">IF(A858="","",IF(F857&lt;$F$9,F857,$F$9-C858))</f>
        <v>#VALUE!</v>
      </c>
      <c r="E858" s="20" t="e">
        <f aca="false">IF(D858&gt;=F857,"",IF(A858="","",IF($D$9&gt;0,$D$9,0)+IF(AND(DATE(YEAR(B858),MONTH($D$11),DAY($D$11))&gt;B857,DATE(YEAR(B858),MONTH($D$11),DAY($D$11))&lt;=B858),$D$10,0)+IF(AND($D$13&gt;B857,$D$13&lt;=B858),$D$12,0)))</f>
        <v>#VALUE!</v>
      </c>
      <c r="F858" s="0" t="e">
        <f aca="false">IF(A858="","",F857-D858-E858)</f>
        <v>#VALUE!</v>
      </c>
    </row>
    <row r="859" customFormat="false" ht="12.85" hidden="false" customHeight="false" outlineLevel="0" collapsed="false">
      <c r="A859" s="0" t="e">
        <f aca="false">IF(AND(A858&lt;$F$12,F858&gt;0),A858+1,"")</f>
        <v>#VALUE!</v>
      </c>
      <c r="B859" s="19" t="e">
        <f aca="false">IF(A859="","",IF(VLOOKUP($B$12,Data!$A$2:$B$8,2,0)&lt;13,EDATE($B$16,A859*12/VLOOKUP($B$12,Data!$A$2:$B$8,2,0)),IF(VLOOKUP($B$12,Data!$A$2:$B$8,2,0)=52,B858+7,B858+14)))</f>
        <v>#VALUE!</v>
      </c>
      <c r="C859" s="0" t="e">
        <f aca="false">IF(A859="","",F858*($B$10/VLOOKUP($B$12,Data!$A$2:$B$8,2,0)))</f>
        <v>#VALUE!</v>
      </c>
      <c r="D859" s="0" t="e">
        <f aca="false">IF(A859="","",IF(F858&lt;$F$9,F858,$F$9-C859))</f>
        <v>#VALUE!</v>
      </c>
      <c r="E859" s="20" t="e">
        <f aca="false">IF(D859&gt;=F858,"",IF(A859="","",IF($D$9&gt;0,$D$9,0)+IF(AND(DATE(YEAR(B859),MONTH($D$11),DAY($D$11))&gt;B858,DATE(YEAR(B859),MONTH($D$11),DAY($D$11))&lt;=B859),$D$10,0)+IF(AND($D$13&gt;B858,$D$13&lt;=B859),$D$12,0)))</f>
        <v>#VALUE!</v>
      </c>
      <c r="F859" s="0" t="e">
        <f aca="false">IF(A859="","",F858-D859-E859)</f>
        <v>#VALUE!</v>
      </c>
    </row>
    <row r="860" customFormat="false" ht="12.85" hidden="false" customHeight="false" outlineLevel="0" collapsed="false">
      <c r="A860" s="0" t="e">
        <f aca="false">IF(AND(A859&lt;$F$12,F859&gt;0),A859+1,"")</f>
        <v>#VALUE!</v>
      </c>
      <c r="B860" s="19" t="e">
        <f aca="false">IF(A860="","",IF(VLOOKUP($B$12,Data!$A$2:$B$8,2,0)&lt;13,EDATE($B$16,A860*12/VLOOKUP($B$12,Data!$A$2:$B$8,2,0)),IF(VLOOKUP($B$12,Data!$A$2:$B$8,2,0)=52,B859+7,B859+14)))</f>
        <v>#VALUE!</v>
      </c>
      <c r="C860" s="0" t="e">
        <f aca="false">IF(A860="","",F859*($B$10/VLOOKUP($B$12,Data!$A$2:$B$8,2,0)))</f>
        <v>#VALUE!</v>
      </c>
      <c r="D860" s="0" t="e">
        <f aca="false">IF(A860="","",IF(F859&lt;$F$9,F859,$F$9-C860))</f>
        <v>#VALUE!</v>
      </c>
      <c r="E860" s="20" t="e">
        <f aca="false">IF(D860&gt;=F859,"",IF(A860="","",IF($D$9&gt;0,$D$9,0)+IF(AND(DATE(YEAR(B860),MONTH($D$11),DAY($D$11))&gt;B859,DATE(YEAR(B860),MONTH($D$11),DAY($D$11))&lt;=B860),$D$10,0)+IF(AND($D$13&gt;B859,$D$13&lt;=B860),$D$12,0)))</f>
        <v>#VALUE!</v>
      </c>
      <c r="F860" s="0" t="e">
        <f aca="false">IF(A860="","",F859-D860-E860)</f>
        <v>#VALUE!</v>
      </c>
    </row>
    <row r="861" customFormat="false" ht="12.85" hidden="false" customHeight="false" outlineLevel="0" collapsed="false">
      <c r="A861" s="0" t="e">
        <f aca="false">IF(AND(A860&lt;$F$12,F860&gt;0),A860+1,"")</f>
        <v>#VALUE!</v>
      </c>
      <c r="B861" s="19" t="e">
        <f aca="false">IF(A861="","",IF(VLOOKUP($B$12,Data!$A$2:$B$8,2,0)&lt;13,EDATE($B$16,A861*12/VLOOKUP($B$12,Data!$A$2:$B$8,2,0)),IF(VLOOKUP($B$12,Data!$A$2:$B$8,2,0)=52,B860+7,B860+14)))</f>
        <v>#VALUE!</v>
      </c>
      <c r="C861" s="0" t="e">
        <f aca="false">IF(A861="","",F860*($B$10/VLOOKUP($B$12,Data!$A$2:$B$8,2,0)))</f>
        <v>#VALUE!</v>
      </c>
      <c r="D861" s="0" t="e">
        <f aca="false">IF(A861="","",IF(F860&lt;$F$9,F860,$F$9-C861))</f>
        <v>#VALUE!</v>
      </c>
      <c r="E861" s="20" t="e">
        <f aca="false">IF(D861&gt;=F860,"",IF(A861="","",IF($D$9&gt;0,$D$9,0)+IF(AND(DATE(YEAR(B861),MONTH($D$11),DAY($D$11))&gt;B860,DATE(YEAR(B861),MONTH($D$11),DAY($D$11))&lt;=B861),$D$10,0)+IF(AND($D$13&gt;B860,$D$13&lt;=B861),$D$12,0)))</f>
        <v>#VALUE!</v>
      </c>
      <c r="F861" s="0" t="e">
        <f aca="false">IF(A861="","",F860-D861-E861)</f>
        <v>#VALUE!</v>
      </c>
    </row>
    <row r="862" customFormat="false" ht="12.85" hidden="false" customHeight="false" outlineLevel="0" collapsed="false">
      <c r="A862" s="0" t="e">
        <f aca="false">IF(AND(A861&lt;$F$12,F861&gt;0),A861+1,"")</f>
        <v>#VALUE!</v>
      </c>
      <c r="B862" s="19" t="e">
        <f aca="false">IF(A862="","",IF(VLOOKUP($B$12,Data!$A$2:$B$8,2,0)&lt;13,EDATE($B$16,A862*12/VLOOKUP($B$12,Data!$A$2:$B$8,2,0)),IF(VLOOKUP($B$12,Data!$A$2:$B$8,2,0)=52,B861+7,B861+14)))</f>
        <v>#VALUE!</v>
      </c>
      <c r="C862" s="0" t="e">
        <f aca="false">IF(A862="","",F861*($B$10/VLOOKUP($B$12,Data!$A$2:$B$8,2,0)))</f>
        <v>#VALUE!</v>
      </c>
      <c r="D862" s="0" t="e">
        <f aca="false">IF(A862="","",IF(F861&lt;$F$9,F861,$F$9-C862))</f>
        <v>#VALUE!</v>
      </c>
      <c r="E862" s="20" t="e">
        <f aca="false">IF(D862&gt;=F861,"",IF(A862="","",IF($D$9&gt;0,$D$9,0)+IF(AND(DATE(YEAR(B862),MONTH($D$11),DAY($D$11))&gt;B861,DATE(YEAR(B862),MONTH($D$11),DAY($D$11))&lt;=B862),$D$10,0)+IF(AND($D$13&gt;B861,$D$13&lt;=B862),$D$12,0)))</f>
        <v>#VALUE!</v>
      </c>
      <c r="F862" s="0" t="e">
        <f aca="false">IF(A862="","",F861-D862-E862)</f>
        <v>#VALUE!</v>
      </c>
    </row>
    <row r="863" customFormat="false" ht="12.85" hidden="false" customHeight="false" outlineLevel="0" collapsed="false">
      <c r="A863" s="0" t="e">
        <f aca="false">IF(AND(A862&lt;$F$12,F862&gt;0),A862+1,"")</f>
        <v>#VALUE!</v>
      </c>
      <c r="B863" s="19" t="e">
        <f aca="false">IF(A863="","",IF(VLOOKUP($B$12,Data!$A$2:$B$8,2,0)&lt;13,EDATE($B$16,A863*12/VLOOKUP($B$12,Data!$A$2:$B$8,2,0)),IF(VLOOKUP($B$12,Data!$A$2:$B$8,2,0)=52,B862+7,B862+14)))</f>
        <v>#VALUE!</v>
      </c>
      <c r="C863" s="0" t="e">
        <f aca="false">IF(A863="","",F862*($B$10/VLOOKUP($B$12,Data!$A$2:$B$8,2,0)))</f>
        <v>#VALUE!</v>
      </c>
      <c r="D863" s="0" t="e">
        <f aca="false">IF(A863="","",IF(F862&lt;$F$9,F862,$F$9-C863))</f>
        <v>#VALUE!</v>
      </c>
      <c r="E863" s="20" t="e">
        <f aca="false">IF(D863&gt;=F862,"",IF(A863="","",IF($D$9&gt;0,$D$9,0)+IF(AND(DATE(YEAR(B863),MONTH($D$11),DAY($D$11))&gt;B862,DATE(YEAR(B863),MONTH($D$11),DAY($D$11))&lt;=B863),$D$10,0)+IF(AND($D$13&gt;B862,$D$13&lt;=B863),$D$12,0)))</f>
        <v>#VALUE!</v>
      </c>
      <c r="F863" s="0" t="e">
        <f aca="false">IF(A863="","",F862-D863-E863)</f>
        <v>#VALUE!</v>
      </c>
    </row>
    <row r="864" customFormat="false" ht="12.85" hidden="false" customHeight="false" outlineLevel="0" collapsed="false">
      <c r="A864" s="0" t="e">
        <f aca="false">IF(AND(A863&lt;$F$12,F863&gt;0),A863+1,"")</f>
        <v>#VALUE!</v>
      </c>
      <c r="B864" s="19" t="e">
        <f aca="false">IF(A864="","",IF(VLOOKUP($B$12,Data!$A$2:$B$8,2,0)&lt;13,EDATE($B$16,A864*12/VLOOKUP($B$12,Data!$A$2:$B$8,2,0)),IF(VLOOKUP($B$12,Data!$A$2:$B$8,2,0)=52,B863+7,B863+14)))</f>
        <v>#VALUE!</v>
      </c>
      <c r="C864" s="0" t="e">
        <f aca="false">IF(A864="","",F863*($B$10/VLOOKUP($B$12,Data!$A$2:$B$8,2,0)))</f>
        <v>#VALUE!</v>
      </c>
      <c r="D864" s="0" t="e">
        <f aca="false">IF(A864="","",IF(F863&lt;$F$9,F863,$F$9-C864))</f>
        <v>#VALUE!</v>
      </c>
      <c r="E864" s="20" t="e">
        <f aca="false">IF(D864&gt;=F863,"",IF(A864="","",IF($D$9&gt;0,$D$9,0)+IF(AND(DATE(YEAR(B864),MONTH($D$11),DAY($D$11))&gt;B863,DATE(YEAR(B864),MONTH($D$11),DAY($D$11))&lt;=B864),$D$10,0)+IF(AND($D$13&gt;B863,$D$13&lt;=B864),$D$12,0)))</f>
        <v>#VALUE!</v>
      </c>
      <c r="F864" s="0" t="e">
        <f aca="false">IF(A864="","",F863-D864-E864)</f>
        <v>#VALUE!</v>
      </c>
    </row>
    <row r="865" customFormat="false" ht="12.85" hidden="false" customHeight="false" outlineLevel="0" collapsed="false">
      <c r="A865" s="0" t="e">
        <f aca="false">IF(AND(A864&lt;$F$12,F864&gt;0),A864+1,"")</f>
        <v>#VALUE!</v>
      </c>
      <c r="B865" s="19" t="e">
        <f aca="false">IF(A865="","",IF(VLOOKUP($B$12,Data!$A$2:$B$8,2,0)&lt;13,EDATE($B$16,A865*12/VLOOKUP($B$12,Data!$A$2:$B$8,2,0)),IF(VLOOKUP($B$12,Data!$A$2:$B$8,2,0)=52,B864+7,B864+14)))</f>
        <v>#VALUE!</v>
      </c>
      <c r="C865" s="0" t="e">
        <f aca="false">IF(A865="","",F864*($B$10/VLOOKUP($B$12,Data!$A$2:$B$8,2,0)))</f>
        <v>#VALUE!</v>
      </c>
      <c r="D865" s="0" t="e">
        <f aca="false">IF(A865="","",IF(F864&lt;$F$9,F864,$F$9-C865))</f>
        <v>#VALUE!</v>
      </c>
      <c r="E865" s="20" t="e">
        <f aca="false">IF(D865&gt;=F864,"",IF(A865="","",IF($D$9&gt;0,$D$9,0)+IF(AND(DATE(YEAR(B865),MONTH($D$11),DAY($D$11))&gt;B864,DATE(YEAR(B865),MONTH($D$11),DAY($D$11))&lt;=B865),$D$10,0)+IF(AND($D$13&gt;B864,$D$13&lt;=B865),$D$12,0)))</f>
        <v>#VALUE!</v>
      </c>
      <c r="F865" s="0" t="e">
        <f aca="false">IF(A865="","",F864-D865-E865)</f>
        <v>#VALUE!</v>
      </c>
    </row>
    <row r="866" customFormat="false" ht="12.85" hidden="false" customHeight="false" outlineLevel="0" collapsed="false">
      <c r="A866" s="0" t="e">
        <f aca="false">IF(AND(A865&lt;$F$12,F865&gt;0),A865+1,"")</f>
        <v>#VALUE!</v>
      </c>
      <c r="B866" s="19" t="e">
        <f aca="false">IF(A866="","",IF(VLOOKUP($B$12,Data!$A$2:$B$8,2,0)&lt;13,EDATE($B$16,A866*12/VLOOKUP($B$12,Data!$A$2:$B$8,2,0)),IF(VLOOKUP($B$12,Data!$A$2:$B$8,2,0)=52,B865+7,B865+14)))</f>
        <v>#VALUE!</v>
      </c>
      <c r="C866" s="0" t="e">
        <f aca="false">IF(A866="","",F865*($B$10/VLOOKUP($B$12,Data!$A$2:$B$8,2,0)))</f>
        <v>#VALUE!</v>
      </c>
      <c r="D866" s="0" t="e">
        <f aca="false">IF(A866="","",IF(F865&lt;$F$9,F865,$F$9-C866))</f>
        <v>#VALUE!</v>
      </c>
      <c r="E866" s="20" t="e">
        <f aca="false">IF(D866&gt;=F865,"",IF(A866="","",IF($D$9&gt;0,$D$9,0)+IF(AND(DATE(YEAR(B866),MONTH($D$11),DAY($D$11))&gt;B865,DATE(YEAR(B866),MONTH($D$11),DAY($D$11))&lt;=B866),$D$10,0)+IF(AND($D$13&gt;B865,$D$13&lt;=B866),$D$12,0)))</f>
        <v>#VALUE!</v>
      </c>
      <c r="F866" s="0" t="e">
        <f aca="false">IF(A866="","",F865-D866-E866)</f>
        <v>#VALUE!</v>
      </c>
    </row>
    <row r="867" customFormat="false" ht="12.85" hidden="false" customHeight="false" outlineLevel="0" collapsed="false">
      <c r="A867" s="0" t="e">
        <f aca="false">IF(AND(A866&lt;$F$12,F866&gt;0),A866+1,"")</f>
        <v>#VALUE!</v>
      </c>
      <c r="B867" s="19" t="e">
        <f aca="false">IF(A867="","",IF(VLOOKUP($B$12,Data!$A$2:$B$8,2,0)&lt;13,EDATE($B$16,A867*12/VLOOKUP($B$12,Data!$A$2:$B$8,2,0)),IF(VLOOKUP($B$12,Data!$A$2:$B$8,2,0)=52,B866+7,B866+14)))</f>
        <v>#VALUE!</v>
      </c>
      <c r="C867" s="0" t="e">
        <f aca="false">IF(A867="","",F866*($B$10/VLOOKUP($B$12,Data!$A$2:$B$8,2,0)))</f>
        <v>#VALUE!</v>
      </c>
      <c r="D867" s="0" t="e">
        <f aca="false">IF(A867="","",IF(F866&lt;$F$9,F866,$F$9-C867))</f>
        <v>#VALUE!</v>
      </c>
      <c r="E867" s="20" t="e">
        <f aca="false">IF(D867&gt;=F866,"",IF(A867="","",IF($D$9&gt;0,$D$9,0)+IF(AND(DATE(YEAR(B867),MONTH($D$11),DAY($D$11))&gt;B866,DATE(YEAR(B867),MONTH($D$11),DAY($D$11))&lt;=B867),$D$10,0)+IF(AND($D$13&gt;B866,$D$13&lt;=B867),$D$12,0)))</f>
        <v>#VALUE!</v>
      </c>
      <c r="F867" s="0" t="e">
        <f aca="false">IF(A867="","",F866-D867-E867)</f>
        <v>#VALUE!</v>
      </c>
    </row>
    <row r="868" customFormat="false" ht="12.85" hidden="false" customHeight="false" outlineLevel="0" collapsed="false">
      <c r="A868" s="0" t="e">
        <f aca="false">IF(AND(A867&lt;$F$12,F867&gt;0),A867+1,"")</f>
        <v>#VALUE!</v>
      </c>
      <c r="B868" s="19" t="e">
        <f aca="false">IF(A868="","",IF(VLOOKUP($B$12,Data!$A$2:$B$8,2,0)&lt;13,EDATE($B$16,A868*12/VLOOKUP($B$12,Data!$A$2:$B$8,2,0)),IF(VLOOKUP($B$12,Data!$A$2:$B$8,2,0)=52,B867+7,B867+14)))</f>
        <v>#VALUE!</v>
      </c>
      <c r="C868" s="0" t="e">
        <f aca="false">IF(A868="","",F867*($B$10/VLOOKUP($B$12,Data!$A$2:$B$8,2,0)))</f>
        <v>#VALUE!</v>
      </c>
      <c r="D868" s="0" t="e">
        <f aca="false">IF(A868="","",IF(F867&lt;$F$9,F867,$F$9-C868))</f>
        <v>#VALUE!</v>
      </c>
      <c r="E868" s="20" t="e">
        <f aca="false">IF(D868&gt;=F867,"",IF(A868="","",IF($D$9&gt;0,$D$9,0)+IF(AND(DATE(YEAR(B868),MONTH($D$11),DAY($D$11))&gt;B867,DATE(YEAR(B868),MONTH($D$11),DAY($D$11))&lt;=B868),$D$10,0)+IF(AND($D$13&gt;B867,$D$13&lt;=B868),$D$12,0)))</f>
        <v>#VALUE!</v>
      </c>
      <c r="F868" s="0" t="e">
        <f aca="false">IF(A868="","",F867-D868-E868)</f>
        <v>#VALUE!</v>
      </c>
    </row>
    <row r="869" customFormat="false" ht="12.85" hidden="false" customHeight="false" outlineLevel="0" collapsed="false">
      <c r="A869" s="0" t="e">
        <f aca="false">IF(AND(A868&lt;$F$12,F868&gt;0),A868+1,"")</f>
        <v>#VALUE!</v>
      </c>
      <c r="B869" s="19" t="e">
        <f aca="false">IF(A869="","",IF(VLOOKUP($B$12,Data!$A$2:$B$8,2,0)&lt;13,EDATE($B$16,A869*12/VLOOKUP($B$12,Data!$A$2:$B$8,2,0)),IF(VLOOKUP($B$12,Data!$A$2:$B$8,2,0)=52,B868+7,B868+14)))</f>
        <v>#VALUE!</v>
      </c>
      <c r="C869" s="0" t="e">
        <f aca="false">IF(A869="","",F868*($B$10/VLOOKUP($B$12,Data!$A$2:$B$8,2,0)))</f>
        <v>#VALUE!</v>
      </c>
      <c r="D869" s="0" t="e">
        <f aca="false">IF(A869="","",IF(F868&lt;$F$9,F868,$F$9-C869))</f>
        <v>#VALUE!</v>
      </c>
      <c r="E869" s="20" t="e">
        <f aca="false">IF(D869&gt;=F868,"",IF(A869="","",IF($D$9&gt;0,$D$9,0)+IF(AND(DATE(YEAR(B869),MONTH($D$11),DAY($D$11))&gt;B868,DATE(YEAR(B869),MONTH($D$11),DAY($D$11))&lt;=B869),$D$10,0)+IF(AND($D$13&gt;B868,$D$13&lt;=B869),$D$12,0)))</f>
        <v>#VALUE!</v>
      </c>
      <c r="F869" s="0" t="e">
        <f aca="false">IF(A869="","",F868-D869-E869)</f>
        <v>#VALUE!</v>
      </c>
    </row>
    <row r="870" customFormat="false" ht="12.85" hidden="false" customHeight="false" outlineLevel="0" collapsed="false">
      <c r="A870" s="0" t="e">
        <f aca="false">IF(AND(A869&lt;$F$12,F869&gt;0),A869+1,"")</f>
        <v>#VALUE!</v>
      </c>
      <c r="B870" s="19" t="e">
        <f aca="false">IF(A870="","",IF(VLOOKUP($B$12,Data!$A$2:$B$8,2,0)&lt;13,EDATE($B$16,A870*12/VLOOKUP($B$12,Data!$A$2:$B$8,2,0)),IF(VLOOKUP($B$12,Data!$A$2:$B$8,2,0)=52,B869+7,B869+14)))</f>
        <v>#VALUE!</v>
      </c>
      <c r="C870" s="0" t="e">
        <f aca="false">IF(A870="","",F869*($B$10/VLOOKUP($B$12,Data!$A$2:$B$8,2,0)))</f>
        <v>#VALUE!</v>
      </c>
      <c r="D870" s="0" t="e">
        <f aca="false">IF(A870="","",IF(F869&lt;$F$9,F869,$F$9-C870))</f>
        <v>#VALUE!</v>
      </c>
      <c r="E870" s="20" t="e">
        <f aca="false">IF(D870&gt;=F869,"",IF(A870="","",IF($D$9&gt;0,$D$9,0)+IF(AND(DATE(YEAR(B870),MONTH($D$11),DAY($D$11))&gt;B869,DATE(YEAR(B870),MONTH($D$11),DAY($D$11))&lt;=B870),$D$10,0)+IF(AND($D$13&gt;B869,$D$13&lt;=B870),$D$12,0)))</f>
        <v>#VALUE!</v>
      </c>
      <c r="F870" s="0" t="e">
        <f aca="false">IF(A870="","",F869-D870-E870)</f>
        <v>#VALUE!</v>
      </c>
    </row>
    <row r="871" customFormat="false" ht="12.85" hidden="false" customHeight="false" outlineLevel="0" collapsed="false">
      <c r="A871" s="0" t="e">
        <f aca="false">IF(AND(A870&lt;$F$12,F870&gt;0),A870+1,"")</f>
        <v>#VALUE!</v>
      </c>
      <c r="B871" s="19" t="e">
        <f aca="false">IF(A871="","",IF(VLOOKUP($B$12,Data!$A$2:$B$8,2,0)&lt;13,EDATE($B$16,A871*12/VLOOKUP($B$12,Data!$A$2:$B$8,2,0)),IF(VLOOKUP($B$12,Data!$A$2:$B$8,2,0)=52,B870+7,B870+14)))</f>
        <v>#VALUE!</v>
      </c>
      <c r="C871" s="0" t="e">
        <f aca="false">IF(A871="","",F870*($B$10/VLOOKUP($B$12,Data!$A$2:$B$8,2,0)))</f>
        <v>#VALUE!</v>
      </c>
      <c r="D871" s="0" t="e">
        <f aca="false">IF(A871="","",IF(F870&lt;$F$9,F870,$F$9-C871))</f>
        <v>#VALUE!</v>
      </c>
      <c r="E871" s="20" t="e">
        <f aca="false">IF(D871&gt;=F870,"",IF(A871="","",IF($D$9&gt;0,$D$9,0)+IF(AND(DATE(YEAR(B871),MONTH($D$11),DAY($D$11))&gt;B870,DATE(YEAR(B871),MONTH($D$11),DAY($D$11))&lt;=B871),$D$10,0)+IF(AND($D$13&gt;B870,$D$13&lt;=B871),$D$12,0)))</f>
        <v>#VALUE!</v>
      </c>
      <c r="F871" s="0" t="e">
        <f aca="false">IF(A871="","",F870-D871-E871)</f>
        <v>#VALUE!</v>
      </c>
    </row>
    <row r="872" customFormat="false" ht="12.85" hidden="false" customHeight="false" outlineLevel="0" collapsed="false">
      <c r="A872" s="0" t="e">
        <f aca="false">IF(AND(A871&lt;$F$12,F871&gt;0),A871+1,"")</f>
        <v>#VALUE!</v>
      </c>
      <c r="B872" s="19" t="e">
        <f aca="false">IF(A872="","",IF(VLOOKUP($B$12,Data!$A$2:$B$8,2,0)&lt;13,EDATE($B$16,A872*12/VLOOKUP($B$12,Data!$A$2:$B$8,2,0)),IF(VLOOKUP($B$12,Data!$A$2:$B$8,2,0)=52,B871+7,B871+14)))</f>
        <v>#VALUE!</v>
      </c>
      <c r="C872" s="0" t="e">
        <f aca="false">IF(A872="","",F871*($B$10/VLOOKUP($B$12,Data!$A$2:$B$8,2,0)))</f>
        <v>#VALUE!</v>
      </c>
      <c r="D872" s="0" t="e">
        <f aca="false">IF(A872="","",IF(F871&lt;$F$9,F871,$F$9-C872))</f>
        <v>#VALUE!</v>
      </c>
      <c r="E872" s="20" t="e">
        <f aca="false">IF(D872&gt;=F871,"",IF(A872="","",IF($D$9&gt;0,$D$9,0)+IF(AND(DATE(YEAR(B872),MONTH($D$11),DAY($D$11))&gt;B871,DATE(YEAR(B872),MONTH($D$11),DAY($D$11))&lt;=B872),$D$10,0)+IF(AND($D$13&gt;B871,$D$13&lt;=B872),$D$12,0)))</f>
        <v>#VALUE!</v>
      </c>
      <c r="F872" s="0" t="e">
        <f aca="false">IF(A872="","",F871-D872-E872)</f>
        <v>#VALUE!</v>
      </c>
    </row>
    <row r="873" customFormat="false" ht="12.85" hidden="false" customHeight="false" outlineLevel="0" collapsed="false">
      <c r="A873" s="0" t="e">
        <f aca="false">IF(AND(A872&lt;$F$12,F872&gt;0),A872+1,"")</f>
        <v>#VALUE!</v>
      </c>
      <c r="B873" s="19" t="e">
        <f aca="false">IF(A873="","",IF(VLOOKUP($B$12,Data!$A$2:$B$8,2,0)&lt;13,EDATE($B$16,A873*12/VLOOKUP($B$12,Data!$A$2:$B$8,2,0)),IF(VLOOKUP($B$12,Data!$A$2:$B$8,2,0)=52,B872+7,B872+14)))</f>
        <v>#VALUE!</v>
      </c>
      <c r="C873" s="0" t="e">
        <f aca="false">IF(A873="","",F872*($B$10/VLOOKUP($B$12,Data!$A$2:$B$8,2,0)))</f>
        <v>#VALUE!</v>
      </c>
      <c r="D873" s="0" t="e">
        <f aca="false">IF(A873="","",IF(F872&lt;$F$9,F872,$F$9-C873))</f>
        <v>#VALUE!</v>
      </c>
      <c r="E873" s="20" t="e">
        <f aca="false">IF(D873&gt;=F872,"",IF(A873="","",IF($D$9&gt;0,$D$9,0)+IF(AND(DATE(YEAR(B873),MONTH($D$11),DAY($D$11))&gt;B872,DATE(YEAR(B873),MONTH($D$11),DAY($D$11))&lt;=B873),$D$10,0)+IF(AND($D$13&gt;B872,$D$13&lt;=B873),$D$12,0)))</f>
        <v>#VALUE!</v>
      </c>
      <c r="F873" s="0" t="e">
        <f aca="false">IF(A873="","",F872-D873-E873)</f>
        <v>#VALUE!</v>
      </c>
    </row>
    <row r="874" customFormat="false" ht="12.85" hidden="false" customHeight="false" outlineLevel="0" collapsed="false">
      <c r="A874" s="0" t="e">
        <f aca="false">IF(AND(A873&lt;$F$12,F873&gt;0),A873+1,"")</f>
        <v>#VALUE!</v>
      </c>
      <c r="B874" s="19" t="e">
        <f aca="false">IF(A874="","",IF(VLOOKUP($B$12,Data!$A$2:$B$8,2,0)&lt;13,EDATE($B$16,A874*12/VLOOKUP($B$12,Data!$A$2:$B$8,2,0)),IF(VLOOKUP($B$12,Data!$A$2:$B$8,2,0)=52,B873+7,B873+14)))</f>
        <v>#VALUE!</v>
      </c>
      <c r="C874" s="0" t="e">
        <f aca="false">IF(A874="","",F873*($B$10/VLOOKUP($B$12,Data!$A$2:$B$8,2,0)))</f>
        <v>#VALUE!</v>
      </c>
      <c r="D874" s="0" t="e">
        <f aca="false">IF(A874="","",IF(F873&lt;$F$9,F873,$F$9-C874))</f>
        <v>#VALUE!</v>
      </c>
      <c r="E874" s="20" t="e">
        <f aca="false">IF(D874&gt;=F873,"",IF(A874="","",IF($D$9&gt;0,$D$9,0)+IF(AND(DATE(YEAR(B874),MONTH($D$11),DAY($D$11))&gt;B873,DATE(YEAR(B874),MONTH($D$11),DAY($D$11))&lt;=B874),$D$10,0)+IF(AND($D$13&gt;B873,$D$13&lt;=B874),$D$12,0)))</f>
        <v>#VALUE!</v>
      </c>
      <c r="F874" s="0" t="e">
        <f aca="false">IF(A874="","",F873-D874-E874)</f>
        <v>#VALUE!</v>
      </c>
    </row>
    <row r="875" customFormat="false" ht="12.85" hidden="false" customHeight="false" outlineLevel="0" collapsed="false">
      <c r="A875" s="0" t="e">
        <f aca="false">IF(AND(A874&lt;$F$12,F874&gt;0),A874+1,"")</f>
        <v>#VALUE!</v>
      </c>
      <c r="B875" s="19" t="e">
        <f aca="false">IF(A875="","",IF(VLOOKUP($B$12,Data!$A$2:$B$8,2,0)&lt;13,EDATE($B$16,A875*12/VLOOKUP($B$12,Data!$A$2:$B$8,2,0)),IF(VLOOKUP($B$12,Data!$A$2:$B$8,2,0)=52,B874+7,B874+14)))</f>
        <v>#VALUE!</v>
      </c>
      <c r="C875" s="0" t="e">
        <f aca="false">IF(A875="","",F874*($B$10/VLOOKUP($B$12,Data!$A$2:$B$8,2,0)))</f>
        <v>#VALUE!</v>
      </c>
      <c r="D875" s="0" t="e">
        <f aca="false">IF(A875="","",IF(F874&lt;$F$9,F874,$F$9-C875))</f>
        <v>#VALUE!</v>
      </c>
      <c r="E875" s="20" t="e">
        <f aca="false">IF(D875&gt;=F874,"",IF(A875="","",IF($D$9&gt;0,$D$9,0)+IF(AND(DATE(YEAR(B875),MONTH($D$11),DAY($D$11))&gt;B874,DATE(YEAR(B875),MONTH($D$11),DAY($D$11))&lt;=B875),$D$10,0)+IF(AND($D$13&gt;B874,$D$13&lt;=B875),$D$12,0)))</f>
        <v>#VALUE!</v>
      </c>
      <c r="F875" s="0" t="e">
        <f aca="false">IF(A875="","",F874-D875-E875)</f>
        <v>#VALUE!</v>
      </c>
    </row>
    <row r="876" customFormat="false" ht="12.85" hidden="false" customHeight="false" outlineLevel="0" collapsed="false">
      <c r="A876" s="0" t="e">
        <f aca="false">IF(AND(A875&lt;$F$12,F875&gt;0),A875+1,"")</f>
        <v>#VALUE!</v>
      </c>
      <c r="B876" s="19" t="e">
        <f aca="false">IF(A876="","",IF(VLOOKUP($B$12,Data!$A$2:$B$8,2,0)&lt;13,EDATE($B$16,A876*12/VLOOKUP($B$12,Data!$A$2:$B$8,2,0)),IF(VLOOKUP($B$12,Data!$A$2:$B$8,2,0)=52,B875+7,B875+14)))</f>
        <v>#VALUE!</v>
      </c>
      <c r="C876" s="0" t="e">
        <f aca="false">IF(A876="","",F875*($B$10/VLOOKUP($B$12,Data!$A$2:$B$8,2,0)))</f>
        <v>#VALUE!</v>
      </c>
      <c r="D876" s="0" t="e">
        <f aca="false">IF(A876="","",IF(F875&lt;$F$9,F875,$F$9-C876))</f>
        <v>#VALUE!</v>
      </c>
      <c r="E876" s="20" t="e">
        <f aca="false">IF(D876&gt;=F875,"",IF(A876="","",IF($D$9&gt;0,$D$9,0)+IF(AND(DATE(YEAR(B876),MONTH($D$11),DAY($D$11))&gt;B875,DATE(YEAR(B876),MONTH($D$11),DAY($D$11))&lt;=B876),$D$10,0)+IF(AND($D$13&gt;B875,$D$13&lt;=B876),$D$12,0)))</f>
        <v>#VALUE!</v>
      </c>
      <c r="F876" s="0" t="e">
        <f aca="false">IF(A876="","",F875-D876-E876)</f>
        <v>#VALUE!</v>
      </c>
    </row>
    <row r="877" customFormat="false" ht="12.85" hidden="false" customHeight="false" outlineLevel="0" collapsed="false">
      <c r="A877" s="0" t="e">
        <f aca="false">IF(AND(A876&lt;$F$12,F876&gt;0),A876+1,"")</f>
        <v>#VALUE!</v>
      </c>
      <c r="B877" s="19" t="e">
        <f aca="false">IF(A877="","",IF(VLOOKUP($B$12,Data!$A$2:$B$8,2,0)&lt;13,EDATE($B$16,A877*12/VLOOKUP($B$12,Data!$A$2:$B$8,2,0)),IF(VLOOKUP($B$12,Data!$A$2:$B$8,2,0)=52,B876+7,B876+14)))</f>
        <v>#VALUE!</v>
      </c>
      <c r="C877" s="0" t="e">
        <f aca="false">IF(A877="","",F876*($B$10/VLOOKUP($B$12,Data!$A$2:$B$8,2,0)))</f>
        <v>#VALUE!</v>
      </c>
      <c r="D877" s="0" t="e">
        <f aca="false">IF(A877="","",IF(F876&lt;$F$9,F876,$F$9-C877))</f>
        <v>#VALUE!</v>
      </c>
      <c r="E877" s="20" t="e">
        <f aca="false">IF(D877&gt;=F876,"",IF(A877="","",IF($D$9&gt;0,$D$9,0)+IF(AND(DATE(YEAR(B877),MONTH($D$11),DAY($D$11))&gt;B876,DATE(YEAR(B877),MONTH($D$11),DAY($D$11))&lt;=B877),$D$10,0)+IF(AND($D$13&gt;B876,$D$13&lt;=B877),$D$12,0)))</f>
        <v>#VALUE!</v>
      </c>
      <c r="F877" s="0" t="e">
        <f aca="false">IF(A877="","",F876-D877-E877)</f>
        <v>#VALUE!</v>
      </c>
    </row>
    <row r="878" customFormat="false" ht="12.85" hidden="false" customHeight="false" outlineLevel="0" collapsed="false">
      <c r="A878" s="0" t="e">
        <f aca="false">IF(AND(A877&lt;$F$12,F877&gt;0),A877+1,"")</f>
        <v>#VALUE!</v>
      </c>
      <c r="B878" s="19" t="e">
        <f aca="false">IF(A878="","",IF(VLOOKUP($B$12,Data!$A$2:$B$8,2,0)&lt;13,EDATE($B$16,A878*12/VLOOKUP($B$12,Data!$A$2:$B$8,2,0)),IF(VLOOKUP($B$12,Data!$A$2:$B$8,2,0)=52,B877+7,B877+14)))</f>
        <v>#VALUE!</v>
      </c>
      <c r="C878" s="0" t="e">
        <f aca="false">IF(A878="","",F877*($B$10/VLOOKUP($B$12,Data!$A$2:$B$8,2,0)))</f>
        <v>#VALUE!</v>
      </c>
      <c r="D878" s="0" t="e">
        <f aca="false">IF(A878="","",IF(F877&lt;$F$9,F877,$F$9-C878))</f>
        <v>#VALUE!</v>
      </c>
      <c r="E878" s="20" t="e">
        <f aca="false">IF(D878&gt;=F877,"",IF(A878="","",IF($D$9&gt;0,$D$9,0)+IF(AND(DATE(YEAR(B878),MONTH($D$11),DAY($D$11))&gt;B877,DATE(YEAR(B878),MONTH($D$11),DAY($D$11))&lt;=B878),$D$10,0)+IF(AND($D$13&gt;B877,$D$13&lt;=B878),$D$12,0)))</f>
        <v>#VALUE!</v>
      </c>
      <c r="F878" s="0" t="e">
        <f aca="false">IF(A878="","",F877-D878-E878)</f>
        <v>#VALUE!</v>
      </c>
    </row>
    <row r="879" customFormat="false" ht="12.85" hidden="false" customHeight="false" outlineLevel="0" collapsed="false">
      <c r="A879" s="0" t="e">
        <f aca="false">IF(AND(A878&lt;$F$12,F878&gt;0),A878+1,"")</f>
        <v>#VALUE!</v>
      </c>
      <c r="B879" s="19" t="e">
        <f aca="false">IF(A879="","",IF(VLOOKUP($B$12,Data!$A$2:$B$8,2,0)&lt;13,EDATE($B$16,A879*12/VLOOKUP($B$12,Data!$A$2:$B$8,2,0)),IF(VLOOKUP($B$12,Data!$A$2:$B$8,2,0)=52,B878+7,B878+14)))</f>
        <v>#VALUE!</v>
      </c>
      <c r="C879" s="0" t="e">
        <f aca="false">IF(A879="","",F878*($B$10/VLOOKUP($B$12,Data!$A$2:$B$8,2,0)))</f>
        <v>#VALUE!</v>
      </c>
      <c r="D879" s="0" t="e">
        <f aca="false">IF(A879="","",IF(F878&lt;$F$9,F878,$F$9-C879))</f>
        <v>#VALUE!</v>
      </c>
      <c r="E879" s="20" t="e">
        <f aca="false">IF(D879&gt;=F878,"",IF(A879="","",IF($D$9&gt;0,$D$9,0)+IF(AND(DATE(YEAR(B879),MONTH($D$11),DAY($D$11))&gt;B878,DATE(YEAR(B879),MONTH($D$11),DAY($D$11))&lt;=B879),$D$10,0)+IF(AND($D$13&gt;B878,$D$13&lt;=B879),$D$12,0)))</f>
        <v>#VALUE!</v>
      </c>
      <c r="F879" s="0" t="e">
        <f aca="false">IF(A879="","",F878-D879-E879)</f>
        <v>#VALUE!</v>
      </c>
    </row>
    <row r="880" customFormat="false" ht="12.85" hidden="false" customHeight="false" outlineLevel="0" collapsed="false">
      <c r="A880" s="0" t="e">
        <f aca="false">IF(AND(A879&lt;$F$12,F879&gt;0),A879+1,"")</f>
        <v>#VALUE!</v>
      </c>
      <c r="B880" s="19" t="e">
        <f aca="false">IF(A880="","",IF(VLOOKUP($B$12,Data!$A$2:$B$8,2,0)&lt;13,EDATE($B$16,A880*12/VLOOKUP($B$12,Data!$A$2:$B$8,2,0)),IF(VLOOKUP($B$12,Data!$A$2:$B$8,2,0)=52,B879+7,B879+14)))</f>
        <v>#VALUE!</v>
      </c>
      <c r="C880" s="0" t="e">
        <f aca="false">IF(A880="","",F879*($B$10/VLOOKUP($B$12,Data!$A$2:$B$8,2,0)))</f>
        <v>#VALUE!</v>
      </c>
      <c r="D880" s="0" t="e">
        <f aca="false">IF(A880="","",IF(F879&lt;$F$9,F879,$F$9-C880))</f>
        <v>#VALUE!</v>
      </c>
      <c r="E880" s="20" t="e">
        <f aca="false">IF(D880&gt;=F879,"",IF(A880="","",IF($D$9&gt;0,$D$9,0)+IF(AND(DATE(YEAR(B880),MONTH($D$11),DAY($D$11))&gt;B879,DATE(YEAR(B880),MONTH($D$11),DAY($D$11))&lt;=B880),$D$10,0)+IF(AND($D$13&gt;B879,$D$13&lt;=B880),$D$12,0)))</f>
        <v>#VALUE!</v>
      </c>
      <c r="F880" s="0" t="e">
        <f aca="false">IF(A880="","",F879-D880-E880)</f>
        <v>#VALUE!</v>
      </c>
    </row>
    <row r="881" customFormat="false" ht="12.85" hidden="false" customHeight="false" outlineLevel="0" collapsed="false">
      <c r="A881" s="0" t="e">
        <f aca="false">IF(AND(A880&lt;$F$12,F880&gt;0),A880+1,"")</f>
        <v>#VALUE!</v>
      </c>
      <c r="B881" s="19" t="e">
        <f aca="false">IF(A881="","",IF(VLOOKUP($B$12,Data!$A$2:$B$8,2,0)&lt;13,EDATE($B$16,A881*12/VLOOKUP($B$12,Data!$A$2:$B$8,2,0)),IF(VLOOKUP($B$12,Data!$A$2:$B$8,2,0)=52,B880+7,B880+14)))</f>
        <v>#VALUE!</v>
      </c>
      <c r="C881" s="0" t="e">
        <f aca="false">IF(A881="","",F880*($B$10/VLOOKUP($B$12,Data!$A$2:$B$8,2,0)))</f>
        <v>#VALUE!</v>
      </c>
      <c r="D881" s="0" t="e">
        <f aca="false">IF(A881="","",IF(F880&lt;$F$9,F880,$F$9-C881))</f>
        <v>#VALUE!</v>
      </c>
      <c r="E881" s="20" t="e">
        <f aca="false">IF(D881&gt;=F880,"",IF(A881="","",IF($D$9&gt;0,$D$9,0)+IF(AND(DATE(YEAR(B881),MONTH($D$11),DAY($D$11))&gt;B880,DATE(YEAR(B881),MONTH($D$11),DAY($D$11))&lt;=B881),$D$10,0)+IF(AND($D$13&gt;B880,$D$13&lt;=B881),$D$12,0)))</f>
        <v>#VALUE!</v>
      </c>
      <c r="F881" s="0" t="e">
        <f aca="false">IF(A881="","",F880-D881-E881)</f>
        <v>#VALUE!</v>
      </c>
    </row>
    <row r="882" customFormat="false" ht="12.85" hidden="false" customHeight="false" outlineLevel="0" collapsed="false">
      <c r="A882" s="0" t="e">
        <f aca="false">IF(AND(A881&lt;$F$12,F881&gt;0),A881+1,"")</f>
        <v>#VALUE!</v>
      </c>
      <c r="B882" s="19" t="e">
        <f aca="false">IF(A882="","",IF(VLOOKUP($B$12,Data!$A$2:$B$8,2,0)&lt;13,EDATE($B$16,A882*12/VLOOKUP($B$12,Data!$A$2:$B$8,2,0)),IF(VLOOKUP($B$12,Data!$A$2:$B$8,2,0)=52,B881+7,B881+14)))</f>
        <v>#VALUE!</v>
      </c>
      <c r="C882" s="0" t="e">
        <f aca="false">IF(A882="","",F881*($B$10/VLOOKUP($B$12,Data!$A$2:$B$8,2,0)))</f>
        <v>#VALUE!</v>
      </c>
      <c r="D882" s="0" t="e">
        <f aca="false">IF(A882="","",IF(F881&lt;$F$9,F881,$F$9-C882))</f>
        <v>#VALUE!</v>
      </c>
      <c r="E882" s="20" t="e">
        <f aca="false">IF(D882&gt;=F881,"",IF(A882="","",IF($D$9&gt;0,$D$9,0)+IF(AND(DATE(YEAR(B882),MONTH($D$11),DAY($D$11))&gt;B881,DATE(YEAR(B882),MONTH($D$11),DAY($D$11))&lt;=B882),$D$10,0)+IF(AND($D$13&gt;B881,$D$13&lt;=B882),$D$12,0)))</f>
        <v>#VALUE!</v>
      </c>
      <c r="F882" s="0" t="e">
        <f aca="false">IF(A882="","",F881-D882-E882)</f>
        <v>#VALUE!</v>
      </c>
    </row>
    <row r="883" customFormat="false" ht="12.85" hidden="false" customHeight="false" outlineLevel="0" collapsed="false">
      <c r="A883" s="0" t="e">
        <f aca="false">IF(AND(A882&lt;$F$12,F882&gt;0),A882+1,"")</f>
        <v>#VALUE!</v>
      </c>
      <c r="B883" s="19" t="e">
        <f aca="false">IF(A883="","",IF(VLOOKUP($B$12,Data!$A$2:$B$8,2,0)&lt;13,EDATE($B$16,A883*12/VLOOKUP($B$12,Data!$A$2:$B$8,2,0)),IF(VLOOKUP($B$12,Data!$A$2:$B$8,2,0)=52,B882+7,B882+14)))</f>
        <v>#VALUE!</v>
      </c>
      <c r="C883" s="0" t="e">
        <f aca="false">IF(A883="","",F882*($B$10/VLOOKUP($B$12,Data!$A$2:$B$8,2,0)))</f>
        <v>#VALUE!</v>
      </c>
      <c r="D883" s="0" t="e">
        <f aca="false">IF(A883="","",IF(F882&lt;$F$9,F882,$F$9-C883))</f>
        <v>#VALUE!</v>
      </c>
      <c r="E883" s="20" t="e">
        <f aca="false">IF(D883&gt;=F882,"",IF(A883="","",IF($D$9&gt;0,$D$9,0)+IF(AND(DATE(YEAR(B883),MONTH($D$11),DAY($D$11))&gt;B882,DATE(YEAR(B883),MONTH($D$11),DAY($D$11))&lt;=B883),$D$10,0)+IF(AND($D$13&gt;B882,$D$13&lt;=B883),$D$12,0)))</f>
        <v>#VALUE!</v>
      </c>
      <c r="F883" s="0" t="e">
        <f aca="false">IF(A883="","",F882-D883-E883)</f>
        <v>#VALUE!</v>
      </c>
    </row>
    <row r="884" customFormat="false" ht="12.85" hidden="false" customHeight="false" outlineLevel="0" collapsed="false">
      <c r="A884" s="0" t="e">
        <f aca="false">IF(AND(A883&lt;$F$12,F883&gt;0),A883+1,"")</f>
        <v>#VALUE!</v>
      </c>
      <c r="B884" s="19" t="e">
        <f aca="false">IF(A884="","",IF(VLOOKUP($B$12,Data!$A$2:$B$8,2,0)&lt;13,EDATE($B$16,A884*12/VLOOKUP($B$12,Data!$A$2:$B$8,2,0)),IF(VLOOKUP($B$12,Data!$A$2:$B$8,2,0)=52,B883+7,B883+14)))</f>
        <v>#VALUE!</v>
      </c>
      <c r="C884" s="0" t="e">
        <f aca="false">IF(A884="","",F883*($B$10/VLOOKUP($B$12,Data!$A$2:$B$8,2,0)))</f>
        <v>#VALUE!</v>
      </c>
      <c r="D884" s="0" t="e">
        <f aca="false">IF(A884="","",IF(F883&lt;$F$9,F883,$F$9-C884))</f>
        <v>#VALUE!</v>
      </c>
      <c r="E884" s="20" t="e">
        <f aca="false">IF(D884&gt;=F883,"",IF(A884="","",IF($D$9&gt;0,$D$9,0)+IF(AND(DATE(YEAR(B884),MONTH($D$11),DAY($D$11))&gt;B883,DATE(YEAR(B884),MONTH($D$11),DAY($D$11))&lt;=B884),$D$10,0)+IF(AND($D$13&gt;B883,$D$13&lt;=B884),$D$12,0)))</f>
        <v>#VALUE!</v>
      </c>
      <c r="F884" s="0" t="e">
        <f aca="false">IF(A884="","",F883-D884-E884)</f>
        <v>#VALUE!</v>
      </c>
    </row>
    <row r="885" customFormat="false" ht="12.85" hidden="false" customHeight="false" outlineLevel="0" collapsed="false">
      <c r="A885" s="0" t="e">
        <f aca="false">IF(AND(A884&lt;$F$12,F884&gt;0),A884+1,"")</f>
        <v>#VALUE!</v>
      </c>
      <c r="B885" s="19" t="e">
        <f aca="false">IF(A885="","",IF(VLOOKUP($B$12,Data!$A$2:$B$8,2,0)&lt;13,EDATE($B$16,A885*12/VLOOKUP($B$12,Data!$A$2:$B$8,2,0)),IF(VLOOKUP($B$12,Data!$A$2:$B$8,2,0)=52,B884+7,B884+14)))</f>
        <v>#VALUE!</v>
      </c>
      <c r="C885" s="0" t="e">
        <f aca="false">IF(A885="","",F884*($B$10/VLOOKUP($B$12,Data!$A$2:$B$8,2,0)))</f>
        <v>#VALUE!</v>
      </c>
      <c r="D885" s="0" t="e">
        <f aca="false">IF(A885="","",IF(F884&lt;$F$9,F884,$F$9-C885))</f>
        <v>#VALUE!</v>
      </c>
      <c r="E885" s="20" t="e">
        <f aca="false">IF(D885&gt;=F884,"",IF(A885="","",IF($D$9&gt;0,$D$9,0)+IF(AND(DATE(YEAR(B885),MONTH($D$11),DAY($D$11))&gt;B884,DATE(YEAR(B885),MONTH($D$11),DAY($D$11))&lt;=B885),$D$10,0)+IF(AND($D$13&gt;B884,$D$13&lt;=B885),$D$12,0)))</f>
        <v>#VALUE!</v>
      </c>
      <c r="F885" s="0" t="e">
        <f aca="false">IF(A885="","",F884-D885-E885)</f>
        <v>#VALUE!</v>
      </c>
    </row>
    <row r="886" customFormat="false" ht="12.85" hidden="false" customHeight="false" outlineLevel="0" collapsed="false">
      <c r="A886" s="0" t="e">
        <f aca="false">IF(AND(A885&lt;$F$12,F885&gt;0),A885+1,"")</f>
        <v>#VALUE!</v>
      </c>
      <c r="B886" s="19" t="e">
        <f aca="false">IF(A886="","",IF(VLOOKUP($B$12,Data!$A$2:$B$8,2,0)&lt;13,EDATE($B$16,A886*12/VLOOKUP($B$12,Data!$A$2:$B$8,2,0)),IF(VLOOKUP($B$12,Data!$A$2:$B$8,2,0)=52,B885+7,B885+14)))</f>
        <v>#VALUE!</v>
      </c>
      <c r="C886" s="0" t="e">
        <f aca="false">IF(A886="","",F885*($B$10/VLOOKUP($B$12,Data!$A$2:$B$8,2,0)))</f>
        <v>#VALUE!</v>
      </c>
      <c r="D886" s="0" t="e">
        <f aca="false">IF(A886="","",IF(F885&lt;$F$9,F885,$F$9-C886))</f>
        <v>#VALUE!</v>
      </c>
      <c r="E886" s="20" t="e">
        <f aca="false">IF(D886&gt;=F885,"",IF(A886="","",IF($D$9&gt;0,$D$9,0)+IF(AND(DATE(YEAR(B886),MONTH($D$11),DAY($D$11))&gt;B885,DATE(YEAR(B886),MONTH($D$11),DAY($D$11))&lt;=B886),$D$10,0)+IF(AND($D$13&gt;B885,$D$13&lt;=B886),$D$12,0)))</f>
        <v>#VALUE!</v>
      </c>
      <c r="F886" s="0" t="e">
        <f aca="false">IF(A886="","",F885-D886-E886)</f>
        <v>#VALUE!</v>
      </c>
    </row>
    <row r="887" customFormat="false" ht="12.85" hidden="false" customHeight="false" outlineLevel="0" collapsed="false">
      <c r="A887" s="0" t="e">
        <f aca="false">IF(AND(A886&lt;$F$12,F886&gt;0),A886+1,"")</f>
        <v>#VALUE!</v>
      </c>
      <c r="B887" s="19" t="e">
        <f aca="false">IF(A887="","",IF(VLOOKUP($B$12,Data!$A$2:$B$8,2,0)&lt;13,EDATE($B$16,A887*12/VLOOKUP($B$12,Data!$A$2:$B$8,2,0)),IF(VLOOKUP($B$12,Data!$A$2:$B$8,2,0)=52,B886+7,B886+14)))</f>
        <v>#VALUE!</v>
      </c>
      <c r="C887" s="0" t="e">
        <f aca="false">IF(A887="","",F886*($B$10/VLOOKUP($B$12,Data!$A$2:$B$8,2,0)))</f>
        <v>#VALUE!</v>
      </c>
      <c r="D887" s="0" t="e">
        <f aca="false">IF(A887="","",IF(F886&lt;$F$9,F886,$F$9-C887))</f>
        <v>#VALUE!</v>
      </c>
      <c r="E887" s="20" t="e">
        <f aca="false">IF(D887&gt;=F886,"",IF(A887="","",IF($D$9&gt;0,$D$9,0)+IF(AND(DATE(YEAR(B887),MONTH($D$11),DAY($D$11))&gt;B886,DATE(YEAR(B887),MONTH($D$11),DAY($D$11))&lt;=B887),$D$10,0)+IF(AND($D$13&gt;B886,$D$13&lt;=B887),$D$12,0)))</f>
        <v>#VALUE!</v>
      </c>
      <c r="F887" s="0" t="e">
        <f aca="false">IF(A887="","",F886-D887-E887)</f>
        <v>#VALUE!</v>
      </c>
    </row>
    <row r="888" customFormat="false" ht="12.85" hidden="false" customHeight="false" outlineLevel="0" collapsed="false">
      <c r="A888" s="0" t="e">
        <f aca="false">IF(AND(A887&lt;$F$12,F887&gt;0),A887+1,"")</f>
        <v>#VALUE!</v>
      </c>
      <c r="B888" s="19" t="e">
        <f aca="false">IF(A888="","",IF(VLOOKUP($B$12,Data!$A$2:$B$8,2,0)&lt;13,EDATE($B$16,A888*12/VLOOKUP($B$12,Data!$A$2:$B$8,2,0)),IF(VLOOKUP($B$12,Data!$A$2:$B$8,2,0)=52,B887+7,B887+14)))</f>
        <v>#VALUE!</v>
      </c>
      <c r="C888" s="0" t="e">
        <f aca="false">IF(A888="","",F887*($B$10/VLOOKUP($B$12,Data!$A$2:$B$8,2,0)))</f>
        <v>#VALUE!</v>
      </c>
      <c r="D888" s="0" t="e">
        <f aca="false">IF(A888="","",IF(F887&lt;$F$9,F887,$F$9-C888))</f>
        <v>#VALUE!</v>
      </c>
      <c r="E888" s="20" t="e">
        <f aca="false">IF(D888&gt;=F887,"",IF(A888="","",IF($D$9&gt;0,$D$9,0)+IF(AND(DATE(YEAR(B888),MONTH($D$11),DAY($D$11))&gt;B887,DATE(YEAR(B888),MONTH($D$11),DAY($D$11))&lt;=B888),$D$10,0)+IF(AND($D$13&gt;B887,$D$13&lt;=B888),$D$12,0)))</f>
        <v>#VALUE!</v>
      </c>
      <c r="F888" s="0" t="e">
        <f aca="false">IF(A888="","",F887-D888-E888)</f>
        <v>#VALUE!</v>
      </c>
    </row>
    <row r="889" customFormat="false" ht="12.85" hidden="false" customHeight="false" outlineLevel="0" collapsed="false">
      <c r="A889" s="0" t="e">
        <f aca="false">IF(AND(A888&lt;$F$12,F888&gt;0),A888+1,"")</f>
        <v>#VALUE!</v>
      </c>
      <c r="B889" s="19" t="e">
        <f aca="false">IF(A889="","",IF(VLOOKUP($B$12,Data!$A$2:$B$8,2,0)&lt;13,EDATE($B$16,A889*12/VLOOKUP($B$12,Data!$A$2:$B$8,2,0)),IF(VLOOKUP($B$12,Data!$A$2:$B$8,2,0)=52,B888+7,B888+14)))</f>
        <v>#VALUE!</v>
      </c>
      <c r="C889" s="0" t="e">
        <f aca="false">IF(A889="","",F888*($B$10/VLOOKUP($B$12,Data!$A$2:$B$8,2,0)))</f>
        <v>#VALUE!</v>
      </c>
      <c r="D889" s="0" t="e">
        <f aca="false">IF(A889="","",IF(F888&lt;$F$9,F888,$F$9-C889))</f>
        <v>#VALUE!</v>
      </c>
      <c r="E889" s="20" t="e">
        <f aca="false">IF(D889&gt;=F888,"",IF(A889="","",IF($D$9&gt;0,$D$9,0)+IF(AND(DATE(YEAR(B889),MONTH($D$11),DAY($D$11))&gt;B888,DATE(YEAR(B889),MONTH($D$11),DAY($D$11))&lt;=B889),$D$10,0)+IF(AND($D$13&gt;B888,$D$13&lt;=B889),$D$12,0)))</f>
        <v>#VALUE!</v>
      </c>
      <c r="F889" s="0" t="e">
        <f aca="false">IF(A889="","",F888-D889-E889)</f>
        <v>#VALUE!</v>
      </c>
    </row>
    <row r="890" customFormat="false" ht="12.85" hidden="false" customHeight="false" outlineLevel="0" collapsed="false">
      <c r="A890" s="0" t="e">
        <f aca="false">IF(AND(A889&lt;$F$12,F889&gt;0),A889+1,"")</f>
        <v>#VALUE!</v>
      </c>
      <c r="B890" s="19" t="e">
        <f aca="false">IF(A890="","",IF(VLOOKUP($B$12,Data!$A$2:$B$8,2,0)&lt;13,EDATE($B$16,A890*12/VLOOKUP($B$12,Data!$A$2:$B$8,2,0)),IF(VLOOKUP($B$12,Data!$A$2:$B$8,2,0)=52,B889+7,B889+14)))</f>
        <v>#VALUE!</v>
      </c>
      <c r="C890" s="0" t="e">
        <f aca="false">IF(A890="","",F889*($B$10/VLOOKUP($B$12,Data!$A$2:$B$8,2,0)))</f>
        <v>#VALUE!</v>
      </c>
      <c r="D890" s="0" t="e">
        <f aca="false">IF(A890="","",IF(F889&lt;$F$9,F889,$F$9-C890))</f>
        <v>#VALUE!</v>
      </c>
      <c r="E890" s="20" t="e">
        <f aca="false">IF(D890&gt;=F889,"",IF(A890="","",IF($D$9&gt;0,$D$9,0)+IF(AND(DATE(YEAR(B890),MONTH($D$11),DAY($D$11))&gt;B889,DATE(YEAR(B890),MONTH($D$11),DAY($D$11))&lt;=B890),$D$10,0)+IF(AND($D$13&gt;B889,$D$13&lt;=B890),$D$12,0)))</f>
        <v>#VALUE!</v>
      </c>
      <c r="F890" s="0" t="e">
        <f aca="false">IF(A890="","",F889-D890-E890)</f>
        <v>#VALUE!</v>
      </c>
    </row>
    <row r="891" customFormat="false" ht="12.85" hidden="false" customHeight="false" outlineLevel="0" collapsed="false">
      <c r="A891" s="0" t="e">
        <f aca="false">IF(AND(A890&lt;$F$12,F890&gt;0),A890+1,"")</f>
        <v>#VALUE!</v>
      </c>
      <c r="B891" s="19" t="e">
        <f aca="false">IF(A891="","",IF(VLOOKUP($B$12,Data!$A$2:$B$8,2,0)&lt;13,EDATE($B$16,A891*12/VLOOKUP($B$12,Data!$A$2:$B$8,2,0)),IF(VLOOKUP($B$12,Data!$A$2:$B$8,2,0)=52,B890+7,B890+14)))</f>
        <v>#VALUE!</v>
      </c>
      <c r="C891" s="0" t="e">
        <f aca="false">IF(A891="","",F890*($B$10/VLOOKUP($B$12,Data!$A$2:$B$8,2,0)))</f>
        <v>#VALUE!</v>
      </c>
      <c r="D891" s="0" t="e">
        <f aca="false">IF(A891="","",IF(F890&lt;$F$9,F890,$F$9-C891))</f>
        <v>#VALUE!</v>
      </c>
      <c r="E891" s="20" t="e">
        <f aca="false">IF(D891&gt;=F890,"",IF(A891="","",IF($D$9&gt;0,$D$9,0)+IF(AND(DATE(YEAR(B891),MONTH($D$11),DAY($D$11))&gt;B890,DATE(YEAR(B891),MONTH($D$11),DAY($D$11))&lt;=B891),$D$10,0)+IF(AND($D$13&gt;B890,$D$13&lt;=B891),$D$12,0)))</f>
        <v>#VALUE!</v>
      </c>
      <c r="F891" s="0" t="e">
        <f aca="false">IF(A891="","",F890-D891-E891)</f>
        <v>#VALUE!</v>
      </c>
    </row>
    <row r="892" customFormat="false" ht="12.85" hidden="false" customHeight="false" outlineLevel="0" collapsed="false">
      <c r="A892" s="0" t="e">
        <f aca="false">IF(AND(A891&lt;$F$12,F891&gt;0),A891+1,"")</f>
        <v>#VALUE!</v>
      </c>
      <c r="B892" s="19" t="e">
        <f aca="false">IF(A892="","",IF(VLOOKUP($B$12,Data!$A$2:$B$8,2,0)&lt;13,EDATE($B$16,A892*12/VLOOKUP($B$12,Data!$A$2:$B$8,2,0)),IF(VLOOKUP($B$12,Data!$A$2:$B$8,2,0)=52,B891+7,B891+14)))</f>
        <v>#VALUE!</v>
      </c>
      <c r="C892" s="0" t="e">
        <f aca="false">IF(A892="","",F891*($B$10/VLOOKUP($B$12,Data!$A$2:$B$8,2,0)))</f>
        <v>#VALUE!</v>
      </c>
      <c r="D892" s="0" t="e">
        <f aca="false">IF(A892="","",IF(F891&lt;$F$9,F891,$F$9-C892))</f>
        <v>#VALUE!</v>
      </c>
      <c r="E892" s="20" t="e">
        <f aca="false">IF(D892&gt;=F891,"",IF(A892="","",IF($D$9&gt;0,$D$9,0)+IF(AND(DATE(YEAR(B892),MONTH($D$11),DAY($D$11))&gt;B891,DATE(YEAR(B892),MONTH($D$11),DAY($D$11))&lt;=B892),$D$10,0)+IF(AND($D$13&gt;B891,$D$13&lt;=B892),$D$12,0)))</f>
        <v>#VALUE!</v>
      </c>
      <c r="F892" s="0" t="e">
        <f aca="false">IF(A892="","",F891-D892-E892)</f>
        <v>#VALUE!</v>
      </c>
    </row>
    <row r="893" customFormat="false" ht="12.85" hidden="false" customHeight="false" outlineLevel="0" collapsed="false">
      <c r="A893" s="0" t="e">
        <f aca="false">IF(AND(A892&lt;$F$12,F892&gt;0),A892+1,"")</f>
        <v>#VALUE!</v>
      </c>
      <c r="B893" s="19" t="e">
        <f aca="false">IF(A893="","",IF(VLOOKUP($B$12,Data!$A$2:$B$8,2,0)&lt;13,EDATE($B$16,A893*12/VLOOKUP($B$12,Data!$A$2:$B$8,2,0)),IF(VLOOKUP($B$12,Data!$A$2:$B$8,2,0)=52,B892+7,B892+14)))</f>
        <v>#VALUE!</v>
      </c>
      <c r="C893" s="0" t="e">
        <f aca="false">IF(A893="","",F892*($B$10/VLOOKUP($B$12,Data!$A$2:$B$8,2,0)))</f>
        <v>#VALUE!</v>
      </c>
      <c r="D893" s="0" t="e">
        <f aca="false">IF(A893="","",IF(F892&lt;$F$9,F892,$F$9-C893))</f>
        <v>#VALUE!</v>
      </c>
      <c r="E893" s="20" t="e">
        <f aca="false">IF(D893&gt;=F892,"",IF(A893="","",IF($D$9&gt;0,$D$9,0)+IF(AND(DATE(YEAR(B893),MONTH($D$11),DAY($D$11))&gt;B892,DATE(YEAR(B893),MONTH($D$11),DAY($D$11))&lt;=B893),$D$10,0)+IF(AND($D$13&gt;B892,$D$13&lt;=B893),$D$12,0)))</f>
        <v>#VALUE!</v>
      </c>
      <c r="F893" s="0" t="e">
        <f aca="false">IF(A893="","",F892-D893-E893)</f>
        <v>#VALUE!</v>
      </c>
    </row>
    <row r="894" customFormat="false" ht="12.85" hidden="false" customHeight="false" outlineLevel="0" collapsed="false">
      <c r="A894" s="0" t="e">
        <f aca="false">IF(AND(A893&lt;$F$12,F893&gt;0),A893+1,"")</f>
        <v>#VALUE!</v>
      </c>
      <c r="B894" s="19" t="e">
        <f aca="false">IF(A894="","",IF(VLOOKUP($B$12,Data!$A$2:$B$8,2,0)&lt;13,EDATE($B$16,A894*12/VLOOKUP($B$12,Data!$A$2:$B$8,2,0)),IF(VLOOKUP($B$12,Data!$A$2:$B$8,2,0)=52,B893+7,B893+14)))</f>
        <v>#VALUE!</v>
      </c>
      <c r="C894" s="0" t="e">
        <f aca="false">IF(A894="","",F893*($B$10/VLOOKUP($B$12,Data!$A$2:$B$8,2,0)))</f>
        <v>#VALUE!</v>
      </c>
      <c r="D894" s="0" t="e">
        <f aca="false">IF(A894="","",IF(F893&lt;$F$9,F893,$F$9-C894))</f>
        <v>#VALUE!</v>
      </c>
      <c r="E894" s="20" t="e">
        <f aca="false">IF(D894&gt;=F893,"",IF(A894="","",IF($D$9&gt;0,$D$9,0)+IF(AND(DATE(YEAR(B894),MONTH($D$11),DAY($D$11))&gt;B893,DATE(YEAR(B894),MONTH($D$11),DAY($D$11))&lt;=B894),$D$10,0)+IF(AND($D$13&gt;B893,$D$13&lt;=B894),$D$12,0)))</f>
        <v>#VALUE!</v>
      </c>
      <c r="F894" s="0" t="e">
        <f aca="false">IF(A894="","",F893-D894-E894)</f>
        <v>#VALUE!</v>
      </c>
    </row>
    <row r="895" customFormat="false" ht="12.85" hidden="false" customHeight="false" outlineLevel="0" collapsed="false">
      <c r="A895" s="0" t="e">
        <f aca="false">IF(AND(A894&lt;$F$12,F894&gt;0),A894+1,"")</f>
        <v>#VALUE!</v>
      </c>
      <c r="B895" s="19" t="e">
        <f aca="false">IF(A895="","",IF(VLOOKUP($B$12,Data!$A$2:$B$8,2,0)&lt;13,EDATE($B$16,A895*12/VLOOKUP($B$12,Data!$A$2:$B$8,2,0)),IF(VLOOKUP($B$12,Data!$A$2:$B$8,2,0)=52,B894+7,B894+14)))</f>
        <v>#VALUE!</v>
      </c>
      <c r="C895" s="0" t="e">
        <f aca="false">IF(A895="","",F894*($B$10/VLOOKUP($B$12,Data!$A$2:$B$8,2,0)))</f>
        <v>#VALUE!</v>
      </c>
      <c r="D895" s="0" t="e">
        <f aca="false">IF(A895="","",IF(F894&lt;$F$9,F894,$F$9-C895))</f>
        <v>#VALUE!</v>
      </c>
      <c r="E895" s="20" t="e">
        <f aca="false">IF(D895&gt;=F894,"",IF(A895="","",IF($D$9&gt;0,$D$9,0)+IF(AND(DATE(YEAR(B895),MONTH($D$11),DAY($D$11))&gt;B894,DATE(YEAR(B895),MONTH($D$11),DAY($D$11))&lt;=B895),$D$10,0)+IF(AND($D$13&gt;B894,$D$13&lt;=B895),$D$12,0)))</f>
        <v>#VALUE!</v>
      </c>
      <c r="F895" s="0" t="e">
        <f aca="false">IF(A895="","",F894-D895-E895)</f>
        <v>#VALUE!</v>
      </c>
    </row>
    <row r="896" customFormat="false" ht="12.85" hidden="false" customHeight="false" outlineLevel="0" collapsed="false">
      <c r="A896" s="0" t="e">
        <f aca="false">IF(AND(A895&lt;$F$12,F895&gt;0),A895+1,"")</f>
        <v>#VALUE!</v>
      </c>
      <c r="B896" s="19" t="e">
        <f aca="false">IF(A896="","",IF(VLOOKUP($B$12,Data!$A$2:$B$8,2,0)&lt;13,EDATE($B$16,A896*12/VLOOKUP($B$12,Data!$A$2:$B$8,2,0)),IF(VLOOKUP($B$12,Data!$A$2:$B$8,2,0)=52,B895+7,B895+14)))</f>
        <v>#VALUE!</v>
      </c>
      <c r="C896" s="0" t="e">
        <f aca="false">IF(A896="","",F895*($B$10/VLOOKUP($B$12,Data!$A$2:$B$8,2,0)))</f>
        <v>#VALUE!</v>
      </c>
      <c r="D896" s="0" t="e">
        <f aca="false">IF(A896="","",IF(F895&lt;$F$9,F895,$F$9-C896))</f>
        <v>#VALUE!</v>
      </c>
      <c r="E896" s="20" t="e">
        <f aca="false">IF(D896&gt;=F895,"",IF(A896="","",IF($D$9&gt;0,$D$9,0)+IF(AND(DATE(YEAR(B896),MONTH($D$11),DAY($D$11))&gt;B895,DATE(YEAR(B896),MONTH($D$11),DAY($D$11))&lt;=B896),$D$10,0)+IF(AND($D$13&gt;B895,$D$13&lt;=B896),$D$12,0)))</f>
        <v>#VALUE!</v>
      </c>
      <c r="F896" s="0" t="e">
        <f aca="false">IF(A896="","",F895-D896-E896)</f>
        <v>#VALUE!</v>
      </c>
    </row>
    <row r="897" customFormat="false" ht="12.85" hidden="false" customHeight="false" outlineLevel="0" collapsed="false">
      <c r="A897" s="0" t="e">
        <f aca="false">IF(AND(A896&lt;$F$12,F896&gt;0),A896+1,"")</f>
        <v>#VALUE!</v>
      </c>
      <c r="B897" s="19" t="e">
        <f aca="false">IF(A897="","",IF(VLOOKUP($B$12,Data!$A$2:$B$8,2,0)&lt;13,EDATE($B$16,A897*12/VLOOKUP($B$12,Data!$A$2:$B$8,2,0)),IF(VLOOKUP($B$12,Data!$A$2:$B$8,2,0)=52,B896+7,B896+14)))</f>
        <v>#VALUE!</v>
      </c>
      <c r="C897" s="0" t="e">
        <f aca="false">IF(A897="","",F896*($B$10/VLOOKUP($B$12,Data!$A$2:$B$8,2,0)))</f>
        <v>#VALUE!</v>
      </c>
      <c r="D897" s="0" t="e">
        <f aca="false">IF(A897="","",IF(F896&lt;$F$9,F896,$F$9-C897))</f>
        <v>#VALUE!</v>
      </c>
      <c r="E897" s="20" t="e">
        <f aca="false">IF(D897&gt;=F896,"",IF(A897="","",IF($D$9&gt;0,$D$9,0)+IF(AND(DATE(YEAR(B897),MONTH($D$11),DAY($D$11))&gt;B896,DATE(YEAR(B897),MONTH($D$11),DAY($D$11))&lt;=B897),$D$10,0)+IF(AND($D$13&gt;B896,$D$13&lt;=B897),$D$12,0)))</f>
        <v>#VALUE!</v>
      </c>
      <c r="F897" s="0" t="e">
        <f aca="false">IF(A897="","",F896-D897-E897)</f>
        <v>#VALUE!</v>
      </c>
    </row>
    <row r="898" customFormat="false" ht="12.85" hidden="false" customHeight="false" outlineLevel="0" collapsed="false">
      <c r="A898" s="0" t="e">
        <f aca="false">IF(AND(A897&lt;$F$12,F897&gt;0),A897+1,"")</f>
        <v>#VALUE!</v>
      </c>
      <c r="B898" s="19" t="e">
        <f aca="false">IF(A898="","",IF(VLOOKUP($B$12,Data!$A$2:$B$8,2,0)&lt;13,EDATE($B$16,A898*12/VLOOKUP($B$12,Data!$A$2:$B$8,2,0)),IF(VLOOKUP($B$12,Data!$A$2:$B$8,2,0)=52,B897+7,B897+14)))</f>
        <v>#VALUE!</v>
      </c>
      <c r="C898" s="0" t="e">
        <f aca="false">IF(A898="","",F897*($B$10/VLOOKUP($B$12,Data!$A$2:$B$8,2,0)))</f>
        <v>#VALUE!</v>
      </c>
      <c r="D898" s="0" t="e">
        <f aca="false">IF(A898="","",IF(F897&lt;$F$9,F897,$F$9-C898))</f>
        <v>#VALUE!</v>
      </c>
      <c r="E898" s="20" t="e">
        <f aca="false">IF(D898&gt;=F897,"",IF(A898="","",IF($D$9&gt;0,$D$9,0)+IF(AND(DATE(YEAR(B898),MONTH($D$11),DAY($D$11))&gt;B897,DATE(YEAR(B898),MONTH($D$11),DAY($D$11))&lt;=B898),$D$10,0)+IF(AND($D$13&gt;B897,$D$13&lt;=B898),$D$12,0)))</f>
        <v>#VALUE!</v>
      </c>
      <c r="F898" s="0" t="e">
        <f aca="false">IF(A898="","",F897-D898-E898)</f>
        <v>#VALUE!</v>
      </c>
    </row>
    <row r="899" customFormat="false" ht="12.85" hidden="false" customHeight="false" outlineLevel="0" collapsed="false">
      <c r="A899" s="0" t="e">
        <f aca="false">IF(AND(A898&lt;$F$12,F898&gt;0),A898+1,"")</f>
        <v>#VALUE!</v>
      </c>
      <c r="B899" s="19" t="e">
        <f aca="false">IF(A899="","",IF(VLOOKUP($B$12,Data!$A$2:$B$8,2,0)&lt;13,EDATE($B$16,A899*12/VLOOKUP($B$12,Data!$A$2:$B$8,2,0)),IF(VLOOKUP($B$12,Data!$A$2:$B$8,2,0)=52,B898+7,B898+14)))</f>
        <v>#VALUE!</v>
      </c>
      <c r="C899" s="0" t="e">
        <f aca="false">IF(A899="","",F898*($B$10/VLOOKUP($B$12,Data!$A$2:$B$8,2,0)))</f>
        <v>#VALUE!</v>
      </c>
      <c r="D899" s="0" t="e">
        <f aca="false">IF(A899="","",IF(F898&lt;$F$9,F898,$F$9-C899))</f>
        <v>#VALUE!</v>
      </c>
      <c r="E899" s="20" t="e">
        <f aca="false">IF(D899&gt;=F898,"",IF(A899="","",IF($D$9&gt;0,$D$9,0)+IF(AND(DATE(YEAR(B899),MONTH($D$11),DAY($D$11))&gt;B898,DATE(YEAR(B899),MONTH($D$11),DAY($D$11))&lt;=B899),$D$10,0)+IF(AND($D$13&gt;B898,$D$13&lt;=B899),$D$12,0)))</f>
        <v>#VALUE!</v>
      </c>
      <c r="F899" s="0" t="e">
        <f aca="false">IF(A899="","",F898-D899-E899)</f>
        <v>#VALUE!</v>
      </c>
    </row>
    <row r="900" customFormat="false" ht="12.85" hidden="false" customHeight="false" outlineLevel="0" collapsed="false">
      <c r="A900" s="0" t="e">
        <f aca="false">IF(AND(A899&lt;$F$12,F899&gt;0),A899+1,"")</f>
        <v>#VALUE!</v>
      </c>
      <c r="B900" s="19" t="e">
        <f aca="false">IF(A900="","",IF(VLOOKUP($B$12,Data!$A$2:$B$8,2,0)&lt;13,EDATE($B$16,A900*12/VLOOKUP($B$12,Data!$A$2:$B$8,2,0)),IF(VLOOKUP($B$12,Data!$A$2:$B$8,2,0)=52,B899+7,B899+14)))</f>
        <v>#VALUE!</v>
      </c>
      <c r="C900" s="0" t="e">
        <f aca="false">IF(A900="","",F899*($B$10/VLOOKUP($B$12,Data!$A$2:$B$8,2,0)))</f>
        <v>#VALUE!</v>
      </c>
      <c r="D900" s="0" t="e">
        <f aca="false">IF(A900="","",IF(F899&lt;$F$9,F899,$F$9-C900))</f>
        <v>#VALUE!</v>
      </c>
      <c r="E900" s="20" t="e">
        <f aca="false">IF(D900&gt;=F899,"",IF(A900="","",IF($D$9&gt;0,$D$9,0)+IF(AND(DATE(YEAR(B900),MONTH($D$11),DAY($D$11))&gt;B899,DATE(YEAR(B900),MONTH($D$11),DAY($D$11))&lt;=B900),$D$10,0)+IF(AND($D$13&gt;B899,$D$13&lt;=B900),$D$12,0)))</f>
        <v>#VALUE!</v>
      </c>
      <c r="F900" s="0" t="e">
        <f aca="false">IF(A900="","",F899-D900-E900)</f>
        <v>#VALUE!</v>
      </c>
    </row>
    <row r="901" customFormat="false" ht="12.85" hidden="false" customHeight="false" outlineLevel="0" collapsed="false">
      <c r="A901" s="0" t="e">
        <f aca="false">IF(AND(A900&lt;$F$12,F900&gt;0),A900+1,"")</f>
        <v>#VALUE!</v>
      </c>
      <c r="B901" s="19" t="e">
        <f aca="false">IF(A901="","",IF(VLOOKUP($B$12,Data!$A$2:$B$8,2,0)&lt;13,EDATE($B$16,A901*12/VLOOKUP($B$12,Data!$A$2:$B$8,2,0)),IF(VLOOKUP($B$12,Data!$A$2:$B$8,2,0)=52,B900+7,B900+14)))</f>
        <v>#VALUE!</v>
      </c>
      <c r="C901" s="0" t="e">
        <f aca="false">IF(A901="","",F900*($B$10/VLOOKUP($B$12,Data!$A$2:$B$8,2,0)))</f>
        <v>#VALUE!</v>
      </c>
      <c r="D901" s="0" t="e">
        <f aca="false">IF(A901="","",IF(F900&lt;$F$9,F900,$F$9-C901))</f>
        <v>#VALUE!</v>
      </c>
      <c r="E901" s="20" t="e">
        <f aca="false">IF(D901&gt;=F900,"",IF(A901="","",IF($D$9&gt;0,$D$9,0)+IF(AND(DATE(YEAR(B901),MONTH($D$11),DAY($D$11))&gt;B900,DATE(YEAR(B901),MONTH($D$11),DAY($D$11))&lt;=B901),$D$10,0)+IF(AND($D$13&gt;B900,$D$13&lt;=B901),$D$12,0)))</f>
        <v>#VALUE!</v>
      </c>
      <c r="F901" s="0" t="e">
        <f aca="false">IF(A901="","",F900-D901-E901)</f>
        <v>#VALUE!</v>
      </c>
    </row>
    <row r="902" customFormat="false" ht="12.85" hidden="false" customHeight="false" outlineLevel="0" collapsed="false">
      <c r="A902" s="0" t="e">
        <f aca="false">IF(AND(A901&lt;$F$12,F901&gt;0),A901+1,"")</f>
        <v>#VALUE!</v>
      </c>
      <c r="B902" s="19" t="e">
        <f aca="false">IF(A902="","",IF(VLOOKUP($B$12,Data!$A$2:$B$8,2,0)&lt;13,EDATE($B$16,A902*12/VLOOKUP($B$12,Data!$A$2:$B$8,2,0)),IF(VLOOKUP($B$12,Data!$A$2:$B$8,2,0)=52,B901+7,B901+14)))</f>
        <v>#VALUE!</v>
      </c>
      <c r="C902" s="0" t="e">
        <f aca="false">IF(A902="","",F901*($B$10/VLOOKUP($B$12,Data!$A$2:$B$8,2,0)))</f>
        <v>#VALUE!</v>
      </c>
      <c r="D902" s="0" t="e">
        <f aca="false">IF(A902="","",IF(F901&lt;$F$9,F901,$F$9-C902))</f>
        <v>#VALUE!</v>
      </c>
      <c r="E902" s="20" t="e">
        <f aca="false">IF(D902&gt;=F901,"",IF(A902="","",IF($D$9&gt;0,$D$9,0)+IF(AND(DATE(YEAR(B902),MONTH($D$11),DAY($D$11))&gt;B901,DATE(YEAR(B902),MONTH($D$11),DAY($D$11))&lt;=B902),$D$10,0)+IF(AND($D$13&gt;B901,$D$13&lt;=B902),$D$12,0)))</f>
        <v>#VALUE!</v>
      </c>
      <c r="F902" s="0" t="e">
        <f aca="false">IF(A902="","",F901-D902-E902)</f>
        <v>#VALUE!</v>
      </c>
    </row>
    <row r="903" customFormat="false" ht="12.85" hidden="false" customHeight="false" outlineLevel="0" collapsed="false">
      <c r="A903" s="0" t="e">
        <f aca="false">IF(AND(A902&lt;$F$12,F902&gt;0),A902+1,"")</f>
        <v>#VALUE!</v>
      </c>
      <c r="B903" s="19" t="e">
        <f aca="false">IF(A903="","",IF(VLOOKUP($B$12,Data!$A$2:$B$8,2,0)&lt;13,EDATE($B$16,A903*12/VLOOKUP($B$12,Data!$A$2:$B$8,2,0)),IF(VLOOKUP($B$12,Data!$A$2:$B$8,2,0)=52,B902+7,B902+14)))</f>
        <v>#VALUE!</v>
      </c>
      <c r="C903" s="0" t="e">
        <f aca="false">IF(A903="","",F902*($B$10/VLOOKUP($B$12,Data!$A$2:$B$8,2,0)))</f>
        <v>#VALUE!</v>
      </c>
      <c r="D903" s="0" t="e">
        <f aca="false">IF(A903="","",IF(F902&lt;$F$9,F902,$F$9-C903))</f>
        <v>#VALUE!</v>
      </c>
      <c r="E903" s="20" t="e">
        <f aca="false">IF(D903&gt;=F902,"",IF(A903="","",IF($D$9&gt;0,$D$9,0)+IF(AND(DATE(YEAR(B903),MONTH($D$11),DAY($D$11))&gt;B902,DATE(YEAR(B903),MONTH($D$11),DAY($D$11))&lt;=B903),$D$10,0)+IF(AND($D$13&gt;B902,$D$13&lt;=B903),$D$12,0)))</f>
        <v>#VALUE!</v>
      </c>
      <c r="F903" s="0" t="e">
        <f aca="false">IF(A903="","",F902-D903-E903)</f>
        <v>#VALUE!</v>
      </c>
    </row>
    <row r="904" customFormat="false" ht="12.85" hidden="false" customHeight="false" outlineLevel="0" collapsed="false">
      <c r="A904" s="0" t="e">
        <f aca="false">IF(AND(A903&lt;$F$12,F903&gt;0),A903+1,"")</f>
        <v>#VALUE!</v>
      </c>
      <c r="B904" s="19" t="e">
        <f aca="false">IF(A904="","",IF(VLOOKUP($B$12,Data!$A$2:$B$8,2,0)&lt;13,EDATE($B$16,A904*12/VLOOKUP($B$12,Data!$A$2:$B$8,2,0)),IF(VLOOKUP($B$12,Data!$A$2:$B$8,2,0)=52,B903+7,B903+14)))</f>
        <v>#VALUE!</v>
      </c>
      <c r="C904" s="0" t="e">
        <f aca="false">IF(A904="","",F903*($B$10/VLOOKUP($B$12,Data!$A$2:$B$8,2,0)))</f>
        <v>#VALUE!</v>
      </c>
      <c r="D904" s="0" t="e">
        <f aca="false">IF(A904="","",IF(F903&lt;$F$9,F903,$F$9-C904))</f>
        <v>#VALUE!</v>
      </c>
      <c r="E904" s="20" t="e">
        <f aca="false">IF(D904&gt;=F903,"",IF(A904="","",IF($D$9&gt;0,$D$9,0)+IF(AND(DATE(YEAR(B904),MONTH($D$11),DAY($D$11))&gt;B903,DATE(YEAR(B904),MONTH($D$11),DAY($D$11))&lt;=B904),$D$10,0)+IF(AND($D$13&gt;B903,$D$13&lt;=B904),$D$12,0)))</f>
        <v>#VALUE!</v>
      </c>
      <c r="F904" s="0" t="e">
        <f aca="false">IF(A904="","",F903-D904-E904)</f>
        <v>#VALUE!</v>
      </c>
    </row>
    <row r="905" customFormat="false" ht="12.85" hidden="false" customHeight="false" outlineLevel="0" collapsed="false">
      <c r="A905" s="0" t="e">
        <f aca="false">IF(AND(A904&lt;$F$12,F904&gt;0),A904+1,"")</f>
        <v>#VALUE!</v>
      </c>
      <c r="B905" s="19" t="e">
        <f aca="false">IF(A905="","",IF(VLOOKUP($B$12,Data!$A$2:$B$8,2,0)&lt;13,EDATE($B$16,A905*12/VLOOKUP($B$12,Data!$A$2:$B$8,2,0)),IF(VLOOKUP($B$12,Data!$A$2:$B$8,2,0)=52,B904+7,B904+14)))</f>
        <v>#VALUE!</v>
      </c>
      <c r="C905" s="0" t="e">
        <f aca="false">IF(A905="","",F904*($B$10/VLOOKUP($B$12,Data!$A$2:$B$8,2,0)))</f>
        <v>#VALUE!</v>
      </c>
      <c r="D905" s="0" t="e">
        <f aca="false">IF(A905="","",IF(F904&lt;$F$9,F904,$F$9-C905))</f>
        <v>#VALUE!</v>
      </c>
      <c r="E905" s="20" t="e">
        <f aca="false">IF(D905&gt;=F904,"",IF(A905="","",IF($D$9&gt;0,$D$9,0)+IF(AND(DATE(YEAR(B905),MONTH($D$11),DAY($D$11))&gt;B904,DATE(YEAR(B905),MONTH($D$11),DAY($D$11))&lt;=B905),$D$10,0)+IF(AND($D$13&gt;B904,$D$13&lt;=B905),$D$12,0)))</f>
        <v>#VALUE!</v>
      </c>
      <c r="F905" s="0" t="e">
        <f aca="false">IF(A905="","",F904-D905-E905)</f>
        <v>#VALUE!</v>
      </c>
    </row>
    <row r="906" customFormat="false" ht="12.85" hidden="false" customHeight="false" outlineLevel="0" collapsed="false">
      <c r="A906" s="0" t="e">
        <f aca="false">IF(AND(A905&lt;$F$12,F905&gt;0),A905+1,"")</f>
        <v>#VALUE!</v>
      </c>
      <c r="B906" s="19" t="e">
        <f aca="false">IF(A906="","",IF(VLOOKUP($B$12,Data!$A$2:$B$8,2,0)&lt;13,EDATE($B$16,A906*12/VLOOKUP($B$12,Data!$A$2:$B$8,2,0)),IF(VLOOKUP($B$12,Data!$A$2:$B$8,2,0)=52,B905+7,B905+14)))</f>
        <v>#VALUE!</v>
      </c>
      <c r="C906" s="0" t="e">
        <f aca="false">IF(A906="","",F905*($B$10/VLOOKUP($B$12,Data!$A$2:$B$8,2,0)))</f>
        <v>#VALUE!</v>
      </c>
      <c r="D906" s="0" t="e">
        <f aca="false">IF(A906="","",IF(F905&lt;$F$9,F905,$F$9-C906))</f>
        <v>#VALUE!</v>
      </c>
      <c r="E906" s="20" t="e">
        <f aca="false">IF(D906&gt;=F905,"",IF(A906="","",IF($D$9&gt;0,$D$9,0)+IF(AND(DATE(YEAR(B906),MONTH($D$11),DAY($D$11))&gt;B905,DATE(YEAR(B906),MONTH($D$11),DAY($D$11))&lt;=B906),$D$10,0)+IF(AND($D$13&gt;B905,$D$13&lt;=B906),$D$12,0)))</f>
        <v>#VALUE!</v>
      </c>
      <c r="F906" s="0" t="e">
        <f aca="false">IF(A906="","",F905-D906-E906)</f>
        <v>#VALUE!</v>
      </c>
    </row>
    <row r="907" customFormat="false" ht="12.85" hidden="false" customHeight="false" outlineLevel="0" collapsed="false">
      <c r="A907" s="0" t="e">
        <f aca="false">IF(AND(A906&lt;$F$12,F906&gt;0),A906+1,"")</f>
        <v>#VALUE!</v>
      </c>
      <c r="B907" s="19" t="e">
        <f aca="false">IF(A907="","",IF(VLOOKUP($B$12,Data!$A$2:$B$8,2,0)&lt;13,EDATE($B$16,A907*12/VLOOKUP($B$12,Data!$A$2:$B$8,2,0)),IF(VLOOKUP($B$12,Data!$A$2:$B$8,2,0)=52,B906+7,B906+14)))</f>
        <v>#VALUE!</v>
      </c>
      <c r="C907" s="0" t="e">
        <f aca="false">IF(A907="","",F906*($B$10/VLOOKUP($B$12,Data!$A$2:$B$8,2,0)))</f>
        <v>#VALUE!</v>
      </c>
      <c r="D907" s="0" t="e">
        <f aca="false">IF(A907="","",IF(F906&lt;$F$9,F906,$F$9-C907))</f>
        <v>#VALUE!</v>
      </c>
      <c r="E907" s="20" t="e">
        <f aca="false">IF(D907&gt;=F906,"",IF(A907="","",IF($D$9&gt;0,$D$9,0)+IF(AND(DATE(YEAR(B907),MONTH($D$11),DAY($D$11))&gt;B906,DATE(YEAR(B907),MONTH($D$11),DAY($D$11))&lt;=B907),$D$10,0)+IF(AND($D$13&gt;B906,$D$13&lt;=B907),$D$12,0)))</f>
        <v>#VALUE!</v>
      </c>
      <c r="F907" s="0" t="e">
        <f aca="false">IF(A907="","",F906-D907-E907)</f>
        <v>#VALUE!</v>
      </c>
    </row>
    <row r="908" customFormat="false" ht="12.85" hidden="false" customHeight="false" outlineLevel="0" collapsed="false">
      <c r="A908" s="0" t="e">
        <f aca="false">IF(AND(A907&lt;$F$12,F907&gt;0),A907+1,"")</f>
        <v>#VALUE!</v>
      </c>
      <c r="B908" s="19" t="e">
        <f aca="false">IF(A908="","",IF(VLOOKUP($B$12,Data!$A$2:$B$8,2,0)&lt;13,EDATE($B$16,A908*12/VLOOKUP($B$12,Data!$A$2:$B$8,2,0)),IF(VLOOKUP($B$12,Data!$A$2:$B$8,2,0)=52,B907+7,B907+14)))</f>
        <v>#VALUE!</v>
      </c>
      <c r="C908" s="0" t="e">
        <f aca="false">IF(A908="","",F907*($B$10/VLOOKUP($B$12,Data!$A$2:$B$8,2,0)))</f>
        <v>#VALUE!</v>
      </c>
      <c r="D908" s="0" t="e">
        <f aca="false">IF(A908="","",IF(F907&lt;$F$9,F907,$F$9-C908))</f>
        <v>#VALUE!</v>
      </c>
      <c r="E908" s="20" t="e">
        <f aca="false">IF(D908&gt;=F907,"",IF(A908="","",IF($D$9&gt;0,$D$9,0)+IF(AND(DATE(YEAR(B908),MONTH($D$11),DAY($D$11))&gt;B907,DATE(YEAR(B908),MONTH($D$11),DAY($D$11))&lt;=B908),$D$10,0)+IF(AND($D$13&gt;B907,$D$13&lt;=B908),$D$12,0)))</f>
        <v>#VALUE!</v>
      </c>
      <c r="F908" s="0" t="e">
        <f aca="false">IF(A908="","",F907-D908-E908)</f>
        <v>#VALUE!</v>
      </c>
    </row>
    <row r="909" customFormat="false" ht="12.85" hidden="false" customHeight="false" outlineLevel="0" collapsed="false">
      <c r="A909" s="0" t="e">
        <f aca="false">IF(AND(A908&lt;$F$12,F908&gt;0),A908+1,"")</f>
        <v>#VALUE!</v>
      </c>
      <c r="B909" s="19" t="e">
        <f aca="false">IF(A909="","",IF(VLOOKUP($B$12,Data!$A$2:$B$8,2,0)&lt;13,EDATE($B$16,A909*12/VLOOKUP($B$12,Data!$A$2:$B$8,2,0)),IF(VLOOKUP($B$12,Data!$A$2:$B$8,2,0)=52,B908+7,B908+14)))</f>
        <v>#VALUE!</v>
      </c>
      <c r="C909" s="0" t="e">
        <f aca="false">IF(A909="","",F908*($B$10/VLOOKUP($B$12,Data!$A$2:$B$8,2,0)))</f>
        <v>#VALUE!</v>
      </c>
      <c r="D909" s="0" t="e">
        <f aca="false">IF(A909="","",IF(F908&lt;$F$9,F908,$F$9-C909))</f>
        <v>#VALUE!</v>
      </c>
      <c r="E909" s="20" t="e">
        <f aca="false">IF(D909&gt;=F908,"",IF(A909="","",IF($D$9&gt;0,$D$9,0)+IF(AND(DATE(YEAR(B909),MONTH($D$11),DAY($D$11))&gt;B908,DATE(YEAR(B909),MONTH($D$11),DAY($D$11))&lt;=B909),$D$10,0)+IF(AND($D$13&gt;B908,$D$13&lt;=B909),$D$12,0)))</f>
        <v>#VALUE!</v>
      </c>
      <c r="F909" s="0" t="e">
        <f aca="false">IF(A909="","",F908-D909-E909)</f>
        <v>#VALUE!</v>
      </c>
    </row>
    <row r="910" customFormat="false" ht="12.85" hidden="false" customHeight="false" outlineLevel="0" collapsed="false">
      <c r="A910" s="0" t="e">
        <f aca="false">IF(AND(A909&lt;$F$12,F909&gt;0),A909+1,"")</f>
        <v>#VALUE!</v>
      </c>
      <c r="B910" s="19" t="e">
        <f aca="false">IF(A910="","",IF(VLOOKUP($B$12,Data!$A$2:$B$8,2,0)&lt;13,EDATE($B$16,A910*12/VLOOKUP($B$12,Data!$A$2:$B$8,2,0)),IF(VLOOKUP($B$12,Data!$A$2:$B$8,2,0)=52,B909+7,B909+14)))</f>
        <v>#VALUE!</v>
      </c>
      <c r="C910" s="0" t="e">
        <f aca="false">IF(A910="","",F909*($B$10/VLOOKUP($B$12,Data!$A$2:$B$8,2,0)))</f>
        <v>#VALUE!</v>
      </c>
      <c r="D910" s="0" t="e">
        <f aca="false">IF(A910="","",IF(F909&lt;$F$9,F909,$F$9-C910))</f>
        <v>#VALUE!</v>
      </c>
      <c r="E910" s="20" t="e">
        <f aca="false">IF(D910&gt;=F909,"",IF(A910="","",IF($D$9&gt;0,$D$9,0)+IF(AND(DATE(YEAR(B910),MONTH($D$11),DAY($D$11))&gt;B909,DATE(YEAR(B910),MONTH($D$11),DAY($D$11))&lt;=B910),$D$10,0)+IF(AND($D$13&gt;B909,$D$13&lt;=B910),$D$12,0)))</f>
        <v>#VALUE!</v>
      </c>
      <c r="F910" s="0" t="e">
        <f aca="false">IF(A910="","",F909-D910-E910)</f>
        <v>#VALUE!</v>
      </c>
    </row>
    <row r="911" customFormat="false" ht="12.85" hidden="false" customHeight="false" outlineLevel="0" collapsed="false">
      <c r="A911" s="0" t="e">
        <f aca="false">IF(AND(A910&lt;$F$12,F910&gt;0),A910+1,"")</f>
        <v>#VALUE!</v>
      </c>
      <c r="B911" s="19" t="e">
        <f aca="false">IF(A911="","",IF(VLOOKUP($B$12,Data!$A$2:$B$8,2,0)&lt;13,EDATE($B$16,A911*12/VLOOKUP($B$12,Data!$A$2:$B$8,2,0)),IF(VLOOKUP($B$12,Data!$A$2:$B$8,2,0)=52,B910+7,B910+14)))</f>
        <v>#VALUE!</v>
      </c>
      <c r="C911" s="0" t="e">
        <f aca="false">IF(A911="","",F910*($B$10/VLOOKUP($B$12,Data!$A$2:$B$8,2,0)))</f>
        <v>#VALUE!</v>
      </c>
      <c r="D911" s="0" t="e">
        <f aca="false">IF(A911="","",IF(F910&lt;$F$9,F910,$F$9-C911))</f>
        <v>#VALUE!</v>
      </c>
      <c r="E911" s="20" t="e">
        <f aca="false">IF(D911&gt;=F910,"",IF(A911="","",IF($D$9&gt;0,$D$9,0)+IF(AND(DATE(YEAR(B911),MONTH($D$11),DAY($D$11))&gt;B910,DATE(YEAR(B911),MONTH($D$11),DAY($D$11))&lt;=B911),$D$10,0)+IF(AND($D$13&gt;B910,$D$13&lt;=B911),$D$12,0)))</f>
        <v>#VALUE!</v>
      </c>
      <c r="F911" s="0" t="e">
        <f aca="false">IF(A911="","",F910-D911-E911)</f>
        <v>#VALUE!</v>
      </c>
    </row>
    <row r="912" customFormat="false" ht="12.85" hidden="false" customHeight="false" outlineLevel="0" collapsed="false">
      <c r="A912" s="0" t="e">
        <f aca="false">IF(AND(A911&lt;$F$12,F911&gt;0),A911+1,"")</f>
        <v>#VALUE!</v>
      </c>
      <c r="B912" s="19" t="e">
        <f aca="false">IF(A912="","",IF(VLOOKUP($B$12,Data!$A$2:$B$8,2,0)&lt;13,EDATE($B$16,A912*12/VLOOKUP($B$12,Data!$A$2:$B$8,2,0)),IF(VLOOKUP($B$12,Data!$A$2:$B$8,2,0)=52,B911+7,B911+14)))</f>
        <v>#VALUE!</v>
      </c>
      <c r="C912" s="0" t="e">
        <f aca="false">IF(A912="","",F911*($B$10/VLOOKUP($B$12,Data!$A$2:$B$8,2,0)))</f>
        <v>#VALUE!</v>
      </c>
      <c r="D912" s="0" t="e">
        <f aca="false">IF(A912="","",IF(F911&lt;$F$9,F911,$F$9-C912))</f>
        <v>#VALUE!</v>
      </c>
      <c r="E912" s="20" t="e">
        <f aca="false">IF(D912&gt;=F911,"",IF(A912="","",IF($D$9&gt;0,$D$9,0)+IF(AND(DATE(YEAR(B912),MONTH($D$11),DAY($D$11))&gt;B911,DATE(YEAR(B912),MONTH($D$11),DAY($D$11))&lt;=B912),$D$10,0)+IF(AND($D$13&gt;B911,$D$13&lt;=B912),$D$12,0)))</f>
        <v>#VALUE!</v>
      </c>
      <c r="F912" s="0" t="e">
        <f aca="false">IF(A912="","",F911-D912-E912)</f>
        <v>#VALUE!</v>
      </c>
    </row>
    <row r="913" customFormat="false" ht="12.85" hidden="false" customHeight="false" outlineLevel="0" collapsed="false">
      <c r="A913" s="0" t="e">
        <f aca="false">IF(AND(A912&lt;$F$12,F912&gt;0),A912+1,"")</f>
        <v>#VALUE!</v>
      </c>
      <c r="B913" s="19" t="e">
        <f aca="false">IF(A913="","",IF(VLOOKUP($B$12,Data!$A$2:$B$8,2,0)&lt;13,EDATE($B$16,A913*12/VLOOKUP($B$12,Data!$A$2:$B$8,2,0)),IF(VLOOKUP($B$12,Data!$A$2:$B$8,2,0)=52,B912+7,B912+14)))</f>
        <v>#VALUE!</v>
      </c>
      <c r="C913" s="0" t="e">
        <f aca="false">IF(A913="","",F912*($B$10/VLOOKUP($B$12,Data!$A$2:$B$8,2,0)))</f>
        <v>#VALUE!</v>
      </c>
      <c r="D913" s="0" t="e">
        <f aca="false">IF(A913="","",IF(F912&lt;$F$9,F912,$F$9-C913))</f>
        <v>#VALUE!</v>
      </c>
      <c r="E913" s="20" t="e">
        <f aca="false">IF(D913&gt;=F912,"",IF(A913="","",IF($D$9&gt;0,$D$9,0)+IF(AND(DATE(YEAR(B913),MONTH($D$11),DAY($D$11))&gt;B912,DATE(YEAR(B913),MONTH($D$11),DAY($D$11))&lt;=B913),$D$10,0)+IF(AND($D$13&gt;B912,$D$13&lt;=B913),$D$12,0)))</f>
        <v>#VALUE!</v>
      </c>
      <c r="F913" s="0" t="e">
        <f aca="false">IF(A913="","",F912-D913-E913)</f>
        <v>#VALUE!</v>
      </c>
    </row>
    <row r="914" customFormat="false" ht="12.85" hidden="false" customHeight="false" outlineLevel="0" collapsed="false">
      <c r="A914" s="0" t="e">
        <f aca="false">IF(AND(A913&lt;$F$12,F913&gt;0),A913+1,"")</f>
        <v>#VALUE!</v>
      </c>
      <c r="B914" s="19" t="e">
        <f aca="false">IF(A914="","",IF(VLOOKUP($B$12,Data!$A$2:$B$8,2,0)&lt;13,EDATE($B$16,A914*12/VLOOKUP($B$12,Data!$A$2:$B$8,2,0)),IF(VLOOKUP($B$12,Data!$A$2:$B$8,2,0)=52,B913+7,B913+14)))</f>
        <v>#VALUE!</v>
      </c>
      <c r="C914" s="0" t="e">
        <f aca="false">IF(A914="","",F913*($B$10/VLOOKUP($B$12,Data!$A$2:$B$8,2,0)))</f>
        <v>#VALUE!</v>
      </c>
      <c r="D914" s="0" t="e">
        <f aca="false">IF(A914="","",IF(F913&lt;$F$9,F913,$F$9-C914))</f>
        <v>#VALUE!</v>
      </c>
      <c r="E914" s="20" t="e">
        <f aca="false">IF(D914&gt;=F913,"",IF(A914="","",IF($D$9&gt;0,$D$9,0)+IF(AND(DATE(YEAR(B914),MONTH($D$11),DAY($D$11))&gt;B913,DATE(YEAR(B914),MONTH($D$11),DAY($D$11))&lt;=B914),$D$10,0)+IF(AND($D$13&gt;B913,$D$13&lt;=B914),$D$12,0)))</f>
        <v>#VALUE!</v>
      </c>
      <c r="F914" s="0" t="e">
        <f aca="false">IF(A914="","",F913-D914-E914)</f>
        <v>#VALUE!</v>
      </c>
    </row>
    <row r="915" customFormat="false" ht="12.85" hidden="false" customHeight="false" outlineLevel="0" collapsed="false">
      <c r="A915" s="0" t="e">
        <f aca="false">IF(AND(A914&lt;$F$12,F914&gt;0),A914+1,"")</f>
        <v>#VALUE!</v>
      </c>
      <c r="B915" s="19" t="e">
        <f aca="false">IF(A915="","",IF(VLOOKUP($B$12,Data!$A$2:$B$8,2,0)&lt;13,EDATE($B$16,A915*12/VLOOKUP($B$12,Data!$A$2:$B$8,2,0)),IF(VLOOKUP($B$12,Data!$A$2:$B$8,2,0)=52,B914+7,B914+14)))</f>
        <v>#VALUE!</v>
      </c>
      <c r="C915" s="0" t="e">
        <f aca="false">IF(A915="","",F914*($B$10/VLOOKUP($B$12,Data!$A$2:$B$8,2,0)))</f>
        <v>#VALUE!</v>
      </c>
      <c r="D915" s="0" t="e">
        <f aca="false">IF(A915="","",IF(F914&lt;$F$9,F914,$F$9-C915))</f>
        <v>#VALUE!</v>
      </c>
      <c r="E915" s="20" t="e">
        <f aca="false">IF(D915&gt;=F914,"",IF(A915="","",IF($D$9&gt;0,$D$9,0)+IF(AND(DATE(YEAR(B915),MONTH($D$11),DAY($D$11))&gt;B914,DATE(YEAR(B915),MONTH($D$11),DAY($D$11))&lt;=B915),$D$10,0)+IF(AND($D$13&gt;B914,$D$13&lt;=B915),$D$12,0)))</f>
        <v>#VALUE!</v>
      </c>
      <c r="F915" s="0" t="e">
        <f aca="false">IF(A915="","",F914-D915-E915)</f>
        <v>#VALUE!</v>
      </c>
    </row>
    <row r="916" customFormat="false" ht="12.85" hidden="false" customHeight="false" outlineLevel="0" collapsed="false">
      <c r="A916" s="0" t="e">
        <f aca="false">IF(AND(A915&lt;$F$12,F915&gt;0),A915+1,"")</f>
        <v>#VALUE!</v>
      </c>
      <c r="B916" s="19" t="e">
        <f aca="false">IF(A916="","",IF(VLOOKUP($B$12,Data!$A$2:$B$8,2,0)&lt;13,EDATE($B$16,A916*12/VLOOKUP($B$12,Data!$A$2:$B$8,2,0)),IF(VLOOKUP($B$12,Data!$A$2:$B$8,2,0)=52,B915+7,B915+14)))</f>
        <v>#VALUE!</v>
      </c>
      <c r="C916" s="0" t="e">
        <f aca="false">IF(A916="","",F915*($B$10/VLOOKUP($B$12,Data!$A$2:$B$8,2,0)))</f>
        <v>#VALUE!</v>
      </c>
      <c r="D916" s="0" t="e">
        <f aca="false">IF(A916="","",IF(F915&lt;$F$9,F915,$F$9-C916))</f>
        <v>#VALUE!</v>
      </c>
      <c r="E916" s="20" t="e">
        <f aca="false">IF(D916&gt;=F915,"",IF(A916="","",IF($D$9&gt;0,$D$9,0)+IF(AND(DATE(YEAR(B916),MONTH($D$11),DAY($D$11))&gt;B915,DATE(YEAR(B916),MONTH($D$11),DAY($D$11))&lt;=B916),$D$10,0)+IF(AND($D$13&gt;B915,$D$13&lt;=B916),$D$12,0)))</f>
        <v>#VALUE!</v>
      </c>
      <c r="F916" s="0" t="e">
        <f aca="false">IF(A916="","",F915-D916-E916)</f>
        <v>#VALUE!</v>
      </c>
    </row>
    <row r="917" customFormat="false" ht="12.85" hidden="false" customHeight="false" outlineLevel="0" collapsed="false">
      <c r="A917" s="0" t="e">
        <f aca="false">IF(AND(A916&lt;$F$12,F916&gt;0),A916+1,"")</f>
        <v>#VALUE!</v>
      </c>
      <c r="B917" s="19" t="e">
        <f aca="false">IF(A917="","",IF(VLOOKUP($B$12,Data!$A$2:$B$8,2,0)&lt;13,EDATE($B$16,A917*12/VLOOKUP($B$12,Data!$A$2:$B$8,2,0)),IF(VLOOKUP($B$12,Data!$A$2:$B$8,2,0)=52,B916+7,B916+14)))</f>
        <v>#VALUE!</v>
      </c>
      <c r="C917" s="0" t="e">
        <f aca="false">IF(A917="","",F916*($B$10/VLOOKUP($B$12,Data!$A$2:$B$8,2,0)))</f>
        <v>#VALUE!</v>
      </c>
      <c r="D917" s="0" t="e">
        <f aca="false">IF(A917="","",IF(F916&lt;$F$9,F916,$F$9-C917))</f>
        <v>#VALUE!</v>
      </c>
      <c r="E917" s="20" t="e">
        <f aca="false">IF(D917&gt;=F916,"",IF(A917="","",IF($D$9&gt;0,$D$9,0)+IF(AND(DATE(YEAR(B917),MONTH($D$11),DAY($D$11))&gt;B916,DATE(YEAR(B917),MONTH($D$11),DAY($D$11))&lt;=B917),$D$10,0)+IF(AND($D$13&gt;B916,$D$13&lt;=B917),$D$12,0)))</f>
        <v>#VALUE!</v>
      </c>
      <c r="F917" s="0" t="e">
        <f aca="false">IF(A917="","",F916-D917-E917)</f>
        <v>#VALUE!</v>
      </c>
    </row>
    <row r="918" customFormat="false" ht="12.85" hidden="false" customHeight="false" outlineLevel="0" collapsed="false">
      <c r="A918" s="0" t="e">
        <f aca="false">IF(AND(A917&lt;$F$12,F917&gt;0),A917+1,"")</f>
        <v>#VALUE!</v>
      </c>
      <c r="B918" s="19" t="e">
        <f aca="false">IF(A918="","",IF(VLOOKUP($B$12,Data!$A$2:$B$8,2,0)&lt;13,EDATE($B$16,A918*12/VLOOKUP($B$12,Data!$A$2:$B$8,2,0)),IF(VLOOKUP($B$12,Data!$A$2:$B$8,2,0)=52,B917+7,B917+14)))</f>
        <v>#VALUE!</v>
      </c>
      <c r="C918" s="0" t="e">
        <f aca="false">IF(A918="","",F917*($B$10/VLOOKUP($B$12,Data!$A$2:$B$8,2,0)))</f>
        <v>#VALUE!</v>
      </c>
      <c r="D918" s="0" t="e">
        <f aca="false">IF(A918="","",IF(F917&lt;$F$9,F917,$F$9-C918))</f>
        <v>#VALUE!</v>
      </c>
      <c r="E918" s="20" t="e">
        <f aca="false">IF(D918&gt;=F917,"",IF(A918="","",IF($D$9&gt;0,$D$9,0)+IF(AND(DATE(YEAR(B918),MONTH($D$11),DAY($D$11))&gt;B917,DATE(YEAR(B918),MONTH($D$11),DAY($D$11))&lt;=B918),$D$10,0)+IF(AND($D$13&gt;B917,$D$13&lt;=B918),$D$12,0)))</f>
        <v>#VALUE!</v>
      </c>
      <c r="F918" s="0" t="e">
        <f aca="false">IF(A918="","",F917-D918-E918)</f>
        <v>#VALUE!</v>
      </c>
    </row>
    <row r="919" customFormat="false" ht="12.85" hidden="false" customHeight="false" outlineLevel="0" collapsed="false">
      <c r="A919" s="0" t="e">
        <f aca="false">IF(AND(A918&lt;$F$12,F918&gt;0),A918+1,"")</f>
        <v>#VALUE!</v>
      </c>
      <c r="B919" s="19" t="e">
        <f aca="false">IF(A919="","",IF(VLOOKUP($B$12,Data!$A$2:$B$8,2,0)&lt;13,EDATE($B$16,A919*12/VLOOKUP($B$12,Data!$A$2:$B$8,2,0)),IF(VLOOKUP($B$12,Data!$A$2:$B$8,2,0)=52,B918+7,B918+14)))</f>
        <v>#VALUE!</v>
      </c>
      <c r="C919" s="0" t="e">
        <f aca="false">IF(A919="","",F918*($B$10/VLOOKUP($B$12,Data!$A$2:$B$8,2,0)))</f>
        <v>#VALUE!</v>
      </c>
      <c r="D919" s="0" t="e">
        <f aca="false">IF(A919="","",IF(F918&lt;$F$9,F918,$F$9-C919))</f>
        <v>#VALUE!</v>
      </c>
      <c r="E919" s="20" t="e">
        <f aca="false">IF(D919&gt;=F918,"",IF(A919="","",IF($D$9&gt;0,$D$9,0)+IF(AND(DATE(YEAR(B919),MONTH($D$11),DAY($D$11))&gt;B918,DATE(YEAR(B919),MONTH($D$11),DAY($D$11))&lt;=B919),$D$10,0)+IF(AND($D$13&gt;B918,$D$13&lt;=B919),$D$12,0)))</f>
        <v>#VALUE!</v>
      </c>
      <c r="F919" s="0" t="e">
        <f aca="false">IF(A919="","",F918-D919-E919)</f>
        <v>#VALUE!</v>
      </c>
    </row>
    <row r="920" customFormat="false" ht="12.85" hidden="false" customHeight="false" outlineLevel="0" collapsed="false">
      <c r="A920" s="0" t="e">
        <f aca="false">IF(AND(A919&lt;$F$12,F919&gt;0),A919+1,"")</f>
        <v>#VALUE!</v>
      </c>
      <c r="B920" s="19" t="e">
        <f aca="false">IF(A920="","",IF(VLOOKUP($B$12,Data!$A$2:$B$8,2,0)&lt;13,EDATE($B$16,A920*12/VLOOKUP($B$12,Data!$A$2:$B$8,2,0)),IF(VLOOKUP($B$12,Data!$A$2:$B$8,2,0)=52,B919+7,B919+14)))</f>
        <v>#VALUE!</v>
      </c>
      <c r="C920" s="0" t="e">
        <f aca="false">IF(A920="","",F919*($B$10/VLOOKUP($B$12,Data!$A$2:$B$8,2,0)))</f>
        <v>#VALUE!</v>
      </c>
      <c r="D920" s="0" t="e">
        <f aca="false">IF(A920="","",IF(F919&lt;$F$9,F919,$F$9-C920))</f>
        <v>#VALUE!</v>
      </c>
      <c r="E920" s="20" t="e">
        <f aca="false">IF(D920&gt;=F919,"",IF(A920="","",IF($D$9&gt;0,$D$9,0)+IF(AND(DATE(YEAR(B920),MONTH($D$11),DAY($D$11))&gt;B919,DATE(YEAR(B920),MONTH($D$11),DAY($D$11))&lt;=B920),$D$10,0)+IF(AND($D$13&gt;B919,$D$13&lt;=B920),$D$12,0)))</f>
        <v>#VALUE!</v>
      </c>
      <c r="F920" s="0" t="e">
        <f aca="false">IF(A920="","",F919-D920-E920)</f>
        <v>#VALUE!</v>
      </c>
    </row>
    <row r="921" customFormat="false" ht="12.85" hidden="false" customHeight="false" outlineLevel="0" collapsed="false">
      <c r="A921" s="0" t="e">
        <f aca="false">IF(AND(A920&lt;$F$12,F920&gt;0),A920+1,"")</f>
        <v>#VALUE!</v>
      </c>
      <c r="B921" s="19" t="e">
        <f aca="false">IF(A921="","",IF(VLOOKUP($B$12,Data!$A$2:$B$8,2,0)&lt;13,EDATE($B$16,A921*12/VLOOKUP($B$12,Data!$A$2:$B$8,2,0)),IF(VLOOKUP($B$12,Data!$A$2:$B$8,2,0)=52,B920+7,B920+14)))</f>
        <v>#VALUE!</v>
      </c>
      <c r="C921" s="0" t="e">
        <f aca="false">IF(A921="","",F920*($B$10/VLOOKUP($B$12,Data!$A$2:$B$8,2,0)))</f>
        <v>#VALUE!</v>
      </c>
      <c r="D921" s="0" t="e">
        <f aca="false">IF(A921="","",IF(F920&lt;$F$9,F920,$F$9-C921))</f>
        <v>#VALUE!</v>
      </c>
      <c r="E921" s="20" t="e">
        <f aca="false">IF(D921&gt;=F920,"",IF(A921="","",IF($D$9&gt;0,$D$9,0)+IF(AND(DATE(YEAR(B921),MONTH($D$11),DAY($D$11))&gt;B920,DATE(YEAR(B921),MONTH($D$11),DAY($D$11))&lt;=B921),$D$10,0)+IF(AND($D$13&gt;B920,$D$13&lt;=B921),$D$12,0)))</f>
        <v>#VALUE!</v>
      </c>
      <c r="F921" s="0" t="e">
        <f aca="false">IF(A921="","",F920-D921-E921)</f>
        <v>#VALUE!</v>
      </c>
    </row>
    <row r="922" customFormat="false" ht="12.85" hidden="false" customHeight="false" outlineLevel="0" collapsed="false">
      <c r="A922" s="0" t="e">
        <f aca="false">IF(AND(A921&lt;$F$12,F921&gt;0),A921+1,"")</f>
        <v>#VALUE!</v>
      </c>
      <c r="B922" s="19" t="e">
        <f aca="false">IF(A922="","",IF(VLOOKUP($B$12,Data!$A$2:$B$8,2,0)&lt;13,EDATE($B$16,A922*12/VLOOKUP($B$12,Data!$A$2:$B$8,2,0)),IF(VLOOKUP($B$12,Data!$A$2:$B$8,2,0)=52,B921+7,B921+14)))</f>
        <v>#VALUE!</v>
      </c>
      <c r="C922" s="0" t="e">
        <f aca="false">IF(A922="","",F921*($B$10/VLOOKUP($B$12,Data!$A$2:$B$8,2,0)))</f>
        <v>#VALUE!</v>
      </c>
      <c r="D922" s="0" t="e">
        <f aca="false">IF(A922="","",IF(F921&lt;$F$9,F921,$F$9-C922))</f>
        <v>#VALUE!</v>
      </c>
      <c r="E922" s="20" t="e">
        <f aca="false">IF(D922&gt;=F921,"",IF(A922="","",IF($D$9&gt;0,$D$9,0)+IF(AND(DATE(YEAR(B922),MONTH($D$11),DAY($D$11))&gt;B921,DATE(YEAR(B922),MONTH($D$11),DAY($D$11))&lt;=B922),$D$10,0)+IF(AND($D$13&gt;B921,$D$13&lt;=B922),$D$12,0)))</f>
        <v>#VALUE!</v>
      </c>
      <c r="F922" s="0" t="e">
        <f aca="false">IF(A922="","",F921-D922-E922)</f>
        <v>#VALUE!</v>
      </c>
    </row>
    <row r="923" customFormat="false" ht="12.85" hidden="false" customHeight="false" outlineLevel="0" collapsed="false">
      <c r="A923" s="0" t="e">
        <f aca="false">IF(AND(A922&lt;$F$12,F922&gt;0),A922+1,"")</f>
        <v>#VALUE!</v>
      </c>
      <c r="B923" s="19" t="e">
        <f aca="false">IF(A923="","",IF(VLOOKUP($B$12,Data!$A$2:$B$8,2,0)&lt;13,EDATE($B$16,A923*12/VLOOKUP($B$12,Data!$A$2:$B$8,2,0)),IF(VLOOKUP($B$12,Data!$A$2:$B$8,2,0)=52,B922+7,B922+14)))</f>
        <v>#VALUE!</v>
      </c>
      <c r="C923" s="0" t="e">
        <f aca="false">IF(A923="","",F922*($B$10/VLOOKUP($B$12,Data!$A$2:$B$8,2,0)))</f>
        <v>#VALUE!</v>
      </c>
      <c r="D923" s="0" t="e">
        <f aca="false">IF(A923="","",IF(F922&lt;$F$9,F922,$F$9-C923))</f>
        <v>#VALUE!</v>
      </c>
      <c r="E923" s="20" t="e">
        <f aca="false">IF(D923&gt;=F922,"",IF(A923="","",IF($D$9&gt;0,$D$9,0)+IF(AND(DATE(YEAR(B923),MONTH($D$11),DAY($D$11))&gt;B922,DATE(YEAR(B923),MONTH($D$11),DAY($D$11))&lt;=B923),$D$10,0)+IF(AND($D$13&gt;B922,$D$13&lt;=B923),$D$12,0)))</f>
        <v>#VALUE!</v>
      </c>
      <c r="F923" s="0" t="e">
        <f aca="false">IF(A923="","",F922-D923-E923)</f>
        <v>#VALUE!</v>
      </c>
    </row>
    <row r="924" customFormat="false" ht="12.85" hidden="false" customHeight="false" outlineLevel="0" collapsed="false">
      <c r="A924" s="0" t="e">
        <f aca="false">IF(AND(A923&lt;$F$12,F923&gt;0),A923+1,"")</f>
        <v>#VALUE!</v>
      </c>
      <c r="B924" s="19" t="e">
        <f aca="false">IF(A924="","",IF(VLOOKUP($B$12,Data!$A$2:$B$8,2,0)&lt;13,EDATE($B$16,A924*12/VLOOKUP($B$12,Data!$A$2:$B$8,2,0)),IF(VLOOKUP($B$12,Data!$A$2:$B$8,2,0)=52,B923+7,B923+14)))</f>
        <v>#VALUE!</v>
      </c>
      <c r="C924" s="0" t="e">
        <f aca="false">IF(A924="","",F923*($B$10/VLOOKUP($B$12,Data!$A$2:$B$8,2,0)))</f>
        <v>#VALUE!</v>
      </c>
      <c r="D924" s="0" t="e">
        <f aca="false">IF(A924="","",IF(F923&lt;$F$9,F923,$F$9-C924))</f>
        <v>#VALUE!</v>
      </c>
      <c r="E924" s="20" t="e">
        <f aca="false">IF(D924&gt;=F923,"",IF(A924="","",IF($D$9&gt;0,$D$9,0)+IF(AND(DATE(YEAR(B924),MONTH($D$11),DAY($D$11))&gt;B923,DATE(YEAR(B924),MONTH($D$11),DAY($D$11))&lt;=B924),$D$10,0)+IF(AND($D$13&gt;B923,$D$13&lt;=B924),$D$12,0)))</f>
        <v>#VALUE!</v>
      </c>
      <c r="F924" s="0" t="e">
        <f aca="false">IF(A924="","",F923-D924-E924)</f>
        <v>#VALUE!</v>
      </c>
    </row>
    <row r="925" customFormat="false" ht="12.85" hidden="false" customHeight="false" outlineLevel="0" collapsed="false">
      <c r="A925" s="0" t="e">
        <f aca="false">IF(AND(A924&lt;$F$12,F924&gt;0),A924+1,"")</f>
        <v>#VALUE!</v>
      </c>
      <c r="B925" s="19" t="e">
        <f aca="false">IF(A925="","",IF(VLOOKUP($B$12,Data!$A$2:$B$8,2,0)&lt;13,EDATE($B$16,A925*12/VLOOKUP($B$12,Data!$A$2:$B$8,2,0)),IF(VLOOKUP($B$12,Data!$A$2:$B$8,2,0)=52,B924+7,B924+14)))</f>
        <v>#VALUE!</v>
      </c>
      <c r="C925" s="0" t="e">
        <f aca="false">IF(A925="","",F924*($B$10/VLOOKUP($B$12,Data!$A$2:$B$8,2,0)))</f>
        <v>#VALUE!</v>
      </c>
      <c r="D925" s="0" t="e">
        <f aca="false">IF(A925="","",IF(F924&lt;$F$9,F924,$F$9-C925))</f>
        <v>#VALUE!</v>
      </c>
      <c r="E925" s="20" t="e">
        <f aca="false">IF(D925&gt;=F924,"",IF(A925="","",IF($D$9&gt;0,$D$9,0)+IF(AND(DATE(YEAR(B925),MONTH($D$11),DAY($D$11))&gt;B924,DATE(YEAR(B925),MONTH($D$11),DAY($D$11))&lt;=B925),$D$10,0)+IF(AND($D$13&gt;B924,$D$13&lt;=B925),$D$12,0)))</f>
        <v>#VALUE!</v>
      </c>
      <c r="F925" s="0" t="e">
        <f aca="false">IF(A925="","",F924-D925-E925)</f>
        <v>#VALUE!</v>
      </c>
    </row>
    <row r="926" customFormat="false" ht="12.85" hidden="false" customHeight="false" outlineLevel="0" collapsed="false">
      <c r="A926" s="0" t="e">
        <f aca="false">IF(AND(A925&lt;$F$12,F925&gt;0),A925+1,"")</f>
        <v>#VALUE!</v>
      </c>
      <c r="B926" s="19" t="e">
        <f aca="false">IF(A926="","",IF(VLOOKUP($B$12,Data!$A$2:$B$8,2,0)&lt;13,EDATE($B$16,A926*12/VLOOKUP($B$12,Data!$A$2:$B$8,2,0)),IF(VLOOKUP($B$12,Data!$A$2:$B$8,2,0)=52,B925+7,B925+14)))</f>
        <v>#VALUE!</v>
      </c>
      <c r="C926" s="0" t="e">
        <f aca="false">IF(A926="","",F925*($B$10/VLOOKUP($B$12,Data!$A$2:$B$8,2,0)))</f>
        <v>#VALUE!</v>
      </c>
      <c r="D926" s="0" t="e">
        <f aca="false">IF(A926="","",IF(F925&lt;$F$9,F925,$F$9-C926))</f>
        <v>#VALUE!</v>
      </c>
      <c r="E926" s="20" t="e">
        <f aca="false">IF(D926&gt;=F925,"",IF(A926="","",IF($D$9&gt;0,$D$9,0)+IF(AND(DATE(YEAR(B926),MONTH($D$11),DAY($D$11))&gt;B925,DATE(YEAR(B926),MONTH($D$11),DAY($D$11))&lt;=B926),$D$10,0)+IF(AND($D$13&gt;B925,$D$13&lt;=B926),$D$12,0)))</f>
        <v>#VALUE!</v>
      </c>
      <c r="F926" s="0" t="e">
        <f aca="false">IF(A926="","",F925-D926-E926)</f>
        <v>#VALUE!</v>
      </c>
    </row>
    <row r="927" customFormat="false" ht="12.85" hidden="false" customHeight="false" outlineLevel="0" collapsed="false">
      <c r="A927" s="0" t="e">
        <f aca="false">IF(AND(A926&lt;$F$12,F926&gt;0),A926+1,"")</f>
        <v>#VALUE!</v>
      </c>
      <c r="B927" s="19" t="e">
        <f aca="false">IF(A927="","",IF(VLOOKUP($B$12,Data!$A$2:$B$8,2,0)&lt;13,EDATE($B$16,A927*12/VLOOKUP($B$12,Data!$A$2:$B$8,2,0)),IF(VLOOKUP($B$12,Data!$A$2:$B$8,2,0)=52,B926+7,B926+14)))</f>
        <v>#VALUE!</v>
      </c>
      <c r="C927" s="0" t="e">
        <f aca="false">IF(A927="","",F926*($B$10/VLOOKUP($B$12,Data!$A$2:$B$8,2,0)))</f>
        <v>#VALUE!</v>
      </c>
      <c r="D927" s="0" t="e">
        <f aca="false">IF(A927="","",IF(F926&lt;$F$9,F926,$F$9-C927))</f>
        <v>#VALUE!</v>
      </c>
      <c r="E927" s="20" t="e">
        <f aca="false">IF(D927&gt;=F926,"",IF(A927="","",IF($D$9&gt;0,$D$9,0)+IF(AND(DATE(YEAR(B927),MONTH($D$11),DAY($D$11))&gt;B926,DATE(YEAR(B927),MONTH($D$11),DAY($D$11))&lt;=B927),$D$10,0)+IF(AND($D$13&gt;B926,$D$13&lt;=B927),$D$12,0)))</f>
        <v>#VALUE!</v>
      </c>
      <c r="F927" s="0" t="e">
        <f aca="false">IF(A927="","",F926-D927-E927)</f>
        <v>#VALUE!</v>
      </c>
    </row>
    <row r="928" customFormat="false" ht="12.85" hidden="false" customHeight="false" outlineLevel="0" collapsed="false">
      <c r="A928" s="0" t="e">
        <f aca="false">IF(AND(A927&lt;$F$12,F927&gt;0),A927+1,"")</f>
        <v>#VALUE!</v>
      </c>
      <c r="B928" s="19" t="e">
        <f aca="false">IF(A928="","",IF(VLOOKUP($B$12,Data!$A$2:$B$8,2,0)&lt;13,EDATE($B$16,A928*12/VLOOKUP($B$12,Data!$A$2:$B$8,2,0)),IF(VLOOKUP($B$12,Data!$A$2:$B$8,2,0)=52,B927+7,B927+14)))</f>
        <v>#VALUE!</v>
      </c>
      <c r="C928" s="0" t="e">
        <f aca="false">IF(A928="","",F927*($B$10/VLOOKUP($B$12,Data!$A$2:$B$8,2,0)))</f>
        <v>#VALUE!</v>
      </c>
      <c r="D928" s="0" t="e">
        <f aca="false">IF(A928="","",IF(F927&lt;$F$9,F927,$F$9-C928))</f>
        <v>#VALUE!</v>
      </c>
      <c r="E928" s="20" t="e">
        <f aca="false">IF(D928&gt;=F927,"",IF(A928="","",IF($D$9&gt;0,$D$9,0)+IF(AND(DATE(YEAR(B928),MONTH($D$11),DAY($D$11))&gt;B927,DATE(YEAR(B928),MONTH($D$11),DAY($D$11))&lt;=B928),$D$10,0)+IF(AND($D$13&gt;B927,$D$13&lt;=B928),$D$12,0)))</f>
        <v>#VALUE!</v>
      </c>
      <c r="F928" s="0" t="e">
        <f aca="false">IF(A928="","",F927-D928-E928)</f>
        <v>#VALUE!</v>
      </c>
    </row>
    <row r="929" customFormat="false" ht="12.85" hidden="false" customHeight="false" outlineLevel="0" collapsed="false">
      <c r="A929" s="0" t="e">
        <f aca="false">IF(AND(A928&lt;$F$12,F928&gt;0),A928+1,"")</f>
        <v>#VALUE!</v>
      </c>
      <c r="B929" s="19" t="e">
        <f aca="false">IF(A929="","",IF(VLOOKUP($B$12,Data!$A$2:$B$8,2,0)&lt;13,EDATE($B$16,A929*12/VLOOKUP($B$12,Data!$A$2:$B$8,2,0)),IF(VLOOKUP($B$12,Data!$A$2:$B$8,2,0)=52,B928+7,B928+14)))</f>
        <v>#VALUE!</v>
      </c>
      <c r="C929" s="0" t="e">
        <f aca="false">IF(A929="","",F928*($B$10/VLOOKUP($B$12,Data!$A$2:$B$8,2,0)))</f>
        <v>#VALUE!</v>
      </c>
      <c r="D929" s="0" t="e">
        <f aca="false">IF(A929="","",IF(F928&lt;$F$9,F928,$F$9-C929))</f>
        <v>#VALUE!</v>
      </c>
      <c r="E929" s="20" t="e">
        <f aca="false">IF(D929&gt;=F928,"",IF(A929="","",IF($D$9&gt;0,$D$9,0)+IF(AND(DATE(YEAR(B929),MONTH($D$11),DAY($D$11))&gt;B928,DATE(YEAR(B929),MONTH($D$11),DAY($D$11))&lt;=B929),$D$10,0)+IF(AND($D$13&gt;B928,$D$13&lt;=B929),$D$12,0)))</f>
        <v>#VALUE!</v>
      </c>
      <c r="F929" s="0" t="e">
        <f aca="false">IF(A929="","",F928-D929-E929)</f>
        <v>#VALUE!</v>
      </c>
    </row>
    <row r="930" customFormat="false" ht="12.85" hidden="false" customHeight="false" outlineLevel="0" collapsed="false">
      <c r="A930" s="0" t="e">
        <f aca="false">IF(AND(A929&lt;$F$12,F929&gt;0),A929+1,"")</f>
        <v>#VALUE!</v>
      </c>
      <c r="B930" s="19" t="e">
        <f aca="false">IF(A930="","",IF(VLOOKUP($B$12,Data!$A$2:$B$8,2,0)&lt;13,EDATE($B$16,A930*12/VLOOKUP($B$12,Data!$A$2:$B$8,2,0)),IF(VLOOKUP($B$12,Data!$A$2:$B$8,2,0)=52,B929+7,B929+14)))</f>
        <v>#VALUE!</v>
      </c>
      <c r="C930" s="0" t="e">
        <f aca="false">IF(A930="","",F929*($B$10/VLOOKUP($B$12,Data!$A$2:$B$8,2,0)))</f>
        <v>#VALUE!</v>
      </c>
      <c r="D930" s="0" t="e">
        <f aca="false">IF(A930="","",IF(F929&lt;$F$9,F929,$F$9-C930))</f>
        <v>#VALUE!</v>
      </c>
      <c r="E930" s="20" t="e">
        <f aca="false">IF(D930&gt;=F929,"",IF(A930="","",IF($D$9&gt;0,$D$9,0)+IF(AND(DATE(YEAR(B930),MONTH($D$11),DAY($D$11))&gt;B929,DATE(YEAR(B930),MONTH($D$11),DAY($D$11))&lt;=B930),$D$10,0)+IF(AND($D$13&gt;B929,$D$13&lt;=B930),$D$12,0)))</f>
        <v>#VALUE!</v>
      </c>
      <c r="F930" s="0" t="e">
        <f aca="false">IF(A930="","",F929-D930-E930)</f>
        <v>#VALUE!</v>
      </c>
    </row>
    <row r="931" customFormat="false" ht="12.85" hidden="false" customHeight="false" outlineLevel="0" collapsed="false">
      <c r="A931" s="0" t="e">
        <f aca="false">IF(AND(A930&lt;$F$12,F930&gt;0),A930+1,"")</f>
        <v>#VALUE!</v>
      </c>
      <c r="B931" s="19" t="e">
        <f aca="false">IF(A931="","",IF(VLOOKUP($B$12,Data!$A$2:$B$8,2,0)&lt;13,EDATE($B$16,A931*12/VLOOKUP($B$12,Data!$A$2:$B$8,2,0)),IF(VLOOKUP($B$12,Data!$A$2:$B$8,2,0)=52,B930+7,B930+14)))</f>
        <v>#VALUE!</v>
      </c>
      <c r="C931" s="0" t="e">
        <f aca="false">IF(A931="","",F930*($B$10/VLOOKUP($B$12,Data!$A$2:$B$8,2,0)))</f>
        <v>#VALUE!</v>
      </c>
      <c r="D931" s="0" t="e">
        <f aca="false">IF(A931="","",IF(F930&lt;$F$9,F930,$F$9-C931))</f>
        <v>#VALUE!</v>
      </c>
      <c r="E931" s="20" t="e">
        <f aca="false">IF(D931&gt;=F930,"",IF(A931="","",IF($D$9&gt;0,$D$9,0)+IF(AND(DATE(YEAR(B931),MONTH($D$11),DAY($D$11))&gt;B930,DATE(YEAR(B931),MONTH($D$11),DAY($D$11))&lt;=B931),$D$10,0)+IF(AND($D$13&gt;B930,$D$13&lt;=B931),$D$12,0)))</f>
        <v>#VALUE!</v>
      </c>
      <c r="F931" s="0" t="e">
        <f aca="false">IF(A931="","",F930-D931-E931)</f>
        <v>#VALUE!</v>
      </c>
    </row>
    <row r="932" customFormat="false" ht="12.85" hidden="false" customHeight="false" outlineLevel="0" collapsed="false">
      <c r="A932" s="0" t="e">
        <f aca="false">IF(AND(A931&lt;$F$12,F931&gt;0),A931+1,"")</f>
        <v>#VALUE!</v>
      </c>
      <c r="B932" s="19" t="e">
        <f aca="false">IF(A932="","",IF(VLOOKUP($B$12,Data!$A$2:$B$8,2,0)&lt;13,EDATE($B$16,A932*12/VLOOKUP($B$12,Data!$A$2:$B$8,2,0)),IF(VLOOKUP($B$12,Data!$A$2:$B$8,2,0)=52,B931+7,B931+14)))</f>
        <v>#VALUE!</v>
      </c>
      <c r="C932" s="0" t="e">
        <f aca="false">IF(A932="","",F931*($B$10/VLOOKUP($B$12,Data!$A$2:$B$8,2,0)))</f>
        <v>#VALUE!</v>
      </c>
      <c r="D932" s="0" t="e">
        <f aca="false">IF(A932="","",IF(F931&lt;$F$9,F931,$F$9-C932))</f>
        <v>#VALUE!</v>
      </c>
      <c r="E932" s="20" t="e">
        <f aca="false">IF(D932&gt;=F931,"",IF(A932="","",IF($D$9&gt;0,$D$9,0)+IF(AND(DATE(YEAR(B932),MONTH($D$11),DAY($D$11))&gt;B931,DATE(YEAR(B932),MONTH($D$11),DAY($D$11))&lt;=B932),$D$10,0)+IF(AND($D$13&gt;B931,$D$13&lt;=B932),$D$12,0)))</f>
        <v>#VALUE!</v>
      </c>
      <c r="F932" s="0" t="e">
        <f aca="false">IF(A932="","",F931-D932-E932)</f>
        <v>#VALUE!</v>
      </c>
    </row>
    <row r="933" customFormat="false" ht="12.85" hidden="false" customHeight="false" outlineLevel="0" collapsed="false">
      <c r="A933" s="0" t="e">
        <f aca="false">IF(AND(A932&lt;$F$12,F932&gt;0),A932+1,"")</f>
        <v>#VALUE!</v>
      </c>
      <c r="B933" s="19" t="e">
        <f aca="false">IF(A933="","",IF(VLOOKUP($B$12,Data!$A$2:$B$8,2,0)&lt;13,EDATE($B$16,A933*12/VLOOKUP($B$12,Data!$A$2:$B$8,2,0)),IF(VLOOKUP($B$12,Data!$A$2:$B$8,2,0)=52,B932+7,B932+14)))</f>
        <v>#VALUE!</v>
      </c>
      <c r="C933" s="0" t="e">
        <f aca="false">IF(A933="","",F932*($B$10/VLOOKUP($B$12,Data!$A$2:$B$8,2,0)))</f>
        <v>#VALUE!</v>
      </c>
      <c r="D933" s="0" t="e">
        <f aca="false">IF(A933="","",IF(F932&lt;$F$9,F932,$F$9-C933))</f>
        <v>#VALUE!</v>
      </c>
      <c r="E933" s="20" t="e">
        <f aca="false">IF(D933&gt;=F932,"",IF(A933="","",IF($D$9&gt;0,$D$9,0)+IF(AND(DATE(YEAR(B933),MONTH($D$11),DAY($D$11))&gt;B932,DATE(YEAR(B933),MONTH($D$11),DAY($D$11))&lt;=B933),$D$10,0)+IF(AND($D$13&gt;B932,$D$13&lt;=B933),$D$12,0)))</f>
        <v>#VALUE!</v>
      </c>
      <c r="F933" s="0" t="e">
        <f aca="false">IF(A933="","",F932-D933-E933)</f>
        <v>#VALUE!</v>
      </c>
    </row>
    <row r="934" customFormat="false" ht="12.85" hidden="false" customHeight="false" outlineLevel="0" collapsed="false">
      <c r="A934" s="0" t="e">
        <f aca="false">IF(AND(A933&lt;$F$12,F933&gt;0),A933+1,"")</f>
        <v>#VALUE!</v>
      </c>
      <c r="B934" s="19" t="e">
        <f aca="false">IF(A934="","",IF(VLOOKUP($B$12,Data!$A$2:$B$8,2,0)&lt;13,EDATE($B$16,A934*12/VLOOKUP($B$12,Data!$A$2:$B$8,2,0)),IF(VLOOKUP($B$12,Data!$A$2:$B$8,2,0)=52,B933+7,B933+14)))</f>
        <v>#VALUE!</v>
      </c>
      <c r="C934" s="0" t="e">
        <f aca="false">IF(A934="","",F933*($B$10/VLOOKUP($B$12,Data!$A$2:$B$8,2,0)))</f>
        <v>#VALUE!</v>
      </c>
      <c r="D934" s="0" t="e">
        <f aca="false">IF(A934="","",IF(F933&lt;$F$9,F933,$F$9-C934))</f>
        <v>#VALUE!</v>
      </c>
      <c r="E934" s="20" t="e">
        <f aca="false">IF(D934&gt;=F933,"",IF(A934="","",IF($D$9&gt;0,$D$9,0)+IF(AND(DATE(YEAR(B934),MONTH($D$11),DAY($D$11))&gt;B933,DATE(YEAR(B934),MONTH($D$11),DAY($D$11))&lt;=B934),$D$10,0)+IF(AND($D$13&gt;B933,$D$13&lt;=B934),$D$12,0)))</f>
        <v>#VALUE!</v>
      </c>
      <c r="F934" s="0" t="e">
        <f aca="false">IF(A934="","",F933-D934-E934)</f>
        <v>#VALUE!</v>
      </c>
    </row>
    <row r="935" customFormat="false" ht="12.85" hidden="false" customHeight="false" outlineLevel="0" collapsed="false">
      <c r="A935" s="0" t="e">
        <f aca="false">IF(AND(A934&lt;$F$12,F934&gt;0),A934+1,"")</f>
        <v>#VALUE!</v>
      </c>
      <c r="B935" s="19" t="e">
        <f aca="false">IF(A935="","",IF(VLOOKUP($B$12,Data!$A$2:$B$8,2,0)&lt;13,EDATE($B$16,A935*12/VLOOKUP($B$12,Data!$A$2:$B$8,2,0)),IF(VLOOKUP($B$12,Data!$A$2:$B$8,2,0)=52,B934+7,B934+14)))</f>
        <v>#VALUE!</v>
      </c>
      <c r="C935" s="0" t="e">
        <f aca="false">IF(A935="","",F934*($B$10/VLOOKUP($B$12,Data!$A$2:$B$8,2,0)))</f>
        <v>#VALUE!</v>
      </c>
      <c r="D935" s="0" t="e">
        <f aca="false">IF(A935="","",IF(F934&lt;$F$9,F934,$F$9-C935))</f>
        <v>#VALUE!</v>
      </c>
      <c r="E935" s="20" t="e">
        <f aca="false">IF(D935&gt;=F934,"",IF(A935="","",IF($D$9&gt;0,$D$9,0)+IF(AND(DATE(YEAR(B935),MONTH($D$11),DAY($D$11))&gt;B934,DATE(YEAR(B935),MONTH($D$11),DAY($D$11))&lt;=B935),$D$10,0)+IF(AND($D$13&gt;B934,$D$13&lt;=B935),$D$12,0)))</f>
        <v>#VALUE!</v>
      </c>
      <c r="F935" s="0" t="e">
        <f aca="false">IF(A935="","",F934-D935-E935)</f>
        <v>#VALUE!</v>
      </c>
    </row>
    <row r="936" customFormat="false" ht="12.85" hidden="false" customHeight="false" outlineLevel="0" collapsed="false">
      <c r="A936" s="0" t="e">
        <f aca="false">IF(AND(A935&lt;$F$12,F935&gt;0),A935+1,"")</f>
        <v>#VALUE!</v>
      </c>
      <c r="B936" s="19" t="e">
        <f aca="false">IF(A936="","",IF(VLOOKUP($B$12,Data!$A$2:$B$8,2,0)&lt;13,EDATE($B$16,A936*12/VLOOKUP($B$12,Data!$A$2:$B$8,2,0)),IF(VLOOKUP($B$12,Data!$A$2:$B$8,2,0)=52,B935+7,B935+14)))</f>
        <v>#VALUE!</v>
      </c>
      <c r="C936" s="0" t="e">
        <f aca="false">IF(A936="","",F935*($B$10/VLOOKUP($B$12,Data!$A$2:$B$8,2,0)))</f>
        <v>#VALUE!</v>
      </c>
      <c r="D936" s="0" t="e">
        <f aca="false">IF(A936="","",IF(F935&lt;$F$9,F935,$F$9-C936))</f>
        <v>#VALUE!</v>
      </c>
      <c r="E936" s="20" t="e">
        <f aca="false">IF(D936&gt;=F935,"",IF(A936="","",IF($D$9&gt;0,$D$9,0)+IF(AND(DATE(YEAR(B936),MONTH($D$11),DAY($D$11))&gt;B935,DATE(YEAR(B936),MONTH($D$11),DAY($D$11))&lt;=B936),$D$10,0)+IF(AND($D$13&gt;B935,$D$13&lt;=B936),$D$12,0)))</f>
        <v>#VALUE!</v>
      </c>
      <c r="F936" s="0" t="e">
        <f aca="false">IF(A936="","",F935-D936-E936)</f>
        <v>#VALUE!</v>
      </c>
    </row>
    <row r="937" customFormat="false" ht="12.85" hidden="false" customHeight="false" outlineLevel="0" collapsed="false">
      <c r="A937" s="0" t="e">
        <f aca="false">IF(AND(A936&lt;$F$12,F936&gt;0),A936+1,"")</f>
        <v>#VALUE!</v>
      </c>
      <c r="B937" s="19" t="e">
        <f aca="false">IF(A937="","",IF(VLOOKUP($B$12,Data!$A$2:$B$8,2,0)&lt;13,EDATE($B$16,A937*12/VLOOKUP($B$12,Data!$A$2:$B$8,2,0)),IF(VLOOKUP($B$12,Data!$A$2:$B$8,2,0)=52,B936+7,B936+14)))</f>
        <v>#VALUE!</v>
      </c>
      <c r="C937" s="0" t="e">
        <f aca="false">IF(A937="","",F936*($B$10/VLOOKUP($B$12,Data!$A$2:$B$8,2,0)))</f>
        <v>#VALUE!</v>
      </c>
      <c r="D937" s="0" t="e">
        <f aca="false">IF(A937="","",IF(F936&lt;$F$9,F936,$F$9-C937))</f>
        <v>#VALUE!</v>
      </c>
      <c r="E937" s="20" t="e">
        <f aca="false">IF(D937&gt;=F936,"",IF(A937="","",IF($D$9&gt;0,$D$9,0)+IF(AND(DATE(YEAR(B937),MONTH($D$11),DAY($D$11))&gt;B936,DATE(YEAR(B937),MONTH($D$11),DAY($D$11))&lt;=B937),$D$10,0)+IF(AND($D$13&gt;B936,$D$13&lt;=B937),$D$12,0)))</f>
        <v>#VALUE!</v>
      </c>
      <c r="F937" s="0" t="e">
        <f aca="false">IF(A937="","",F936-D937-E937)</f>
        <v>#VALUE!</v>
      </c>
    </row>
    <row r="938" customFormat="false" ht="12.85" hidden="false" customHeight="false" outlineLevel="0" collapsed="false">
      <c r="A938" s="0" t="e">
        <f aca="false">IF(AND(A937&lt;$F$12,F937&gt;0),A937+1,"")</f>
        <v>#VALUE!</v>
      </c>
      <c r="B938" s="19" t="e">
        <f aca="false">IF(A938="","",IF(VLOOKUP($B$12,Data!$A$2:$B$8,2,0)&lt;13,EDATE($B$16,A938*12/VLOOKUP($B$12,Data!$A$2:$B$8,2,0)),IF(VLOOKUP($B$12,Data!$A$2:$B$8,2,0)=52,B937+7,B937+14)))</f>
        <v>#VALUE!</v>
      </c>
      <c r="C938" s="0" t="e">
        <f aca="false">IF(A938="","",F937*($B$10/VLOOKUP($B$12,Data!$A$2:$B$8,2,0)))</f>
        <v>#VALUE!</v>
      </c>
      <c r="D938" s="0" t="e">
        <f aca="false">IF(A938="","",IF(F937&lt;$F$9,F937,$F$9-C938))</f>
        <v>#VALUE!</v>
      </c>
      <c r="E938" s="20" t="e">
        <f aca="false">IF(D938&gt;=F937,"",IF(A938="","",IF($D$9&gt;0,$D$9,0)+IF(AND(DATE(YEAR(B938),MONTH($D$11),DAY($D$11))&gt;B937,DATE(YEAR(B938),MONTH($D$11),DAY($D$11))&lt;=B938),$D$10,0)+IF(AND($D$13&gt;B937,$D$13&lt;=B938),$D$12,0)))</f>
        <v>#VALUE!</v>
      </c>
      <c r="F938" s="0" t="e">
        <f aca="false">IF(A938="","",F937-D938-E938)</f>
        <v>#VALUE!</v>
      </c>
    </row>
    <row r="939" customFormat="false" ht="12.85" hidden="false" customHeight="false" outlineLevel="0" collapsed="false">
      <c r="A939" s="0" t="e">
        <f aca="false">IF(AND(A938&lt;$F$12,F938&gt;0),A938+1,"")</f>
        <v>#VALUE!</v>
      </c>
      <c r="B939" s="19" t="e">
        <f aca="false">IF(A939="","",IF(VLOOKUP($B$12,Data!$A$2:$B$8,2,0)&lt;13,EDATE($B$16,A939*12/VLOOKUP($B$12,Data!$A$2:$B$8,2,0)),IF(VLOOKUP($B$12,Data!$A$2:$B$8,2,0)=52,B938+7,B938+14)))</f>
        <v>#VALUE!</v>
      </c>
      <c r="C939" s="0" t="e">
        <f aca="false">IF(A939="","",F938*($B$10/VLOOKUP($B$12,Data!$A$2:$B$8,2,0)))</f>
        <v>#VALUE!</v>
      </c>
      <c r="D939" s="0" t="e">
        <f aca="false">IF(A939="","",IF(F938&lt;$F$9,F938,$F$9-C939))</f>
        <v>#VALUE!</v>
      </c>
      <c r="E939" s="20" t="e">
        <f aca="false">IF(D939&gt;=F938,"",IF(A939="","",IF($D$9&gt;0,$D$9,0)+IF(AND(DATE(YEAR(B939),MONTH($D$11),DAY($D$11))&gt;B938,DATE(YEAR(B939),MONTH($D$11),DAY($D$11))&lt;=B939),$D$10,0)+IF(AND($D$13&gt;B938,$D$13&lt;=B939),$D$12,0)))</f>
        <v>#VALUE!</v>
      </c>
      <c r="F939" s="0" t="e">
        <f aca="false">IF(A939="","",F938-D939-E939)</f>
        <v>#VALUE!</v>
      </c>
    </row>
    <row r="940" customFormat="false" ht="12.85" hidden="false" customHeight="false" outlineLevel="0" collapsed="false">
      <c r="A940" s="0" t="e">
        <f aca="false">IF(AND(A939&lt;$F$12,F939&gt;0),A939+1,"")</f>
        <v>#VALUE!</v>
      </c>
      <c r="B940" s="19" t="e">
        <f aca="false">IF(A940="","",IF(VLOOKUP($B$12,Data!$A$2:$B$8,2,0)&lt;13,EDATE($B$16,A940*12/VLOOKUP($B$12,Data!$A$2:$B$8,2,0)),IF(VLOOKUP($B$12,Data!$A$2:$B$8,2,0)=52,B939+7,B939+14)))</f>
        <v>#VALUE!</v>
      </c>
      <c r="C940" s="0" t="e">
        <f aca="false">IF(A940="","",F939*($B$10/VLOOKUP($B$12,Data!$A$2:$B$8,2,0)))</f>
        <v>#VALUE!</v>
      </c>
      <c r="D940" s="0" t="e">
        <f aca="false">IF(A940="","",IF(F939&lt;$F$9,F939,$F$9-C940))</f>
        <v>#VALUE!</v>
      </c>
      <c r="E940" s="20" t="e">
        <f aca="false">IF(D940&gt;=F939,"",IF(A940="","",IF($D$9&gt;0,$D$9,0)+IF(AND(DATE(YEAR(B940),MONTH($D$11),DAY($D$11))&gt;B939,DATE(YEAR(B940),MONTH($D$11),DAY($D$11))&lt;=B940),$D$10,0)+IF(AND($D$13&gt;B939,$D$13&lt;=B940),$D$12,0)))</f>
        <v>#VALUE!</v>
      </c>
      <c r="F940" s="0" t="e">
        <f aca="false">IF(A940="","",F939-D940-E940)</f>
        <v>#VALUE!</v>
      </c>
    </row>
    <row r="941" customFormat="false" ht="12.85" hidden="false" customHeight="false" outlineLevel="0" collapsed="false">
      <c r="A941" s="0" t="e">
        <f aca="false">IF(AND(A940&lt;$F$12,F940&gt;0),A940+1,"")</f>
        <v>#VALUE!</v>
      </c>
      <c r="B941" s="19" t="e">
        <f aca="false">IF(A941="","",IF(VLOOKUP($B$12,Data!$A$2:$B$8,2,0)&lt;13,EDATE($B$16,A941*12/VLOOKUP($B$12,Data!$A$2:$B$8,2,0)),IF(VLOOKUP($B$12,Data!$A$2:$B$8,2,0)=52,B940+7,B940+14)))</f>
        <v>#VALUE!</v>
      </c>
      <c r="C941" s="0" t="e">
        <f aca="false">IF(A941="","",F940*($B$10/VLOOKUP($B$12,Data!$A$2:$B$8,2,0)))</f>
        <v>#VALUE!</v>
      </c>
      <c r="D941" s="0" t="e">
        <f aca="false">IF(A941="","",IF(F940&lt;$F$9,F940,$F$9-C941))</f>
        <v>#VALUE!</v>
      </c>
      <c r="E941" s="20" t="e">
        <f aca="false">IF(D941&gt;=F940,"",IF(A941="","",IF($D$9&gt;0,$D$9,0)+IF(AND(DATE(YEAR(B941),MONTH($D$11),DAY($D$11))&gt;B940,DATE(YEAR(B941),MONTH($D$11),DAY($D$11))&lt;=B941),$D$10,0)+IF(AND($D$13&gt;B940,$D$13&lt;=B941),$D$12,0)))</f>
        <v>#VALUE!</v>
      </c>
      <c r="F941" s="0" t="e">
        <f aca="false">IF(A941="","",F940-D941-E941)</f>
        <v>#VALUE!</v>
      </c>
    </row>
    <row r="942" customFormat="false" ht="12.85" hidden="false" customHeight="false" outlineLevel="0" collapsed="false">
      <c r="A942" s="0" t="e">
        <f aca="false">IF(AND(A941&lt;$F$12,F941&gt;0),A941+1,"")</f>
        <v>#VALUE!</v>
      </c>
      <c r="B942" s="19" t="e">
        <f aca="false">IF(A942="","",IF(VLOOKUP($B$12,Data!$A$2:$B$8,2,0)&lt;13,EDATE($B$16,A942*12/VLOOKUP($B$12,Data!$A$2:$B$8,2,0)),IF(VLOOKUP($B$12,Data!$A$2:$B$8,2,0)=52,B941+7,B941+14)))</f>
        <v>#VALUE!</v>
      </c>
      <c r="C942" s="0" t="e">
        <f aca="false">IF(A942="","",F941*($B$10/VLOOKUP($B$12,Data!$A$2:$B$8,2,0)))</f>
        <v>#VALUE!</v>
      </c>
      <c r="D942" s="0" t="e">
        <f aca="false">IF(A942="","",IF(F941&lt;$F$9,F941,$F$9-C942))</f>
        <v>#VALUE!</v>
      </c>
      <c r="E942" s="20" t="e">
        <f aca="false">IF(D942&gt;=F941,"",IF(A942="","",IF($D$9&gt;0,$D$9,0)+IF(AND(DATE(YEAR(B942),MONTH($D$11),DAY($D$11))&gt;B941,DATE(YEAR(B942),MONTH($D$11),DAY($D$11))&lt;=B942),$D$10,0)+IF(AND($D$13&gt;B941,$D$13&lt;=B942),$D$12,0)))</f>
        <v>#VALUE!</v>
      </c>
      <c r="F942" s="0" t="e">
        <f aca="false">IF(A942="","",F941-D942-E942)</f>
        <v>#VALUE!</v>
      </c>
    </row>
    <row r="943" customFormat="false" ht="12.85" hidden="false" customHeight="false" outlineLevel="0" collapsed="false">
      <c r="A943" s="0" t="e">
        <f aca="false">IF(AND(A942&lt;$F$12,F942&gt;0),A942+1,"")</f>
        <v>#VALUE!</v>
      </c>
      <c r="B943" s="19" t="e">
        <f aca="false">IF(A943="","",IF(VLOOKUP($B$12,Data!$A$2:$B$8,2,0)&lt;13,EDATE($B$16,A943*12/VLOOKUP($B$12,Data!$A$2:$B$8,2,0)),IF(VLOOKUP($B$12,Data!$A$2:$B$8,2,0)=52,B942+7,B942+14)))</f>
        <v>#VALUE!</v>
      </c>
      <c r="C943" s="0" t="e">
        <f aca="false">IF(A943="","",F942*($B$10/VLOOKUP($B$12,Data!$A$2:$B$8,2,0)))</f>
        <v>#VALUE!</v>
      </c>
      <c r="D943" s="0" t="e">
        <f aca="false">IF(A943="","",IF(F942&lt;$F$9,F942,$F$9-C943))</f>
        <v>#VALUE!</v>
      </c>
      <c r="E943" s="20" t="e">
        <f aca="false">IF(D943&gt;=F942,"",IF(A943="","",IF($D$9&gt;0,$D$9,0)+IF(AND(DATE(YEAR(B943),MONTH($D$11),DAY($D$11))&gt;B942,DATE(YEAR(B943),MONTH($D$11),DAY($D$11))&lt;=B943),$D$10,0)+IF(AND($D$13&gt;B942,$D$13&lt;=B943),$D$12,0)))</f>
        <v>#VALUE!</v>
      </c>
      <c r="F943" s="0" t="e">
        <f aca="false">IF(A943="","",F942-D943-E943)</f>
        <v>#VALUE!</v>
      </c>
    </row>
    <row r="944" customFormat="false" ht="12.85" hidden="false" customHeight="false" outlineLevel="0" collapsed="false">
      <c r="A944" s="0" t="e">
        <f aca="false">IF(AND(A943&lt;$F$12,F943&gt;0),A943+1,"")</f>
        <v>#VALUE!</v>
      </c>
      <c r="B944" s="19" t="e">
        <f aca="false">IF(A944="","",IF(VLOOKUP($B$12,Data!$A$2:$B$8,2,0)&lt;13,EDATE($B$16,A944*12/VLOOKUP($B$12,Data!$A$2:$B$8,2,0)),IF(VLOOKUP($B$12,Data!$A$2:$B$8,2,0)=52,B943+7,B943+14)))</f>
        <v>#VALUE!</v>
      </c>
      <c r="C944" s="0" t="e">
        <f aca="false">IF(A944="","",F943*($B$10/VLOOKUP($B$12,Data!$A$2:$B$8,2,0)))</f>
        <v>#VALUE!</v>
      </c>
      <c r="D944" s="0" t="e">
        <f aca="false">IF(A944="","",IF(F943&lt;$F$9,F943,$F$9-C944))</f>
        <v>#VALUE!</v>
      </c>
      <c r="E944" s="20" t="e">
        <f aca="false">IF(D944&gt;=F943,"",IF(A944="","",IF($D$9&gt;0,$D$9,0)+IF(AND(DATE(YEAR(B944),MONTH($D$11),DAY($D$11))&gt;B943,DATE(YEAR(B944),MONTH($D$11),DAY($D$11))&lt;=B944),$D$10,0)+IF(AND($D$13&gt;B943,$D$13&lt;=B944),$D$12,0)))</f>
        <v>#VALUE!</v>
      </c>
      <c r="F944" s="0" t="e">
        <f aca="false">IF(A944="","",F943-D944-E944)</f>
        <v>#VALUE!</v>
      </c>
    </row>
    <row r="945" customFormat="false" ht="12.85" hidden="false" customHeight="false" outlineLevel="0" collapsed="false">
      <c r="A945" s="0" t="e">
        <f aca="false">IF(AND(A944&lt;$F$12,F944&gt;0),A944+1,"")</f>
        <v>#VALUE!</v>
      </c>
      <c r="B945" s="19" t="e">
        <f aca="false">IF(A945="","",IF(VLOOKUP($B$12,Data!$A$2:$B$8,2,0)&lt;13,EDATE($B$16,A945*12/VLOOKUP($B$12,Data!$A$2:$B$8,2,0)),IF(VLOOKUP($B$12,Data!$A$2:$B$8,2,0)=52,B944+7,B944+14)))</f>
        <v>#VALUE!</v>
      </c>
      <c r="C945" s="0" t="e">
        <f aca="false">IF(A945="","",F944*($B$10/VLOOKUP($B$12,Data!$A$2:$B$8,2,0)))</f>
        <v>#VALUE!</v>
      </c>
      <c r="D945" s="0" t="e">
        <f aca="false">IF(A945="","",IF(F944&lt;$F$9,F944,$F$9-C945))</f>
        <v>#VALUE!</v>
      </c>
      <c r="E945" s="20" t="e">
        <f aca="false">IF(D945&gt;=F944,"",IF(A945="","",IF($D$9&gt;0,$D$9,0)+IF(AND(DATE(YEAR(B945),MONTH($D$11),DAY($D$11))&gt;B944,DATE(YEAR(B945),MONTH($D$11),DAY($D$11))&lt;=B945),$D$10,0)+IF(AND($D$13&gt;B944,$D$13&lt;=B945),$D$12,0)))</f>
        <v>#VALUE!</v>
      </c>
      <c r="F945" s="0" t="e">
        <f aca="false">IF(A945="","",F944-D945-E945)</f>
        <v>#VALUE!</v>
      </c>
    </row>
    <row r="946" customFormat="false" ht="12.85" hidden="false" customHeight="false" outlineLevel="0" collapsed="false">
      <c r="A946" s="0" t="e">
        <f aca="false">IF(AND(A945&lt;$F$12,F945&gt;0),A945+1,"")</f>
        <v>#VALUE!</v>
      </c>
      <c r="B946" s="19" t="e">
        <f aca="false">IF(A946="","",IF(VLOOKUP($B$12,Data!$A$2:$B$8,2,0)&lt;13,EDATE($B$16,A946*12/VLOOKUP($B$12,Data!$A$2:$B$8,2,0)),IF(VLOOKUP($B$12,Data!$A$2:$B$8,2,0)=52,B945+7,B945+14)))</f>
        <v>#VALUE!</v>
      </c>
      <c r="C946" s="0" t="e">
        <f aca="false">IF(A946="","",F945*($B$10/VLOOKUP($B$12,Data!$A$2:$B$8,2,0)))</f>
        <v>#VALUE!</v>
      </c>
      <c r="D946" s="0" t="e">
        <f aca="false">IF(A946="","",IF(F945&lt;$F$9,F945,$F$9-C946))</f>
        <v>#VALUE!</v>
      </c>
      <c r="E946" s="20" t="e">
        <f aca="false">IF(D946&gt;=F945,"",IF(A946="","",IF($D$9&gt;0,$D$9,0)+IF(AND(DATE(YEAR(B946),MONTH($D$11),DAY($D$11))&gt;B945,DATE(YEAR(B946),MONTH($D$11),DAY($D$11))&lt;=B946),$D$10,0)+IF(AND($D$13&gt;B945,$D$13&lt;=B946),$D$12,0)))</f>
        <v>#VALUE!</v>
      </c>
      <c r="F946" s="0" t="e">
        <f aca="false">IF(A946="","",F945-D946-E946)</f>
        <v>#VALUE!</v>
      </c>
    </row>
    <row r="947" customFormat="false" ht="12.85" hidden="false" customHeight="false" outlineLevel="0" collapsed="false">
      <c r="A947" s="0" t="e">
        <f aca="false">IF(AND(A946&lt;$F$12,F946&gt;0),A946+1,"")</f>
        <v>#VALUE!</v>
      </c>
      <c r="B947" s="19" t="e">
        <f aca="false">IF(A947="","",IF(VLOOKUP($B$12,Data!$A$2:$B$8,2,0)&lt;13,EDATE($B$16,A947*12/VLOOKUP($B$12,Data!$A$2:$B$8,2,0)),IF(VLOOKUP($B$12,Data!$A$2:$B$8,2,0)=52,B946+7,B946+14)))</f>
        <v>#VALUE!</v>
      </c>
      <c r="C947" s="0" t="e">
        <f aca="false">IF(A947="","",F946*($B$10/VLOOKUP($B$12,Data!$A$2:$B$8,2,0)))</f>
        <v>#VALUE!</v>
      </c>
      <c r="D947" s="0" t="e">
        <f aca="false">IF(A947="","",IF(F946&lt;$F$9,F946,$F$9-C947))</f>
        <v>#VALUE!</v>
      </c>
      <c r="E947" s="20" t="e">
        <f aca="false">IF(D947&gt;=F946,"",IF(A947="","",IF($D$9&gt;0,$D$9,0)+IF(AND(DATE(YEAR(B947),MONTH($D$11),DAY($D$11))&gt;B946,DATE(YEAR(B947),MONTH($D$11),DAY($D$11))&lt;=B947),$D$10,0)+IF(AND($D$13&gt;B946,$D$13&lt;=B947),$D$12,0)))</f>
        <v>#VALUE!</v>
      </c>
      <c r="F947" s="0" t="e">
        <f aca="false">IF(A947="","",F946-D947-E947)</f>
        <v>#VALUE!</v>
      </c>
    </row>
    <row r="948" customFormat="false" ht="12.85" hidden="false" customHeight="false" outlineLevel="0" collapsed="false">
      <c r="A948" s="0" t="e">
        <f aca="false">IF(AND(A947&lt;$F$12,F947&gt;0),A947+1,"")</f>
        <v>#VALUE!</v>
      </c>
      <c r="B948" s="19" t="e">
        <f aca="false">IF(A948="","",IF(VLOOKUP($B$12,Data!$A$2:$B$8,2,0)&lt;13,EDATE($B$16,A948*12/VLOOKUP($B$12,Data!$A$2:$B$8,2,0)),IF(VLOOKUP($B$12,Data!$A$2:$B$8,2,0)=52,B947+7,B947+14)))</f>
        <v>#VALUE!</v>
      </c>
      <c r="C948" s="0" t="e">
        <f aca="false">IF(A948="","",F947*($B$10/VLOOKUP($B$12,Data!$A$2:$B$8,2,0)))</f>
        <v>#VALUE!</v>
      </c>
      <c r="D948" s="0" t="e">
        <f aca="false">IF(A948="","",IF(F947&lt;$F$9,F947,$F$9-C948))</f>
        <v>#VALUE!</v>
      </c>
      <c r="E948" s="20" t="e">
        <f aca="false">IF(D948&gt;=F947,"",IF(A948="","",IF($D$9&gt;0,$D$9,0)+IF(AND(DATE(YEAR(B948),MONTH($D$11),DAY($D$11))&gt;B947,DATE(YEAR(B948),MONTH($D$11),DAY($D$11))&lt;=B948),$D$10,0)+IF(AND($D$13&gt;B947,$D$13&lt;=B948),$D$12,0)))</f>
        <v>#VALUE!</v>
      </c>
      <c r="F948" s="0" t="e">
        <f aca="false">IF(A948="","",F947-D948-E948)</f>
        <v>#VALUE!</v>
      </c>
    </row>
    <row r="949" customFormat="false" ht="12.85" hidden="false" customHeight="false" outlineLevel="0" collapsed="false">
      <c r="A949" s="0" t="e">
        <f aca="false">IF(AND(A948&lt;$F$12,F948&gt;0),A948+1,"")</f>
        <v>#VALUE!</v>
      </c>
      <c r="B949" s="19" t="e">
        <f aca="false">IF(A949="","",IF(VLOOKUP($B$12,Data!$A$2:$B$8,2,0)&lt;13,EDATE($B$16,A949*12/VLOOKUP($B$12,Data!$A$2:$B$8,2,0)),IF(VLOOKUP($B$12,Data!$A$2:$B$8,2,0)=52,B948+7,B948+14)))</f>
        <v>#VALUE!</v>
      </c>
      <c r="C949" s="0" t="e">
        <f aca="false">IF(A949="","",F948*($B$10/VLOOKUP($B$12,Data!$A$2:$B$8,2,0)))</f>
        <v>#VALUE!</v>
      </c>
      <c r="D949" s="0" t="e">
        <f aca="false">IF(A949="","",IF(F948&lt;$F$9,F948,$F$9-C949))</f>
        <v>#VALUE!</v>
      </c>
      <c r="E949" s="20" t="e">
        <f aca="false">IF(D949&gt;=F948,"",IF(A949="","",IF($D$9&gt;0,$D$9,0)+IF(AND(DATE(YEAR(B949),MONTH($D$11),DAY($D$11))&gt;B948,DATE(YEAR(B949),MONTH($D$11),DAY($D$11))&lt;=B949),$D$10,0)+IF(AND($D$13&gt;B948,$D$13&lt;=B949),$D$12,0)))</f>
        <v>#VALUE!</v>
      </c>
      <c r="F949" s="0" t="e">
        <f aca="false">IF(A949="","",F948-D949-E949)</f>
        <v>#VALUE!</v>
      </c>
    </row>
    <row r="950" customFormat="false" ht="12.85" hidden="false" customHeight="false" outlineLevel="0" collapsed="false">
      <c r="A950" s="0" t="e">
        <f aca="false">IF(AND(A949&lt;$F$12,F949&gt;0),A949+1,"")</f>
        <v>#VALUE!</v>
      </c>
      <c r="B950" s="19" t="e">
        <f aca="false">IF(A950="","",IF(VLOOKUP($B$12,Data!$A$2:$B$8,2,0)&lt;13,EDATE($B$16,A950*12/VLOOKUP($B$12,Data!$A$2:$B$8,2,0)),IF(VLOOKUP($B$12,Data!$A$2:$B$8,2,0)=52,B949+7,B949+14)))</f>
        <v>#VALUE!</v>
      </c>
      <c r="C950" s="0" t="e">
        <f aca="false">IF(A950="","",F949*($B$10/VLOOKUP($B$12,Data!$A$2:$B$8,2,0)))</f>
        <v>#VALUE!</v>
      </c>
      <c r="D950" s="0" t="e">
        <f aca="false">IF(A950="","",IF(F949&lt;$F$9,F949,$F$9-C950))</f>
        <v>#VALUE!</v>
      </c>
      <c r="E950" s="20" t="e">
        <f aca="false">IF(D950&gt;=F949,"",IF(A950="","",IF($D$9&gt;0,$D$9,0)+IF(AND(DATE(YEAR(B950),MONTH($D$11),DAY($D$11))&gt;B949,DATE(YEAR(B950),MONTH($D$11),DAY($D$11))&lt;=B950),$D$10,0)+IF(AND($D$13&gt;B949,$D$13&lt;=B950),$D$12,0)))</f>
        <v>#VALUE!</v>
      </c>
      <c r="F950" s="0" t="e">
        <f aca="false">IF(A950="","",F949-D950-E950)</f>
        <v>#VALUE!</v>
      </c>
    </row>
    <row r="951" customFormat="false" ht="12.85" hidden="false" customHeight="false" outlineLevel="0" collapsed="false">
      <c r="A951" s="0" t="e">
        <f aca="false">IF(AND(A950&lt;$F$12,F950&gt;0),A950+1,"")</f>
        <v>#VALUE!</v>
      </c>
      <c r="B951" s="19" t="e">
        <f aca="false">IF(A951="","",IF(VLOOKUP($B$12,Data!$A$2:$B$8,2,0)&lt;13,EDATE($B$16,A951*12/VLOOKUP($B$12,Data!$A$2:$B$8,2,0)),IF(VLOOKUP($B$12,Data!$A$2:$B$8,2,0)=52,B950+7,B950+14)))</f>
        <v>#VALUE!</v>
      </c>
      <c r="C951" s="0" t="e">
        <f aca="false">IF(A951="","",F950*($B$10/VLOOKUP($B$12,Data!$A$2:$B$8,2,0)))</f>
        <v>#VALUE!</v>
      </c>
      <c r="D951" s="0" t="e">
        <f aca="false">IF(A951="","",IF(F950&lt;$F$9,F950,$F$9-C951))</f>
        <v>#VALUE!</v>
      </c>
      <c r="E951" s="20" t="e">
        <f aca="false">IF(D951&gt;=F950,"",IF(A951="","",IF($D$9&gt;0,$D$9,0)+IF(AND(DATE(YEAR(B951),MONTH($D$11),DAY($D$11))&gt;B950,DATE(YEAR(B951),MONTH($D$11),DAY($D$11))&lt;=B951),$D$10,0)+IF(AND($D$13&gt;B950,$D$13&lt;=B951),$D$12,0)))</f>
        <v>#VALUE!</v>
      </c>
      <c r="F951" s="0" t="e">
        <f aca="false">IF(A951="","",F950-D951-E951)</f>
        <v>#VALUE!</v>
      </c>
    </row>
    <row r="952" customFormat="false" ht="12.85" hidden="false" customHeight="false" outlineLevel="0" collapsed="false">
      <c r="A952" s="0" t="e">
        <f aca="false">IF(AND(A951&lt;$F$12,F951&gt;0),A951+1,"")</f>
        <v>#VALUE!</v>
      </c>
      <c r="B952" s="19" t="e">
        <f aca="false">IF(A952="","",IF(VLOOKUP($B$12,Data!$A$2:$B$8,2,0)&lt;13,EDATE($B$16,A952*12/VLOOKUP($B$12,Data!$A$2:$B$8,2,0)),IF(VLOOKUP($B$12,Data!$A$2:$B$8,2,0)=52,B951+7,B951+14)))</f>
        <v>#VALUE!</v>
      </c>
      <c r="C952" s="0" t="e">
        <f aca="false">IF(A952="","",F951*($B$10/VLOOKUP($B$12,Data!$A$2:$B$8,2,0)))</f>
        <v>#VALUE!</v>
      </c>
      <c r="D952" s="0" t="e">
        <f aca="false">IF(A952="","",IF(F951&lt;$F$9,F951,$F$9-C952))</f>
        <v>#VALUE!</v>
      </c>
      <c r="E952" s="20" t="e">
        <f aca="false">IF(D952&gt;=F951,"",IF(A952="","",IF($D$9&gt;0,$D$9,0)+IF(AND(DATE(YEAR(B952),MONTH($D$11),DAY($D$11))&gt;B951,DATE(YEAR(B952),MONTH($D$11),DAY($D$11))&lt;=B952),$D$10,0)+IF(AND($D$13&gt;B951,$D$13&lt;=B952),$D$12,0)))</f>
        <v>#VALUE!</v>
      </c>
      <c r="F952" s="0" t="e">
        <f aca="false">IF(A952="","",F951-D952-E952)</f>
        <v>#VALUE!</v>
      </c>
    </row>
    <row r="953" customFormat="false" ht="12.85" hidden="false" customHeight="false" outlineLevel="0" collapsed="false">
      <c r="A953" s="0" t="e">
        <f aca="false">IF(AND(A952&lt;$F$12,F952&gt;0),A952+1,"")</f>
        <v>#VALUE!</v>
      </c>
      <c r="B953" s="19" t="e">
        <f aca="false">IF(A953="","",IF(VLOOKUP($B$12,Data!$A$2:$B$8,2,0)&lt;13,EDATE($B$16,A953*12/VLOOKUP($B$12,Data!$A$2:$B$8,2,0)),IF(VLOOKUP($B$12,Data!$A$2:$B$8,2,0)=52,B952+7,B952+14)))</f>
        <v>#VALUE!</v>
      </c>
      <c r="C953" s="0" t="e">
        <f aca="false">IF(A953="","",F952*($B$10/VLOOKUP($B$12,Data!$A$2:$B$8,2,0)))</f>
        <v>#VALUE!</v>
      </c>
      <c r="D953" s="0" t="e">
        <f aca="false">IF(A953="","",IF(F952&lt;$F$9,F952,$F$9-C953))</f>
        <v>#VALUE!</v>
      </c>
      <c r="E953" s="20" t="e">
        <f aca="false">IF(D953&gt;=F952,"",IF(A953="","",IF($D$9&gt;0,$D$9,0)+IF(AND(DATE(YEAR(B953),MONTH($D$11),DAY($D$11))&gt;B952,DATE(YEAR(B953),MONTH($D$11),DAY($D$11))&lt;=B953),$D$10,0)+IF(AND($D$13&gt;B952,$D$13&lt;=B953),$D$12,0)))</f>
        <v>#VALUE!</v>
      </c>
      <c r="F953" s="0" t="e">
        <f aca="false">IF(A953="","",F952-D953-E953)</f>
        <v>#VALUE!</v>
      </c>
    </row>
    <row r="954" customFormat="false" ht="12.85" hidden="false" customHeight="false" outlineLevel="0" collapsed="false">
      <c r="A954" s="0" t="e">
        <f aca="false">IF(AND(A953&lt;$F$12,F953&gt;0),A953+1,"")</f>
        <v>#VALUE!</v>
      </c>
      <c r="B954" s="19" t="e">
        <f aca="false">IF(A954="","",IF(VLOOKUP($B$12,Data!$A$2:$B$8,2,0)&lt;13,EDATE($B$16,A954*12/VLOOKUP($B$12,Data!$A$2:$B$8,2,0)),IF(VLOOKUP($B$12,Data!$A$2:$B$8,2,0)=52,B953+7,B953+14)))</f>
        <v>#VALUE!</v>
      </c>
      <c r="C954" s="0" t="e">
        <f aca="false">IF(A954="","",F953*($B$10/VLOOKUP($B$12,Data!$A$2:$B$8,2,0)))</f>
        <v>#VALUE!</v>
      </c>
      <c r="D954" s="0" t="e">
        <f aca="false">IF(A954="","",IF(F953&lt;$F$9,F953,$F$9-C954))</f>
        <v>#VALUE!</v>
      </c>
      <c r="E954" s="20" t="e">
        <f aca="false">IF(D954&gt;=F953,"",IF(A954="","",IF($D$9&gt;0,$D$9,0)+IF(AND(DATE(YEAR(B954),MONTH($D$11),DAY($D$11))&gt;B953,DATE(YEAR(B954),MONTH($D$11),DAY($D$11))&lt;=B954),$D$10,0)+IF(AND($D$13&gt;B953,$D$13&lt;=B954),$D$12,0)))</f>
        <v>#VALUE!</v>
      </c>
      <c r="F954" s="0" t="e">
        <f aca="false">IF(A954="","",F953-D954-E954)</f>
        <v>#VALUE!</v>
      </c>
    </row>
    <row r="955" customFormat="false" ht="12.85" hidden="false" customHeight="false" outlineLevel="0" collapsed="false">
      <c r="A955" s="0" t="e">
        <f aca="false">IF(AND(A954&lt;$F$12,F954&gt;0),A954+1,"")</f>
        <v>#VALUE!</v>
      </c>
      <c r="B955" s="19" t="e">
        <f aca="false">IF(A955="","",IF(VLOOKUP($B$12,Data!$A$2:$B$8,2,0)&lt;13,EDATE($B$16,A955*12/VLOOKUP($B$12,Data!$A$2:$B$8,2,0)),IF(VLOOKUP($B$12,Data!$A$2:$B$8,2,0)=52,B954+7,B954+14)))</f>
        <v>#VALUE!</v>
      </c>
      <c r="C955" s="0" t="e">
        <f aca="false">IF(A955="","",F954*($B$10/VLOOKUP($B$12,Data!$A$2:$B$8,2,0)))</f>
        <v>#VALUE!</v>
      </c>
      <c r="D955" s="0" t="e">
        <f aca="false">IF(A955="","",IF(F954&lt;$F$9,F954,$F$9-C955))</f>
        <v>#VALUE!</v>
      </c>
      <c r="E955" s="20" t="e">
        <f aca="false">IF(D955&gt;=F954,"",IF(A955="","",IF($D$9&gt;0,$D$9,0)+IF(AND(DATE(YEAR(B955),MONTH($D$11),DAY($D$11))&gt;B954,DATE(YEAR(B955),MONTH($D$11),DAY($D$11))&lt;=B955),$D$10,0)+IF(AND($D$13&gt;B954,$D$13&lt;=B955),$D$12,0)))</f>
        <v>#VALUE!</v>
      </c>
      <c r="F955" s="0" t="e">
        <f aca="false">IF(A955="","",F954-D955-E955)</f>
        <v>#VALUE!</v>
      </c>
    </row>
    <row r="956" customFormat="false" ht="12.85" hidden="false" customHeight="false" outlineLevel="0" collapsed="false">
      <c r="A956" s="0" t="e">
        <f aca="false">IF(AND(A955&lt;$F$12,F955&gt;0),A955+1,"")</f>
        <v>#VALUE!</v>
      </c>
      <c r="B956" s="19" t="e">
        <f aca="false">IF(A956="","",IF(VLOOKUP($B$12,Data!$A$2:$B$8,2,0)&lt;13,EDATE($B$16,A956*12/VLOOKUP($B$12,Data!$A$2:$B$8,2,0)),IF(VLOOKUP($B$12,Data!$A$2:$B$8,2,0)=52,B955+7,B955+14)))</f>
        <v>#VALUE!</v>
      </c>
      <c r="C956" s="0" t="e">
        <f aca="false">IF(A956="","",F955*($B$10/VLOOKUP($B$12,Data!$A$2:$B$8,2,0)))</f>
        <v>#VALUE!</v>
      </c>
      <c r="D956" s="0" t="e">
        <f aca="false">IF(A956="","",IF(F955&lt;$F$9,F955,$F$9-C956))</f>
        <v>#VALUE!</v>
      </c>
      <c r="E956" s="20" t="e">
        <f aca="false">IF(D956&gt;=F955,"",IF(A956="","",IF($D$9&gt;0,$D$9,0)+IF(AND(DATE(YEAR(B956),MONTH($D$11),DAY($D$11))&gt;B955,DATE(YEAR(B956),MONTH($D$11),DAY($D$11))&lt;=B956),$D$10,0)+IF(AND($D$13&gt;B955,$D$13&lt;=B956),$D$12,0)))</f>
        <v>#VALUE!</v>
      </c>
      <c r="F956" s="0" t="e">
        <f aca="false">IF(A956="","",F955-D956-E956)</f>
        <v>#VALUE!</v>
      </c>
    </row>
    <row r="957" customFormat="false" ht="12.85" hidden="false" customHeight="false" outlineLevel="0" collapsed="false">
      <c r="A957" s="0" t="e">
        <f aca="false">IF(AND(A956&lt;$F$12,F956&gt;0),A956+1,"")</f>
        <v>#VALUE!</v>
      </c>
      <c r="B957" s="19" t="e">
        <f aca="false">IF(A957="","",IF(VLOOKUP($B$12,Data!$A$2:$B$8,2,0)&lt;13,EDATE($B$16,A957*12/VLOOKUP($B$12,Data!$A$2:$B$8,2,0)),IF(VLOOKUP($B$12,Data!$A$2:$B$8,2,0)=52,B956+7,B956+14)))</f>
        <v>#VALUE!</v>
      </c>
      <c r="C957" s="0" t="e">
        <f aca="false">IF(A957="","",F956*($B$10/VLOOKUP($B$12,Data!$A$2:$B$8,2,0)))</f>
        <v>#VALUE!</v>
      </c>
      <c r="D957" s="0" t="e">
        <f aca="false">IF(A957="","",IF(F956&lt;$F$9,F956,$F$9-C957))</f>
        <v>#VALUE!</v>
      </c>
      <c r="E957" s="20" t="e">
        <f aca="false">IF(D957&gt;=F956,"",IF(A957="","",IF($D$9&gt;0,$D$9,0)+IF(AND(DATE(YEAR(B957),MONTH($D$11),DAY($D$11))&gt;B956,DATE(YEAR(B957),MONTH($D$11),DAY($D$11))&lt;=B957),$D$10,0)+IF(AND($D$13&gt;B956,$D$13&lt;=B957),$D$12,0)))</f>
        <v>#VALUE!</v>
      </c>
      <c r="F957" s="0" t="e">
        <f aca="false">IF(A957="","",F956-D957-E957)</f>
        <v>#VALUE!</v>
      </c>
    </row>
    <row r="958" customFormat="false" ht="12.85" hidden="false" customHeight="false" outlineLevel="0" collapsed="false">
      <c r="A958" s="0" t="e">
        <f aca="false">IF(AND(A957&lt;$F$12,F957&gt;0),A957+1,"")</f>
        <v>#VALUE!</v>
      </c>
      <c r="B958" s="19" t="e">
        <f aca="false">IF(A958="","",IF(VLOOKUP($B$12,Data!$A$2:$B$8,2,0)&lt;13,EDATE($B$16,A958*12/VLOOKUP($B$12,Data!$A$2:$B$8,2,0)),IF(VLOOKUP($B$12,Data!$A$2:$B$8,2,0)=52,B957+7,B957+14)))</f>
        <v>#VALUE!</v>
      </c>
      <c r="C958" s="0" t="e">
        <f aca="false">IF(A958="","",F957*($B$10/VLOOKUP($B$12,Data!$A$2:$B$8,2,0)))</f>
        <v>#VALUE!</v>
      </c>
      <c r="D958" s="0" t="e">
        <f aca="false">IF(A958="","",IF(F957&lt;$F$9,F957,$F$9-C958))</f>
        <v>#VALUE!</v>
      </c>
      <c r="E958" s="20" t="e">
        <f aca="false">IF(D958&gt;=F957,"",IF(A958="","",IF($D$9&gt;0,$D$9,0)+IF(AND(DATE(YEAR(B958),MONTH($D$11),DAY($D$11))&gt;B957,DATE(YEAR(B958),MONTH($D$11),DAY($D$11))&lt;=B958),$D$10,0)+IF(AND($D$13&gt;B957,$D$13&lt;=B958),$D$12,0)))</f>
        <v>#VALUE!</v>
      </c>
      <c r="F958" s="0" t="e">
        <f aca="false">IF(A958="","",F957-D958-E958)</f>
        <v>#VALUE!</v>
      </c>
    </row>
    <row r="959" customFormat="false" ht="12.85" hidden="false" customHeight="false" outlineLevel="0" collapsed="false">
      <c r="A959" s="0" t="e">
        <f aca="false">IF(AND(A958&lt;$F$12,F958&gt;0),A958+1,"")</f>
        <v>#VALUE!</v>
      </c>
      <c r="B959" s="19" t="e">
        <f aca="false">IF(A959="","",IF(VLOOKUP($B$12,Data!$A$2:$B$8,2,0)&lt;13,EDATE($B$16,A959*12/VLOOKUP($B$12,Data!$A$2:$B$8,2,0)),IF(VLOOKUP($B$12,Data!$A$2:$B$8,2,0)=52,B958+7,B958+14)))</f>
        <v>#VALUE!</v>
      </c>
      <c r="C959" s="0" t="e">
        <f aca="false">IF(A959="","",F958*($B$10/VLOOKUP($B$12,Data!$A$2:$B$8,2,0)))</f>
        <v>#VALUE!</v>
      </c>
      <c r="D959" s="0" t="e">
        <f aca="false">IF(A959="","",IF(F958&lt;$F$9,F958,$F$9-C959))</f>
        <v>#VALUE!</v>
      </c>
      <c r="E959" s="20" t="e">
        <f aca="false">IF(D959&gt;=F958,"",IF(A959="","",IF($D$9&gt;0,$D$9,0)+IF(AND(DATE(YEAR(B959),MONTH($D$11),DAY($D$11))&gt;B958,DATE(YEAR(B959),MONTH($D$11),DAY($D$11))&lt;=B959),$D$10,0)+IF(AND($D$13&gt;B958,$D$13&lt;=B959),$D$12,0)))</f>
        <v>#VALUE!</v>
      </c>
      <c r="F959" s="0" t="e">
        <f aca="false">IF(A959="","",F958-D959-E959)</f>
        <v>#VALUE!</v>
      </c>
    </row>
    <row r="960" customFormat="false" ht="12.85" hidden="false" customHeight="false" outlineLevel="0" collapsed="false">
      <c r="A960" s="0" t="e">
        <f aca="false">IF(AND(A959&lt;$F$12,F959&gt;0),A959+1,"")</f>
        <v>#VALUE!</v>
      </c>
      <c r="B960" s="19" t="e">
        <f aca="false">IF(A960="","",IF(VLOOKUP($B$12,Data!$A$2:$B$8,2,0)&lt;13,EDATE($B$16,A960*12/VLOOKUP($B$12,Data!$A$2:$B$8,2,0)),IF(VLOOKUP($B$12,Data!$A$2:$B$8,2,0)=52,B959+7,B959+14)))</f>
        <v>#VALUE!</v>
      </c>
      <c r="C960" s="0" t="e">
        <f aca="false">IF(A960="","",F959*($B$10/VLOOKUP($B$12,Data!$A$2:$B$8,2,0)))</f>
        <v>#VALUE!</v>
      </c>
      <c r="D960" s="0" t="e">
        <f aca="false">IF(A960="","",IF(F959&lt;$F$9,F959,$F$9-C960))</f>
        <v>#VALUE!</v>
      </c>
      <c r="E960" s="20" t="e">
        <f aca="false">IF(D960&gt;=F959,"",IF(A960="","",IF($D$9&gt;0,$D$9,0)+IF(AND(DATE(YEAR(B960),MONTH($D$11),DAY($D$11))&gt;B959,DATE(YEAR(B960),MONTH($D$11),DAY($D$11))&lt;=B960),$D$10,0)+IF(AND($D$13&gt;B959,$D$13&lt;=B960),$D$12,0)))</f>
        <v>#VALUE!</v>
      </c>
      <c r="F960" s="0" t="e">
        <f aca="false">IF(A960="","",F959-D960-E960)</f>
        <v>#VALUE!</v>
      </c>
    </row>
    <row r="961" customFormat="false" ht="12.85" hidden="false" customHeight="false" outlineLevel="0" collapsed="false">
      <c r="A961" s="0" t="e">
        <f aca="false">IF(AND(A960&lt;$F$12,F960&gt;0),A960+1,"")</f>
        <v>#VALUE!</v>
      </c>
      <c r="B961" s="19" t="e">
        <f aca="false">IF(A961="","",IF(VLOOKUP($B$12,Data!$A$2:$B$8,2,0)&lt;13,EDATE($B$16,A961*12/VLOOKUP($B$12,Data!$A$2:$B$8,2,0)),IF(VLOOKUP($B$12,Data!$A$2:$B$8,2,0)=52,B960+7,B960+14)))</f>
        <v>#VALUE!</v>
      </c>
      <c r="C961" s="0" t="e">
        <f aca="false">IF(A961="","",F960*($B$10/VLOOKUP($B$12,Data!$A$2:$B$8,2,0)))</f>
        <v>#VALUE!</v>
      </c>
      <c r="D961" s="0" t="e">
        <f aca="false">IF(A961="","",IF(F960&lt;$F$9,F960,$F$9-C961))</f>
        <v>#VALUE!</v>
      </c>
      <c r="E961" s="20" t="e">
        <f aca="false">IF(D961&gt;=F960,"",IF(A961="","",IF($D$9&gt;0,$D$9,0)+IF(AND(DATE(YEAR(B961),MONTH($D$11),DAY($D$11))&gt;B960,DATE(YEAR(B961),MONTH($D$11),DAY($D$11))&lt;=B961),$D$10,0)+IF(AND($D$13&gt;B960,$D$13&lt;=B961),$D$12,0)))</f>
        <v>#VALUE!</v>
      </c>
      <c r="F961" s="0" t="e">
        <f aca="false">IF(A961="","",F960-D961-E961)</f>
        <v>#VALUE!</v>
      </c>
    </row>
    <row r="962" customFormat="false" ht="12.85" hidden="false" customHeight="false" outlineLevel="0" collapsed="false">
      <c r="A962" s="0" t="e">
        <f aca="false">IF(AND(A961&lt;$F$12,F961&gt;0),A961+1,"")</f>
        <v>#VALUE!</v>
      </c>
      <c r="B962" s="19" t="e">
        <f aca="false">IF(A962="","",IF(VLOOKUP($B$12,Data!$A$2:$B$8,2,0)&lt;13,EDATE($B$16,A962*12/VLOOKUP($B$12,Data!$A$2:$B$8,2,0)),IF(VLOOKUP($B$12,Data!$A$2:$B$8,2,0)=52,B961+7,B961+14)))</f>
        <v>#VALUE!</v>
      </c>
      <c r="C962" s="0" t="e">
        <f aca="false">IF(A962="","",F961*($B$10/VLOOKUP($B$12,Data!$A$2:$B$8,2,0)))</f>
        <v>#VALUE!</v>
      </c>
      <c r="D962" s="0" t="e">
        <f aca="false">IF(A962="","",IF(F961&lt;$F$9,F961,$F$9-C962))</f>
        <v>#VALUE!</v>
      </c>
      <c r="E962" s="20" t="e">
        <f aca="false">IF(D962&gt;=F961,"",IF(A962="","",IF($D$9&gt;0,$D$9,0)+IF(AND(DATE(YEAR(B962),MONTH($D$11),DAY($D$11))&gt;B961,DATE(YEAR(B962),MONTH($D$11),DAY($D$11))&lt;=B962),$D$10,0)+IF(AND($D$13&gt;B961,$D$13&lt;=B962),$D$12,0)))</f>
        <v>#VALUE!</v>
      </c>
      <c r="F962" s="0" t="e">
        <f aca="false">IF(A962="","",F961-D962-E962)</f>
        <v>#VALUE!</v>
      </c>
    </row>
    <row r="963" customFormat="false" ht="12.85" hidden="false" customHeight="false" outlineLevel="0" collapsed="false">
      <c r="A963" s="0" t="e">
        <f aca="false">IF(AND(A962&lt;$F$12,F962&gt;0),A962+1,"")</f>
        <v>#VALUE!</v>
      </c>
      <c r="B963" s="19" t="e">
        <f aca="false">IF(A963="","",IF(VLOOKUP($B$12,Data!$A$2:$B$8,2,0)&lt;13,EDATE($B$16,A963*12/VLOOKUP($B$12,Data!$A$2:$B$8,2,0)),IF(VLOOKUP($B$12,Data!$A$2:$B$8,2,0)=52,B962+7,B962+14)))</f>
        <v>#VALUE!</v>
      </c>
      <c r="C963" s="0" t="e">
        <f aca="false">IF(A963="","",F962*($B$10/VLOOKUP($B$12,Data!$A$2:$B$8,2,0)))</f>
        <v>#VALUE!</v>
      </c>
      <c r="D963" s="0" t="e">
        <f aca="false">IF(A963="","",IF(F962&lt;$F$9,F962,$F$9-C963))</f>
        <v>#VALUE!</v>
      </c>
      <c r="E963" s="20" t="e">
        <f aca="false">IF(D963&gt;=F962,"",IF(A963="","",IF($D$9&gt;0,$D$9,0)+IF(AND(DATE(YEAR(B963),MONTH($D$11),DAY($D$11))&gt;B962,DATE(YEAR(B963),MONTH($D$11),DAY($D$11))&lt;=B963),$D$10,0)+IF(AND($D$13&gt;B962,$D$13&lt;=B963),$D$12,0)))</f>
        <v>#VALUE!</v>
      </c>
      <c r="F963" s="0" t="e">
        <f aca="false">IF(A963="","",F962-D963-E963)</f>
        <v>#VALUE!</v>
      </c>
    </row>
    <row r="964" customFormat="false" ht="12.85" hidden="false" customHeight="false" outlineLevel="0" collapsed="false">
      <c r="A964" s="0" t="e">
        <f aca="false">IF(AND(A963&lt;$F$12,F963&gt;0),A963+1,"")</f>
        <v>#VALUE!</v>
      </c>
      <c r="B964" s="19" t="e">
        <f aca="false">IF(A964="","",IF(VLOOKUP($B$12,Data!$A$2:$B$8,2,0)&lt;13,EDATE($B$16,A964*12/VLOOKUP($B$12,Data!$A$2:$B$8,2,0)),IF(VLOOKUP($B$12,Data!$A$2:$B$8,2,0)=52,B963+7,B963+14)))</f>
        <v>#VALUE!</v>
      </c>
      <c r="C964" s="0" t="e">
        <f aca="false">IF(A964="","",F963*($B$10/VLOOKUP($B$12,Data!$A$2:$B$8,2,0)))</f>
        <v>#VALUE!</v>
      </c>
      <c r="D964" s="0" t="e">
        <f aca="false">IF(A964="","",IF(F963&lt;$F$9,F963,$F$9-C964))</f>
        <v>#VALUE!</v>
      </c>
      <c r="E964" s="20" t="e">
        <f aca="false">IF(D964&gt;=F963,"",IF(A964="","",IF($D$9&gt;0,$D$9,0)+IF(AND(DATE(YEAR(B964),MONTH($D$11),DAY($D$11))&gt;B963,DATE(YEAR(B964),MONTH($D$11),DAY($D$11))&lt;=B964),$D$10,0)+IF(AND($D$13&gt;B963,$D$13&lt;=B964),$D$12,0)))</f>
        <v>#VALUE!</v>
      </c>
      <c r="F964" s="0" t="e">
        <f aca="false">IF(A964="","",F963-D964-E964)</f>
        <v>#VALUE!</v>
      </c>
    </row>
    <row r="965" customFormat="false" ht="12.85" hidden="false" customHeight="false" outlineLevel="0" collapsed="false">
      <c r="A965" s="0" t="e">
        <f aca="false">IF(AND(A964&lt;$F$12,F964&gt;0),A964+1,"")</f>
        <v>#VALUE!</v>
      </c>
      <c r="B965" s="19" t="e">
        <f aca="false">IF(A965="","",IF(VLOOKUP($B$12,Data!$A$2:$B$8,2,0)&lt;13,EDATE($B$16,A965*12/VLOOKUP($B$12,Data!$A$2:$B$8,2,0)),IF(VLOOKUP($B$12,Data!$A$2:$B$8,2,0)=52,B964+7,B964+14)))</f>
        <v>#VALUE!</v>
      </c>
      <c r="C965" s="0" t="e">
        <f aca="false">IF(A965="","",F964*($B$10/VLOOKUP($B$12,Data!$A$2:$B$8,2,0)))</f>
        <v>#VALUE!</v>
      </c>
      <c r="D965" s="0" t="e">
        <f aca="false">IF(A965="","",IF(F964&lt;$F$9,F964,$F$9-C965))</f>
        <v>#VALUE!</v>
      </c>
      <c r="E965" s="20" t="e">
        <f aca="false">IF(D965&gt;=F964,"",IF(A965="","",IF($D$9&gt;0,$D$9,0)+IF(AND(DATE(YEAR(B965),MONTH($D$11),DAY($D$11))&gt;B964,DATE(YEAR(B965),MONTH($D$11),DAY($D$11))&lt;=B965),$D$10,0)+IF(AND($D$13&gt;B964,$D$13&lt;=B965),$D$12,0)))</f>
        <v>#VALUE!</v>
      </c>
      <c r="F965" s="0" t="e">
        <f aca="false">IF(A965="","",F964-D965-E965)</f>
        <v>#VALUE!</v>
      </c>
    </row>
    <row r="966" customFormat="false" ht="12.85" hidden="false" customHeight="false" outlineLevel="0" collapsed="false">
      <c r="A966" s="0" t="e">
        <f aca="false">IF(AND(A965&lt;$F$12,F965&gt;0),A965+1,"")</f>
        <v>#VALUE!</v>
      </c>
      <c r="B966" s="19" t="e">
        <f aca="false">IF(A966="","",IF(VLOOKUP($B$12,Data!$A$2:$B$8,2,0)&lt;13,EDATE($B$16,A966*12/VLOOKUP($B$12,Data!$A$2:$B$8,2,0)),IF(VLOOKUP($B$12,Data!$A$2:$B$8,2,0)=52,B965+7,B965+14)))</f>
        <v>#VALUE!</v>
      </c>
      <c r="C966" s="0" t="e">
        <f aca="false">IF(A966="","",F965*($B$10/VLOOKUP($B$12,Data!$A$2:$B$8,2,0)))</f>
        <v>#VALUE!</v>
      </c>
      <c r="D966" s="0" t="e">
        <f aca="false">IF(A966="","",IF(F965&lt;$F$9,F965,$F$9-C966))</f>
        <v>#VALUE!</v>
      </c>
      <c r="E966" s="20" t="e">
        <f aca="false">IF(D966&gt;=F965,"",IF(A966="","",IF($D$9&gt;0,$D$9,0)+IF(AND(DATE(YEAR(B966),MONTH($D$11),DAY($D$11))&gt;B965,DATE(YEAR(B966),MONTH($D$11),DAY($D$11))&lt;=B966),$D$10,0)+IF(AND($D$13&gt;B965,$D$13&lt;=B966),$D$12,0)))</f>
        <v>#VALUE!</v>
      </c>
      <c r="F966" s="0" t="e">
        <f aca="false">IF(A966="","",F965-D966-E966)</f>
        <v>#VALUE!</v>
      </c>
    </row>
    <row r="967" customFormat="false" ht="12.85" hidden="false" customHeight="false" outlineLevel="0" collapsed="false">
      <c r="A967" s="0" t="e">
        <f aca="false">IF(AND(A966&lt;$F$12,F966&gt;0),A966+1,"")</f>
        <v>#VALUE!</v>
      </c>
      <c r="B967" s="19" t="e">
        <f aca="false">IF(A967="","",IF(VLOOKUP($B$12,Data!$A$2:$B$8,2,0)&lt;13,EDATE($B$16,A967*12/VLOOKUP($B$12,Data!$A$2:$B$8,2,0)),IF(VLOOKUP($B$12,Data!$A$2:$B$8,2,0)=52,B966+7,B966+14)))</f>
        <v>#VALUE!</v>
      </c>
      <c r="C967" s="0" t="e">
        <f aca="false">IF(A967="","",F966*($B$10/VLOOKUP($B$12,Data!$A$2:$B$8,2,0)))</f>
        <v>#VALUE!</v>
      </c>
      <c r="D967" s="0" t="e">
        <f aca="false">IF(A967="","",IF(F966&lt;$F$9,F966,$F$9-C967))</f>
        <v>#VALUE!</v>
      </c>
      <c r="E967" s="20" t="e">
        <f aca="false">IF(D967&gt;=F966,"",IF(A967="","",IF($D$9&gt;0,$D$9,0)+IF(AND(DATE(YEAR(B967),MONTH($D$11),DAY($D$11))&gt;B966,DATE(YEAR(B967),MONTH($D$11),DAY($D$11))&lt;=B967),$D$10,0)+IF(AND($D$13&gt;B966,$D$13&lt;=B967),$D$12,0)))</f>
        <v>#VALUE!</v>
      </c>
      <c r="F967" s="0" t="e">
        <f aca="false">IF(A967="","",F966-D967-E967)</f>
        <v>#VALUE!</v>
      </c>
    </row>
    <row r="968" customFormat="false" ht="12.85" hidden="false" customHeight="false" outlineLevel="0" collapsed="false">
      <c r="A968" s="0" t="e">
        <f aca="false">IF(AND(A967&lt;$F$12,F967&gt;0),A967+1,"")</f>
        <v>#VALUE!</v>
      </c>
      <c r="B968" s="19" t="e">
        <f aca="false">IF(A968="","",IF(VLOOKUP($B$12,Data!$A$2:$B$8,2,0)&lt;13,EDATE($B$16,A968*12/VLOOKUP($B$12,Data!$A$2:$B$8,2,0)),IF(VLOOKUP($B$12,Data!$A$2:$B$8,2,0)=52,B967+7,B967+14)))</f>
        <v>#VALUE!</v>
      </c>
      <c r="C968" s="0" t="e">
        <f aca="false">IF(A968="","",F967*($B$10/VLOOKUP($B$12,Data!$A$2:$B$8,2,0)))</f>
        <v>#VALUE!</v>
      </c>
      <c r="D968" s="0" t="e">
        <f aca="false">IF(A968="","",IF(F967&lt;$F$9,F967,$F$9-C968))</f>
        <v>#VALUE!</v>
      </c>
      <c r="E968" s="20" t="e">
        <f aca="false">IF(D968&gt;=F967,"",IF(A968="","",IF($D$9&gt;0,$D$9,0)+IF(AND(DATE(YEAR(B968),MONTH($D$11),DAY($D$11))&gt;B967,DATE(YEAR(B968),MONTH($D$11),DAY($D$11))&lt;=B968),$D$10,0)+IF(AND($D$13&gt;B967,$D$13&lt;=B968),$D$12,0)))</f>
        <v>#VALUE!</v>
      </c>
      <c r="F968" s="0" t="e">
        <f aca="false">IF(A968="","",F967-D968-E968)</f>
        <v>#VALUE!</v>
      </c>
    </row>
    <row r="969" customFormat="false" ht="12.85" hidden="false" customHeight="false" outlineLevel="0" collapsed="false">
      <c r="A969" s="0" t="e">
        <f aca="false">IF(AND(A968&lt;$F$12,F968&gt;0),A968+1,"")</f>
        <v>#VALUE!</v>
      </c>
      <c r="B969" s="19" t="e">
        <f aca="false">IF(A969="","",IF(VLOOKUP($B$12,Data!$A$2:$B$8,2,0)&lt;13,EDATE($B$16,A969*12/VLOOKUP($B$12,Data!$A$2:$B$8,2,0)),IF(VLOOKUP($B$12,Data!$A$2:$B$8,2,0)=52,B968+7,B968+14)))</f>
        <v>#VALUE!</v>
      </c>
      <c r="C969" s="0" t="e">
        <f aca="false">IF(A969="","",F968*($B$10/VLOOKUP($B$12,Data!$A$2:$B$8,2,0)))</f>
        <v>#VALUE!</v>
      </c>
      <c r="D969" s="0" t="e">
        <f aca="false">IF(A969="","",IF(F968&lt;$F$9,F968,$F$9-C969))</f>
        <v>#VALUE!</v>
      </c>
      <c r="E969" s="20" t="e">
        <f aca="false">IF(D969&gt;=F968,"",IF(A969="","",IF($D$9&gt;0,$D$9,0)+IF(AND(DATE(YEAR(B969),MONTH($D$11),DAY($D$11))&gt;B968,DATE(YEAR(B969),MONTH($D$11),DAY($D$11))&lt;=B969),$D$10,0)+IF(AND($D$13&gt;B968,$D$13&lt;=B969),$D$12,0)))</f>
        <v>#VALUE!</v>
      </c>
      <c r="F969" s="0" t="e">
        <f aca="false">IF(A969="","",F968-D969-E969)</f>
        <v>#VALUE!</v>
      </c>
    </row>
    <row r="970" customFormat="false" ht="12.85" hidden="false" customHeight="false" outlineLevel="0" collapsed="false">
      <c r="A970" s="0" t="e">
        <f aca="false">IF(AND(A969&lt;$F$12,F969&gt;0),A969+1,"")</f>
        <v>#VALUE!</v>
      </c>
      <c r="B970" s="19" t="e">
        <f aca="false">IF(A970="","",IF(VLOOKUP($B$12,Data!$A$2:$B$8,2,0)&lt;13,EDATE($B$16,A970*12/VLOOKUP($B$12,Data!$A$2:$B$8,2,0)),IF(VLOOKUP($B$12,Data!$A$2:$B$8,2,0)=52,B969+7,B969+14)))</f>
        <v>#VALUE!</v>
      </c>
      <c r="C970" s="0" t="e">
        <f aca="false">IF(A970="","",F969*($B$10/VLOOKUP($B$12,Data!$A$2:$B$8,2,0)))</f>
        <v>#VALUE!</v>
      </c>
      <c r="D970" s="0" t="e">
        <f aca="false">IF(A970="","",IF(F969&lt;$F$9,F969,$F$9-C970))</f>
        <v>#VALUE!</v>
      </c>
      <c r="E970" s="20" t="e">
        <f aca="false">IF(D970&gt;=F969,"",IF(A970="","",IF($D$9&gt;0,$D$9,0)+IF(AND(DATE(YEAR(B970),MONTH($D$11),DAY($D$11))&gt;B969,DATE(YEAR(B970),MONTH($D$11),DAY($D$11))&lt;=B970),$D$10,0)+IF(AND($D$13&gt;B969,$D$13&lt;=B970),$D$12,0)))</f>
        <v>#VALUE!</v>
      </c>
      <c r="F970" s="0" t="e">
        <f aca="false">IF(A970="","",F969-D970-E970)</f>
        <v>#VALUE!</v>
      </c>
    </row>
    <row r="971" customFormat="false" ht="12.85" hidden="false" customHeight="false" outlineLevel="0" collapsed="false">
      <c r="A971" s="0" t="e">
        <f aca="false">IF(AND(A970&lt;$F$12,F970&gt;0),A970+1,"")</f>
        <v>#VALUE!</v>
      </c>
      <c r="B971" s="19" t="e">
        <f aca="false">IF(A971="","",IF(VLOOKUP($B$12,Data!$A$2:$B$8,2,0)&lt;13,EDATE($B$16,A971*12/VLOOKUP($B$12,Data!$A$2:$B$8,2,0)),IF(VLOOKUP($B$12,Data!$A$2:$B$8,2,0)=52,B970+7,B970+14)))</f>
        <v>#VALUE!</v>
      </c>
      <c r="C971" s="0" t="e">
        <f aca="false">IF(A971="","",F970*($B$10/VLOOKUP($B$12,Data!$A$2:$B$8,2,0)))</f>
        <v>#VALUE!</v>
      </c>
      <c r="D971" s="0" t="e">
        <f aca="false">IF(A971="","",IF(F970&lt;$F$9,F970,$F$9-C971))</f>
        <v>#VALUE!</v>
      </c>
      <c r="E971" s="20" t="e">
        <f aca="false">IF(D971&gt;=F970,"",IF(A971="","",IF($D$9&gt;0,$D$9,0)+IF(AND(DATE(YEAR(B971),MONTH($D$11),DAY($D$11))&gt;B970,DATE(YEAR(B971),MONTH($D$11),DAY($D$11))&lt;=B971),$D$10,0)+IF(AND($D$13&gt;B970,$D$13&lt;=B971),$D$12,0)))</f>
        <v>#VALUE!</v>
      </c>
      <c r="F971" s="0" t="e">
        <f aca="false">IF(A971="","",F970-D971-E971)</f>
        <v>#VALUE!</v>
      </c>
    </row>
    <row r="972" customFormat="false" ht="12.85" hidden="false" customHeight="false" outlineLevel="0" collapsed="false">
      <c r="A972" s="0" t="e">
        <f aca="false">IF(AND(A971&lt;$F$12,F971&gt;0),A971+1,"")</f>
        <v>#VALUE!</v>
      </c>
      <c r="B972" s="19" t="e">
        <f aca="false">IF(A972="","",IF(VLOOKUP($B$12,Data!$A$2:$B$8,2,0)&lt;13,EDATE($B$16,A972*12/VLOOKUP($B$12,Data!$A$2:$B$8,2,0)),IF(VLOOKUP($B$12,Data!$A$2:$B$8,2,0)=52,B971+7,B971+14)))</f>
        <v>#VALUE!</v>
      </c>
      <c r="C972" s="0" t="e">
        <f aca="false">IF(A972="","",F971*($B$10/VLOOKUP($B$12,Data!$A$2:$B$8,2,0)))</f>
        <v>#VALUE!</v>
      </c>
      <c r="D972" s="0" t="e">
        <f aca="false">IF(A972="","",IF(F971&lt;$F$9,F971,$F$9-C972))</f>
        <v>#VALUE!</v>
      </c>
      <c r="E972" s="20" t="e">
        <f aca="false">IF(D972&gt;=F971,"",IF(A972="","",IF($D$9&gt;0,$D$9,0)+IF(AND(DATE(YEAR(B972),MONTH($D$11),DAY($D$11))&gt;B971,DATE(YEAR(B972),MONTH($D$11),DAY($D$11))&lt;=B972),$D$10,0)+IF(AND($D$13&gt;B971,$D$13&lt;=B972),$D$12,0)))</f>
        <v>#VALUE!</v>
      </c>
      <c r="F972" s="0" t="e">
        <f aca="false">IF(A972="","",F971-D972-E972)</f>
        <v>#VALUE!</v>
      </c>
    </row>
    <row r="973" customFormat="false" ht="12.85" hidden="false" customHeight="false" outlineLevel="0" collapsed="false">
      <c r="A973" s="0" t="e">
        <f aca="false">IF(AND(A972&lt;$F$12,F972&gt;0),A972+1,"")</f>
        <v>#VALUE!</v>
      </c>
      <c r="B973" s="19" t="e">
        <f aca="false">IF(A973="","",IF(VLOOKUP($B$12,Data!$A$2:$B$8,2,0)&lt;13,EDATE($B$16,A973*12/VLOOKUP($B$12,Data!$A$2:$B$8,2,0)),IF(VLOOKUP($B$12,Data!$A$2:$B$8,2,0)=52,B972+7,B972+14)))</f>
        <v>#VALUE!</v>
      </c>
      <c r="C973" s="0" t="e">
        <f aca="false">IF(A973="","",F972*($B$10/VLOOKUP($B$12,Data!$A$2:$B$8,2,0)))</f>
        <v>#VALUE!</v>
      </c>
      <c r="D973" s="0" t="e">
        <f aca="false">IF(A973="","",IF(F972&lt;$F$9,F972,$F$9-C973))</f>
        <v>#VALUE!</v>
      </c>
      <c r="E973" s="20" t="e">
        <f aca="false">IF(D973&gt;=F972,"",IF(A973="","",IF($D$9&gt;0,$D$9,0)+IF(AND(DATE(YEAR(B973),MONTH($D$11),DAY($D$11))&gt;B972,DATE(YEAR(B973),MONTH($D$11),DAY($D$11))&lt;=B973),$D$10,0)+IF(AND($D$13&gt;B972,$D$13&lt;=B973),$D$12,0)))</f>
        <v>#VALUE!</v>
      </c>
      <c r="F973" s="0" t="e">
        <f aca="false">IF(A973="","",F972-D973-E973)</f>
        <v>#VALUE!</v>
      </c>
    </row>
    <row r="974" customFormat="false" ht="12.85" hidden="false" customHeight="false" outlineLevel="0" collapsed="false">
      <c r="A974" s="0" t="e">
        <f aca="false">IF(AND(A973&lt;$F$12,F973&gt;0),A973+1,"")</f>
        <v>#VALUE!</v>
      </c>
      <c r="B974" s="19" t="e">
        <f aca="false">IF(A974="","",IF(VLOOKUP($B$12,Data!$A$2:$B$8,2,0)&lt;13,EDATE($B$16,A974*12/VLOOKUP($B$12,Data!$A$2:$B$8,2,0)),IF(VLOOKUP($B$12,Data!$A$2:$B$8,2,0)=52,B973+7,B973+14)))</f>
        <v>#VALUE!</v>
      </c>
      <c r="C974" s="0" t="e">
        <f aca="false">IF(A974="","",F973*($B$10/VLOOKUP($B$12,Data!$A$2:$B$8,2,0)))</f>
        <v>#VALUE!</v>
      </c>
      <c r="D974" s="0" t="e">
        <f aca="false">IF(A974="","",IF(F973&lt;$F$9,F973,$F$9-C974))</f>
        <v>#VALUE!</v>
      </c>
      <c r="E974" s="20" t="e">
        <f aca="false">IF(D974&gt;=F973,"",IF(A974="","",IF($D$9&gt;0,$D$9,0)+IF(AND(DATE(YEAR(B974),MONTH($D$11),DAY($D$11))&gt;B973,DATE(YEAR(B974),MONTH($D$11),DAY($D$11))&lt;=B974),$D$10,0)+IF(AND($D$13&gt;B973,$D$13&lt;=B974),$D$12,0)))</f>
        <v>#VALUE!</v>
      </c>
      <c r="F974" s="0" t="e">
        <f aca="false">IF(A974="","",F973-D974-E974)</f>
        <v>#VALUE!</v>
      </c>
    </row>
    <row r="975" customFormat="false" ht="12.85" hidden="false" customHeight="false" outlineLevel="0" collapsed="false">
      <c r="A975" s="0" t="e">
        <f aca="false">IF(AND(A974&lt;$F$12,F974&gt;0),A974+1,"")</f>
        <v>#VALUE!</v>
      </c>
      <c r="B975" s="19" t="e">
        <f aca="false">IF(A975="","",IF(VLOOKUP($B$12,Data!$A$2:$B$8,2,0)&lt;13,EDATE($B$16,A975*12/VLOOKUP($B$12,Data!$A$2:$B$8,2,0)),IF(VLOOKUP($B$12,Data!$A$2:$B$8,2,0)=52,B974+7,B974+14)))</f>
        <v>#VALUE!</v>
      </c>
      <c r="C975" s="0" t="e">
        <f aca="false">IF(A975="","",F974*($B$10/VLOOKUP($B$12,Data!$A$2:$B$8,2,0)))</f>
        <v>#VALUE!</v>
      </c>
      <c r="D975" s="0" t="e">
        <f aca="false">IF(A975="","",IF(F974&lt;$F$9,F974,$F$9-C975))</f>
        <v>#VALUE!</v>
      </c>
      <c r="E975" s="20" t="e">
        <f aca="false">IF(D975&gt;=F974,"",IF(A975="","",IF($D$9&gt;0,$D$9,0)+IF(AND(DATE(YEAR(B975),MONTH($D$11),DAY($D$11))&gt;B974,DATE(YEAR(B975),MONTH($D$11),DAY($D$11))&lt;=B975),$D$10,0)+IF(AND($D$13&gt;B974,$D$13&lt;=B975),$D$12,0)))</f>
        <v>#VALUE!</v>
      </c>
      <c r="F975" s="0" t="e">
        <f aca="false">IF(A975="","",F974-D975-E975)</f>
        <v>#VALUE!</v>
      </c>
    </row>
    <row r="976" customFormat="false" ht="12.85" hidden="false" customHeight="false" outlineLevel="0" collapsed="false">
      <c r="A976" s="0" t="e">
        <f aca="false">IF(AND(A975&lt;$F$12,F975&gt;0),A975+1,"")</f>
        <v>#VALUE!</v>
      </c>
      <c r="B976" s="19" t="e">
        <f aca="false">IF(A976="","",IF(VLOOKUP($B$12,Data!$A$2:$B$8,2,0)&lt;13,EDATE($B$16,A976*12/VLOOKUP($B$12,Data!$A$2:$B$8,2,0)),IF(VLOOKUP($B$12,Data!$A$2:$B$8,2,0)=52,B975+7,B975+14)))</f>
        <v>#VALUE!</v>
      </c>
      <c r="C976" s="0" t="e">
        <f aca="false">IF(A976="","",F975*($B$10/VLOOKUP($B$12,Data!$A$2:$B$8,2,0)))</f>
        <v>#VALUE!</v>
      </c>
      <c r="D976" s="0" t="e">
        <f aca="false">IF(A976="","",IF(F975&lt;$F$9,F975,$F$9-C976))</f>
        <v>#VALUE!</v>
      </c>
      <c r="E976" s="20" t="e">
        <f aca="false">IF(D976&gt;=F975,"",IF(A976="","",IF($D$9&gt;0,$D$9,0)+IF(AND(DATE(YEAR(B976),MONTH($D$11),DAY($D$11))&gt;B975,DATE(YEAR(B976),MONTH($D$11),DAY($D$11))&lt;=B976),$D$10,0)+IF(AND($D$13&gt;B975,$D$13&lt;=B976),$D$12,0)))</f>
        <v>#VALUE!</v>
      </c>
      <c r="F976" s="0" t="e">
        <f aca="false">IF(A976="","",F975-D976-E976)</f>
        <v>#VALUE!</v>
      </c>
    </row>
    <row r="977" customFormat="false" ht="12.85" hidden="false" customHeight="false" outlineLevel="0" collapsed="false">
      <c r="A977" s="0" t="e">
        <f aca="false">IF(AND(A976&lt;$F$12,F976&gt;0),A976+1,"")</f>
        <v>#VALUE!</v>
      </c>
      <c r="B977" s="19" t="e">
        <f aca="false">IF(A977="","",IF(VLOOKUP($B$12,Data!$A$2:$B$8,2,0)&lt;13,EDATE($B$16,A977*12/VLOOKUP($B$12,Data!$A$2:$B$8,2,0)),IF(VLOOKUP($B$12,Data!$A$2:$B$8,2,0)=52,B976+7,B976+14)))</f>
        <v>#VALUE!</v>
      </c>
      <c r="C977" s="0" t="e">
        <f aca="false">IF(A977="","",F976*($B$10/VLOOKUP($B$12,Data!$A$2:$B$8,2,0)))</f>
        <v>#VALUE!</v>
      </c>
      <c r="D977" s="0" t="e">
        <f aca="false">IF(A977="","",IF(F976&lt;$F$9,F976,$F$9-C977))</f>
        <v>#VALUE!</v>
      </c>
      <c r="E977" s="20" t="e">
        <f aca="false">IF(D977&gt;=F976,"",IF(A977="","",IF($D$9&gt;0,$D$9,0)+IF(AND(DATE(YEAR(B977),MONTH($D$11),DAY($D$11))&gt;B976,DATE(YEAR(B977),MONTH($D$11),DAY($D$11))&lt;=B977),$D$10,0)+IF(AND($D$13&gt;B976,$D$13&lt;=B977),$D$12,0)))</f>
        <v>#VALUE!</v>
      </c>
      <c r="F977" s="0" t="e">
        <f aca="false">IF(A977="","",F976-D977-E977)</f>
        <v>#VALUE!</v>
      </c>
    </row>
    <row r="978" customFormat="false" ht="12.85" hidden="false" customHeight="false" outlineLevel="0" collapsed="false">
      <c r="A978" s="0" t="e">
        <f aca="false">IF(AND(A977&lt;$F$12,F977&gt;0),A977+1,"")</f>
        <v>#VALUE!</v>
      </c>
      <c r="B978" s="19" t="e">
        <f aca="false">IF(A978="","",IF(VLOOKUP($B$12,Data!$A$2:$B$8,2,0)&lt;13,EDATE($B$16,A978*12/VLOOKUP($B$12,Data!$A$2:$B$8,2,0)),IF(VLOOKUP($B$12,Data!$A$2:$B$8,2,0)=52,B977+7,B977+14)))</f>
        <v>#VALUE!</v>
      </c>
      <c r="C978" s="0" t="e">
        <f aca="false">IF(A978="","",F977*($B$10/VLOOKUP($B$12,Data!$A$2:$B$8,2,0)))</f>
        <v>#VALUE!</v>
      </c>
      <c r="D978" s="0" t="e">
        <f aca="false">IF(A978="","",IF(F977&lt;$F$9,F977,$F$9-C978))</f>
        <v>#VALUE!</v>
      </c>
      <c r="E978" s="20" t="e">
        <f aca="false">IF(D978&gt;=F977,"",IF(A978="","",IF($D$9&gt;0,$D$9,0)+IF(AND(DATE(YEAR(B978),MONTH($D$11),DAY($D$11))&gt;B977,DATE(YEAR(B978),MONTH($D$11),DAY($D$11))&lt;=B978),$D$10,0)+IF(AND($D$13&gt;B977,$D$13&lt;=B978),$D$12,0)))</f>
        <v>#VALUE!</v>
      </c>
      <c r="F978" s="0" t="e">
        <f aca="false">IF(A978="","",F977-D978-E978)</f>
        <v>#VALUE!</v>
      </c>
    </row>
    <row r="979" customFormat="false" ht="12.85" hidden="false" customHeight="false" outlineLevel="0" collapsed="false">
      <c r="A979" s="0" t="e">
        <f aca="false">IF(AND(A978&lt;$F$12,F978&gt;0),A978+1,"")</f>
        <v>#VALUE!</v>
      </c>
      <c r="B979" s="19" t="e">
        <f aca="false">IF(A979="","",IF(VLOOKUP($B$12,Data!$A$2:$B$8,2,0)&lt;13,EDATE($B$16,A979*12/VLOOKUP($B$12,Data!$A$2:$B$8,2,0)),IF(VLOOKUP($B$12,Data!$A$2:$B$8,2,0)=52,B978+7,B978+14)))</f>
        <v>#VALUE!</v>
      </c>
      <c r="C979" s="0" t="e">
        <f aca="false">IF(A979="","",F978*($B$10/VLOOKUP($B$12,Data!$A$2:$B$8,2,0)))</f>
        <v>#VALUE!</v>
      </c>
      <c r="D979" s="0" t="e">
        <f aca="false">IF(A979="","",IF(F978&lt;$F$9,F978,$F$9-C979))</f>
        <v>#VALUE!</v>
      </c>
      <c r="E979" s="20" t="e">
        <f aca="false">IF(D979&gt;=F978,"",IF(A979="","",IF($D$9&gt;0,$D$9,0)+IF(AND(DATE(YEAR(B979),MONTH($D$11),DAY($D$11))&gt;B978,DATE(YEAR(B979),MONTH($D$11),DAY($D$11))&lt;=B979),$D$10,0)+IF(AND($D$13&gt;B978,$D$13&lt;=B979),$D$12,0)))</f>
        <v>#VALUE!</v>
      </c>
      <c r="F979" s="0" t="e">
        <f aca="false">IF(A979="","",F978-D979-E979)</f>
        <v>#VALUE!</v>
      </c>
    </row>
    <row r="980" customFormat="false" ht="12.85" hidden="false" customHeight="false" outlineLevel="0" collapsed="false">
      <c r="A980" s="0" t="e">
        <f aca="false">IF(AND(A979&lt;$F$12,F979&gt;0),A979+1,"")</f>
        <v>#VALUE!</v>
      </c>
      <c r="B980" s="19" t="e">
        <f aca="false">IF(A980="","",IF(VLOOKUP($B$12,Data!$A$2:$B$8,2,0)&lt;13,EDATE($B$16,A980*12/VLOOKUP($B$12,Data!$A$2:$B$8,2,0)),IF(VLOOKUP($B$12,Data!$A$2:$B$8,2,0)=52,B979+7,B979+14)))</f>
        <v>#VALUE!</v>
      </c>
      <c r="C980" s="0" t="e">
        <f aca="false">IF(A980="","",F979*($B$10/VLOOKUP($B$12,Data!$A$2:$B$8,2,0)))</f>
        <v>#VALUE!</v>
      </c>
      <c r="D980" s="0" t="e">
        <f aca="false">IF(A980="","",IF(F979&lt;$F$9,F979,$F$9-C980))</f>
        <v>#VALUE!</v>
      </c>
      <c r="E980" s="20" t="e">
        <f aca="false">IF(D980&gt;=F979,"",IF(A980="","",IF($D$9&gt;0,$D$9,0)+IF(AND(DATE(YEAR(B980),MONTH($D$11),DAY($D$11))&gt;B979,DATE(YEAR(B980),MONTH($D$11),DAY($D$11))&lt;=B980),$D$10,0)+IF(AND($D$13&gt;B979,$D$13&lt;=B980),$D$12,0)))</f>
        <v>#VALUE!</v>
      </c>
      <c r="F980" s="0" t="e">
        <f aca="false">IF(A980="","",F979-D980-E980)</f>
        <v>#VALUE!</v>
      </c>
    </row>
    <row r="981" customFormat="false" ht="12.85" hidden="false" customHeight="false" outlineLevel="0" collapsed="false">
      <c r="A981" s="0" t="e">
        <f aca="false">IF(AND(A980&lt;$F$12,F980&gt;0),A980+1,"")</f>
        <v>#VALUE!</v>
      </c>
      <c r="B981" s="19" t="e">
        <f aca="false">IF(A981="","",IF(VLOOKUP($B$12,Data!$A$2:$B$8,2,0)&lt;13,EDATE($B$16,A981*12/VLOOKUP($B$12,Data!$A$2:$B$8,2,0)),IF(VLOOKUP($B$12,Data!$A$2:$B$8,2,0)=52,B980+7,B980+14)))</f>
        <v>#VALUE!</v>
      </c>
      <c r="C981" s="0" t="e">
        <f aca="false">IF(A981="","",F980*($B$10/VLOOKUP($B$12,Data!$A$2:$B$8,2,0)))</f>
        <v>#VALUE!</v>
      </c>
      <c r="D981" s="0" t="e">
        <f aca="false">IF(A981="","",IF(F980&lt;$F$9,F980,$F$9-C981))</f>
        <v>#VALUE!</v>
      </c>
      <c r="E981" s="20" t="e">
        <f aca="false">IF(D981&gt;=F980,"",IF(A981="","",IF($D$9&gt;0,$D$9,0)+IF(AND(DATE(YEAR(B981),MONTH($D$11),DAY($D$11))&gt;B980,DATE(YEAR(B981),MONTH($D$11),DAY($D$11))&lt;=B981),$D$10,0)+IF(AND($D$13&gt;B980,$D$13&lt;=B981),$D$12,0)))</f>
        <v>#VALUE!</v>
      </c>
      <c r="F981" s="0" t="e">
        <f aca="false">IF(A981="","",F980-D981-E981)</f>
        <v>#VALUE!</v>
      </c>
    </row>
    <row r="982" customFormat="false" ht="12.85" hidden="false" customHeight="false" outlineLevel="0" collapsed="false">
      <c r="A982" s="0" t="e">
        <f aca="false">IF(AND(A981&lt;$F$12,F981&gt;0),A981+1,"")</f>
        <v>#VALUE!</v>
      </c>
      <c r="B982" s="19" t="e">
        <f aca="false">IF(A982="","",IF(VLOOKUP($B$12,Data!$A$2:$B$8,2,0)&lt;13,EDATE($B$16,A982*12/VLOOKUP($B$12,Data!$A$2:$B$8,2,0)),IF(VLOOKUP($B$12,Data!$A$2:$B$8,2,0)=52,B981+7,B981+14)))</f>
        <v>#VALUE!</v>
      </c>
      <c r="C982" s="0" t="e">
        <f aca="false">IF(A982="","",F981*($B$10/VLOOKUP($B$12,Data!$A$2:$B$8,2,0)))</f>
        <v>#VALUE!</v>
      </c>
      <c r="D982" s="0" t="e">
        <f aca="false">IF(A982="","",IF(F981&lt;$F$9,F981,$F$9-C982))</f>
        <v>#VALUE!</v>
      </c>
      <c r="E982" s="20" t="e">
        <f aca="false">IF(D982&gt;=F981,"",IF(A982="","",IF($D$9&gt;0,$D$9,0)+IF(AND(DATE(YEAR(B982),MONTH($D$11),DAY($D$11))&gt;B981,DATE(YEAR(B982),MONTH($D$11),DAY($D$11))&lt;=B982),$D$10,0)+IF(AND($D$13&gt;B981,$D$13&lt;=B982),$D$12,0)))</f>
        <v>#VALUE!</v>
      </c>
      <c r="F982" s="0" t="e">
        <f aca="false">IF(A982="","",F981-D982-E982)</f>
        <v>#VALUE!</v>
      </c>
    </row>
    <row r="983" customFormat="false" ht="12.85" hidden="false" customHeight="false" outlineLevel="0" collapsed="false">
      <c r="A983" s="0" t="e">
        <f aca="false">IF(AND(A982&lt;$F$12,F982&gt;0),A982+1,"")</f>
        <v>#VALUE!</v>
      </c>
      <c r="B983" s="19" t="e">
        <f aca="false">IF(A983="","",IF(VLOOKUP($B$12,Data!$A$2:$B$8,2,0)&lt;13,EDATE($B$16,A983*12/VLOOKUP($B$12,Data!$A$2:$B$8,2,0)),IF(VLOOKUP($B$12,Data!$A$2:$B$8,2,0)=52,B982+7,B982+14)))</f>
        <v>#VALUE!</v>
      </c>
      <c r="C983" s="0" t="e">
        <f aca="false">IF(A983="","",F982*($B$10/VLOOKUP($B$12,Data!$A$2:$B$8,2,0)))</f>
        <v>#VALUE!</v>
      </c>
      <c r="D983" s="0" t="e">
        <f aca="false">IF(A983="","",IF(F982&lt;$F$9,F982,$F$9-C983))</f>
        <v>#VALUE!</v>
      </c>
      <c r="E983" s="20" t="e">
        <f aca="false">IF(D983&gt;=F982,"",IF(A983="","",IF($D$9&gt;0,$D$9,0)+IF(AND(DATE(YEAR(B983),MONTH($D$11),DAY($D$11))&gt;B982,DATE(YEAR(B983),MONTH($D$11),DAY($D$11))&lt;=B983),$D$10,0)+IF(AND($D$13&gt;B982,$D$13&lt;=B983),$D$12,0)))</f>
        <v>#VALUE!</v>
      </c>
      <c r="F983" s="0" t="e">
        <f aca="false">IF(A983="","",F982-D983-E983)</f>
        <v>#VALUE!</v>
      </c>
    </row>
    <row r="984" customFormat="false" ht="12.85" hidden="false" customHeight="false" outlineLevel="0" collapsed="false">
      <c r="A984" s="0" t="e">
        <f aca="false">IF(AND(A983&lt;$F$12,F983&gt;0),A983+1,"")</f>
        <v>#VALUE!</v>
      </c>
      <c r="B984" s="19" t="e">
        <f aca="false">IF(A984="","",IF(VLOOKUP($B$12,Data!$A$2:$B$8,2,0)&lt;13,EDATE($B$16,A984*12/VLOOKUP($B$12,Data!$A$2:$B$8,2,0)),IF(VLOOKUP($B$12,Data!$A$2:$B$8,2,0)=52,B983+7,B983+14)))</f>
        <v>#VALUE!</v>
      </c>
      <c r="C984" s="0" t="e">
        <f aca="false">IF(A984="","",F983*($B$10/VLOOKUP($B$12,Data!$A$2:$B$8,2,0)))</f>
        <v>#VALUE!</v>
      </c>
      <c r="D984" s="0" t="e">
        <f aca="false">IF(A984="","",IF(F983&lt;$F$9,F983,$F$9-C984))</f>
        <v>#VALUE!</v>
      </c>
      <c r="E984" s="20" t="e">
        <f aca="false">IF(D984&gt;=F983,"",IF(A984="","",IF($D$9&gt;0,$D$9,0)+IF(AND(DATE(YEAR(B984),MONTH($D$11),DAY($D$11))&gt;B983,DATE(YEAR(B984),MONTH($D$11),DAY($D$11))&lt;=B984),$D$10,0)+IF(AND($D$13&gt;B983,$D$13&lt;=B984),$D$12,0)))</f>
        <v>#VALUE!</v>
      </c>
      <c r="F984" s="0" t="e">
        <f aca="false">IF(A984="","",F983-D984-E984)</f>
        <v>#VALUE!</v>
      </c>
    </row>
    <row r="985" customFormat="false" ht="12.85" hidden="false" customHeight="false" outlineLevel="0" collapsed="false">
      <c r="A985" s="0" t="e">
        <f aca="false">IF(AND(A984&lt;$F$12,F984&gt;0),A984+1,"")</f>
        <v>#VALUE!</v>
      </c>
      <c r="B985" s="19" t="e">
        <f aca="false">IF(A985="","",IF(VLOOKUP($B$12,Data!$A$2:$B$8,2,0)&lt;13,EDATE($B$16,A985*12/VLOOKUP($B$12,Data!$A$2:$B$8,2,0)),IF(VLOOKUP($B$12,Data!$A$2:$B$8,2,0)=52,B984+7,B984+14)))</f>
        <v>#VALUE!</v>
      </c>
      <c r="C985" s="0" t="e">
        <f aca="false">IF(A985="","",F984*($B$10/VLOOKUP($B$12,Data!$A$2:$B$8,2,0)))</f>
        <v>#VALUE!</v>
      </c>
      <c r="D985" s="0" t="e">
        <f aca="false">IF(A985="","",IF(F984&lt;$F$9,F984,$F$9-C985))</f>
        <v>#VALUE!</v>
      </c>
      <c r="E985" s="20" t="e">
        <f aca="false">IF(D985&gt;=F984,"",IF(A985="","",IF($D$9&gt;0,$D$9,0)+IF(AND(DATE(YEAR(B985),MONTH($D$11),DAY($D$11))&gt;B984,DATE(YEAR(B985),MONTH($D$11),DAY($D$11))&lt;=B985),$D$10,0)+IF(AND($D$13&gt;B984,$D$13&lt;=B985),$D$12,0)))</f>
        <v>#VALUE!</v>
      </c>
      <c r="F985" s="0" t="e">
        <f aca="false">IF(A985="","",F984-D985-E985)</f>
        <v>#VALUE!</v>
      </c>
    </row>
    <row r="986" customFormat="false" ht="12.85" hidden="false" customHeight="false" outlineLevel="0" collapsed="false">
      <c r="A986" s="0" t="e">
        <f aca="false">IF(AND(A985&lt;$F$12,F985&gt;0),A985+1,"")</f>
        <v>#VALUE!</v>
      </c>
      <c r="B986" s="19" t="e">
        <f aca="false">IF(A986="","",IF(VLOOKUP($B$12,Data!$A$2:$B$8,2,0)&lt;13,EDATE($B$16,A986*12/VLOOKUP($B$12,Data!$A$2:$B$8,2,0)),IF(VLOOKUP($B$12,Data!$A$2:$B$8,2,0)=52,B985+7,B985+14)))</f>
        <v>#VALUE!</v>
      </c>
      <c r="C986" s="0" t="e">
        <f aca="false">IF(A986="","",F985*($B$10/VLOOKUP($B$12,Data!$A$2:$B$8,2,0)))</f>
        <v>#VALUE!</v>
      </c>
      <c r="D986" s="0" t="e">
        <f aca="false">IF(A986="","",IF(F985&lt;$F$9,F985,$F$9-C986))</f>
        <v>#VALUE!</v>
      </c>
      <c r="E986" s="20" t="e">
        <f aca="false">IF(D986&gt;=F985,"",IF(A986="","",IF($D$9&gt;0,$D$9,0)+IF(AND(DATE(YEAR(B986),MONTH($D$11),DAY($D$11))&gt;B985,DATE(YEAR(B986),MONTH($D$11),DAY($D$11))&lt;=B986),$D$10,0)+IF(AND($D$13&gt;B985,$D$13&lt;=B986),$D$12,0)))</f>
        <v>#VALUE!</v>
      </c>
      <c r="F986" s="0" t="e">
        <f aca="false">IF(A986="","",F985-D986-E986)</f>
        <v>#VALUE!</v>
      </c>
    </row>
    <row r="987" customFormat="false" ht="12.85" hidden="false" customHeight="false" outlineLevel="0" collapsed="false">
      <c r="A987" s="0" t="e">
        <f aca="false">IF(AND(A986&lt;$F$12,F986&gt;0),A986+1,"")</f>
        <v>#VALUE!</v>
      </c>
      <c r="B987" s="19" t="e">
        <f aca="false">IF(A987="","",IF(VLOOKUP($B$12,Data!$A$2:$B$8,2,0)&lt;13,EDATE($B$16,A987*12/VLOOKUP($B$12,Data!$A$2:$B$8,2,0)),IF(VLOOKUP($B$12,Data!$A$2:$B$8,2,0)=52,B986+7,B986+14)))</f>
        <v>#VALUE!</v>
      </c>
      <c r="C987" s="0" t="e">
        <f aca="false">IF(A987="","",F986*($B$10/VLOOKUP($B$12,Data!$A$2:$B$8,2,0)))</f>
        <v>#VALUE!</v>
      </c>
      <c r="D987" s="0" t="e">
        <f aca="false">IF(A987="","",IF(F986&lt;$F$9,F986,$F$9-C987))</f>
        <v>#VALUE!</v>
      </c>
      <c r="E987" s="20" t="e">
        <f aca="false">IF(D987&gt;=F986,"",IF(A987="","",IF($D$9&gt;0,$D$9,0)+IF(AND(DATE(YEAR(B987),MONTH($D$11),DAY($D$11))&gt;B986,DATE(YEAR(B987),MONTH($D$11),DAY($D$11))&lt;=B987),$D$10,0)+IF(AND($D$13&gt;B986,$D$13&lt;=B987),$D$12,0)))</f>
        <v>#VALUE!</v>
      </c>
      <c r="F987" s="0" t="e">
        <f aca="false">IF(A987="","",F986-D987-E987)</f>
        <v>#VALUE!</v>
      </c>
    </row>
    <row r="988" customFormat="false" ht="12.85" hidden="false" customHeight="false" outlineLevel="0" collapsed="false">
      <c r="A988" s="0" t="e">
        <f aca="false">IF(AND(A987&lt;$F$12,F987&gt;0),A987+1,"")</f>
        <v>#VALUE!</v>
      </c>
      <c r="B988" s="19" t="e">
        <f aca="false">IF(A988="","",IF(VLOOKUP($B$12,Data!$A$2:$B$8,2,0)&lt;13,EDATE($B$16,A988*12/VLOOKUP($B$12,Data!$A$2:$B$8,2,0)),IF(VLOOKUP($B$12,Data!$A$2:$B$8,2,0)=52,B987+7,B987+14)))</f>
        <v>#VALUE!</v>
      </c>
      <c r="C988" s="0" t="e">
        <f aca="false">IF(A988="","",F987*($B$10/VLOOKUP($B$12,Data!$A$2:$B$8,2,0)))</f>
        <v>#VALUE!</v>
      </c>
      <c r="D988" s="0" t="e">
        <f aca="false">IF(A988="","",IF(F987&lt;$F$9,F987,$F$9-C988))</f>
        <v>#VALUE!</v>
      </c>
      <c r="E988" s="20" t="e">
        <f aca="false">IF(D988&gt;=F987,"",IF(A988="","",IF($D$9&gt;0,$D$9,0)+IF(AND(DATE(YEAR(B988),MONTH($D$11),DAY($D$11))&gt;B987,DATE(YEAR(B988),MONTH($D$11),DAY($D$11))&lt;=B988),$D$10,0)+IF(AND($D$13&gt;B987,$D$13&lt;=B988),$D$12,0)))</f>
        <v>#VALUE!</v>
      </c>
      <c r="F988" s="0" t="e">
        <f aca="false">IF(A988="","",F987-D988-E988)</f>
        <v>#VALUE!</v>
      </c>
    </row>
    <row r="989" customFormat="false" ht="12.85" hidden="false" customHeight="false" outlineLevel="0" collapsed="false">
      <c r="A989" s="0" t="e">
        <f aca="false">IF(AND(A988&lt;$F$12,F988&gt;0),A988+1,"")</f>
        <v>#VALUE!</v>
      </c>
      <c r="B989" s="19" t="e">
        <f aca="false">IF(A989="","",IF(VLOOKUP($B$12,Data!$A$2:$B$8,2,0)&lt;13,EDATE($B$16,A989*12/VLOOKUP($B$12,Data!$A$2:$B$8,2,0)),IF(VLOOKUP($B$12,Data!$A$2:$B$8,2,0)=52,B988+7,B988+14)))</f>
        <v>#VALUE!</v>
      </c>
      <c r="C989" s="0" t="e">
        <f aca="false">IF(A989="","",F988*($B$10/VLOOKUP($B$12,Data!$A$2:$B$8,2,0)))</f>
        <v>#VALUE!</v>
      </c>
      <c r="D989" s="0" t="e">
        <f aca="false">IF(A989="","",IF(F988&lt;$F$9,F988,$F$9-C989))</f>
        <v>#VALUE!</v>
      </c>
      <c r="E989" s="20" t="e">
        <f aca="false">IF(D989&gt;=F988,"",IF(A989="","",IF($D$9&gt;0,$D$9,0)+IF(AND(DATE(YEAR(B989),MONTH($D$11),DAY($D$11))&gt;B988,DATE(YEAR(B989),MONTH($D$11),DAY($D$11))&lt;=B989),$D$10,0)+IF(AND($D$13&gt;B988,$D$13&lt;=B989),$D$12,0)))</f>
        <v>#VALUE!</v>
      </c>
      <c r="F989" s="0" t="e">
        <f aca="false">IF(A989="","",F988-D989-E989)</f>
        <v>#VALUE!</v>
      </c>
    </row>
    <row r="990" customFormat="false" ht="12.85" hidden="false" customHeight="false" outlineLevel="0" collapsed="false">
      <c r="A990" s="0" t="e">
        <f aca="false">IF(AND(A989&lt;$F$12,F989&gt;0),A989+1,"")</f>
        <v>#VALUE!</v>
      </c>
      <c r="B990" s="19" t="e">
        <f aca="false">IF(A990="","",IF(VLOOKUP($B$12,Data!$A$2:$B$8,2,0)&lt;13,EDATE($B$16,A990*12/VLOOKUP($B$12,Data!$A$2:$B$8,2,0)),IF(VLOOKUP($B$12,Data!$A$2:$B$8,2,0)=52,B989+7,B989+14)))</f>
        <v>#VALUE!</v>
      </c>
      <c r="C990" s="0" t="e">
        <f aca="false">IF(A990="","",F989*($B$10/VLOOKUP($B$12,Data!$A$2:$B$8,2,0)))</f>
        <v>#VALUE!</v>
      </c>
      <c r="D990" s="0" t="e">
        <f aca="false">IF(A990="","",IF(F989&lt;$F$9,F989,$F$9-C990))</f>
        <v>#VALUE!</v>
      </c>
      <c r="E990" s="20" t="e">
        <f aca="false">IF(D990&gt;=F989,"",IF(A990="","",IF($D$9&gt;0,$D$9,0)+IF(AND(DATE(YEAR(B990),MONTH($D$11),DAY($D$11))&gt;B989,DATE(YEAR(B990),MONTH($D$11),DAY($D$11))&lt;=B990),$D$10,0)+IF(AND($D$13&gt;B989,$D$13&lt;=B990),$D$12,0)))</f>
        <v>#VALUE!</v>
      </c>
      <c r="F990" s="0" t="e">
        <f aca="false">IF(A990="","",F989-D990-E990)</f>
        <v>#VALUE!</v>
      </c>
    </row>
    <row r="991" customFormat="false" ht="12.85" hidden="false" customHeight="false" outlineLevel="0" collapsed="false">
      <c r="A991" s="0" t="e">
        <f aca="false">IF(AND(A990&lt;$F$12,F990&gt;0),A990+1,"")</f>
        <v>#VALUE!</v>
      </c>
      <c r="B991" s="19" t="e">
        <f aca="false">IF(A991="","",IF(VLOOKUP($B$12,Data!$A$2:$B$8,2,0)&lt;13,EDATE($B$16,A991*12/VLOOKUP($B$12,Data!$A$2:$B$8,2,0)),IF(VLOOKUP($B$12,Data!$A$2:$B$8,2,0)=52,B990+7,B990+14)))</f>
        <v>#VALUE!</v>
      </c>
      <c r="C991" s="0" t="e">
        <f aca="false">IF(A991="","",F990*($B$10/VLOOKUP($B$12,Data!$A$2:$B$8,2,0)))</f>
        <v>#VALUE!</v>
      </c>
      <c r="D991" s="0" t="e">
        <f aca="false">IF(A991="","",IF(F990&lt;$F$9,F990,$F$9-C991))</f>
        <v>#VALUE!</v>
      </c>
      <c r="E991" s="20" t="e">
        <f aca="false">IF(D991&gt;=F990,"",IF(A991="","",IF($D$9&gt;0,$D$9,0)+IF(AND(DATE(YEAR(B991),MONTH($D$11),DAY($D$11))&gt;B990,DATE(YEAR(B991),MONTH($D$11),DAY($D$11))&lt;=B991),$D$10,0)+IF(AND($D$13&gt;B990,$D$13&lt;=B991),$D$12,0)))</f>
        <v>#VALUE!</v>
      </c>
      <c r="F991" s="0" t="e">
        <f aca="false">IF(A991="","",F990-D991-E991)</f>
        <v>#VALUE!</v>
      </c>
    </row>
    <row r="992" customFormat="false" ht="12.85" hidden="false" customHeight="false" outlineLevel="0" collapsed="false">
      <c r="A992" s="0" t="e">
        <f aca="false">IF(AND(A991&lt;$F$12,F991&gt;0),A991+1,"")</f>
        <v>#VALUE!</v>
      </c>
      <c r="B992" s="19" t="e">
        <f aca="false">IF(A992="","",IF(VLOOKUP($B$12,Data!$A$2:$B$8,2,0)&lt;13,EDATE($B$16,A992*12/VLOOKUP($B$12,Data!$A$2:$B$8,2,0)),IF(VLOOKUP($B$12,Data!$A$2:$B$8,2,0)=52,B991+7,B991+14)))</f>
        <v>#VALUE!</v>
      </c>
      <c r="C992" s="0" t="e">
        <f aca="false">IF(A992="","",F991*($B$10/VLOOKUP($B$12,Data!$A$2:$B$8,2,0)))</f>
        <v>#VALUE!</v>
      </c>
      <c r="D992" s="0" t="e">
        <f aca="false">IF(A992="","",IF(F991&lt;$F$9,F991,$F$9-C992))</f>
        <v>#VALUE!</v>
      </c>
      <c r="E992" s="20" t="e">
        <f aca="false">IF(D992&gt;=F991,"",IF(A992="","",IF($D$9&gt;0,$D$9,0)+IF(AND(DATE(YEAR(B992),MONTH($D$11),DAY($D$11))&gt;B991,DATE(YEAR(B992),MONTH($D$11),DAY($D$11))&lt;=B992),$D$10,0)+IF(AND($D$13&gt;B991,$D$13&lt;=B992),$D$12,0)))</f>
        <v>#VALUE!</v>
      </c>
      <c r="F992" s="0" t="e">
        <f aca="false">IF(A992="","",F991-D992-E992)</f>
        <v>#VALUE!</v>
      </c>
    </row>
    <row r="993" customFormat="false" ht="12.85" hidden="false" customHeight="false" outlineLevel="0" collapsed="false">
      <c r="A993" s="0" t="e">
        <f aca="false">IF(AND(A992&lt;$F$12,F992&gt;0),A992+1,"")</f>
        <v>#VALUE!</v>
      </c>
      <c r="B993" s="19" t="e">
        <f aca="false">IF(A993="","",IF(VLOOKUP($B$12,Data!$A$2:$B$8,2,0)&lt;13,EDATE($B$16,A993*12/VLOOKUP($B$12,Data!$A$2:$B$8,2,0)),IF(VLOOKUP($B$12,Data!$A$2:$B$8,2,0)=52,B992+7,B992+14)))</f>
        <v>#VALUE!</v>
      </c>
      <c r="C993" s="0" t="e">
        <f aca="false">IF(A993="","",F992*($B$10/VLOOKUP($B$12,Data!$A$2:$B$8,2,0)))</f>
        <v>#VALUE!</v>
      </c>
      <c r="D993" s="0" t="e">
        <f aca="false">IF(A993="","",IF(F992&lt;$F$9,F992,$F$9-C993))</f>
        <v>#VALUE!</v>
      </c>
      <c r="E993" s="20" t="e">
        <f aca="false">IF(D993&gt;=F992,"",IF(A993="","",IF($D$9&gt;0,$D$9,0)+IF(AND(DATE(YEAR(B993),MONTH($D$11),DAY($D$11))&gt;B992,DATE(YEAR(B993),MONTH($D$11),DAY($D$11))&lt;=B993),$D$10,0)+IF(AND($D$13&gt;B992,$D$13&lt;=B993),$D$12,0)))</f>
        <v>#VALUE!</v>
      </c>
      <c r="F993" s="0" t="e">
        <f aca="false">IF(A993="","",F992-D993-E993)</f>
        <v>#VALUE!</v>
      </c>
    </row>
    <row r="994" customFormat="false" ht="12.85" hidden="false" customHeight="false" outlineLevel="0" collapsed="false">
      <c r="A994" s="0" t="e">
        <f aca="false">IF(AND(A993&lt;$F$12,F993&gt;0),A993+1,"")</f>
        <v>#VALUE!</v>
      </c>
      <c r="B994" s="19" t="e">
        <f aca="false">IF(A994="","",IF(VLOOKUP($B$12,Data!$A$2:$B$8,2,0)&lt;13,EDATE($B$16,A994*12/VLOOKUP($B$12,Data!$A$2:$B$8,2,0)),IF(VLOOKUP($B$12,Data!$A$2:$B$8,2,0)=52,B993+7,B993+14)))</f>
        <v>#VALUE!</v>
      </c>
      <c r="C994" s="0" t="e">
        <f aca="false">IF(A994="","",F993*($B$10/VLOOKUP($B$12,Data!$A$2:$B$8,2,0)))</f>
        <v>#VALUE!</v>
      </c>
      <c r="D994" s="0" t="e">
        <f aca="false">IF(A994="","",IF(F993&lt;$F$9,F993,$F$9-C994))</f>
        <v>#VALUE!</v>
      </c>
      <c r="E994" s="20" t="e">
        <f aca="false">IF(D994&gt;=F993,"",IF(A994="","",IF($D$9&gt;0,$D$9,0)+IF(AND(DATE(YEAR(B994),MONTH($D$11),DAY($D$11))&gt;B993,DATE(YEAR(B994),MONTH($D$11),DAY($D$11))&lt;=B994),$D$10,0)+IF(AND($D$13&gt;B993,$D$13&lt;=B994),$D$12,0)))</f>
        <v>#VALUE!</v>
      </c>
      <c r="F994" s="0" t="e">
        <f aca="false">IF(A994="","",F993-D994-E994)</f>
        <v>#VALUE!</v>
      </c>
    </row>
    <row r="995" customFormat="false" ht="12.85" hidden="false" customHeight="false" outlineLevel="0" collapsed="false">
      <c r="A995" s="0" t="e">
        <f aca="false">IF(AND(A994&lt;$F$12,F994&gt;0),A994+1,"")</f>
        <v>#VALUE!</v>
      </c>
      <c r="B995" s="19" t="e">
        <f aca="false">IF(A995="","",IF(VLOOKUP($B$12,Data!$A$2:$B$8,2,0)&lt;13,EDATE($B$16,A995*12/VLOOKUP($B$12,Data!$A$2:$B$8,2,0)),IF(VLOOKUP($B$12,Data!$A$2:$B$8,2,0)=52,B994+7,B994+14)))</f>
        <v>#VALUE!</v>
      </c>
      <c r="C995" s="0" t="e">
        <f aca="false">IF(A995="","",F994*($B$10/VLOOKUP($B$12,Data!$A$2:$B$8,2,0)))</f>
        <v>#VALUE!</v>
      </c>
      <c r="D995" s="0" t="e">
        <f aca="false">IF(A995="","",IF(F994&lt;$F$9,F994,$F$9-C995))</f>
        <v>#VALUE!</v>
      </c>
      <c r="E995" s="20" t="e">
        <f aca="false">IF(D995&gt;=F994,"",IF(A995="","",IF($D$9&gt;0,$D$9,0)+IF(AND(DATE(YEAR(B995),MONTH($D$11),DAY($D$11))&gt;B994,DATE(YEAR(B995),MONTH($D$11),DAY($D$11))&lt;=B995),$D$10,0)+IF(AND($D$13&gt;B994,$D$13&lt;=B995),$D$12,0)))</f>
        <v>#VALUE!</v>
      </c>
      <c r="F995" s="0" t="e">
        <f aca="false">IF(A995="","",F994-D995-E995)</f>
        <v>#VALUE!</v>
      </c>
    </row>
    <row r="996" customFormat="false" ht="12.85" hidden="false" customHeight="false" outlineLevel="0" collapsed="false">
      <c r="A996" s="0" t="e">
        <f aca="false">IF(AND(A995&lt;$F$12,F995&gt;0),A995+1,"")</f>
        <v>#VALUE!</v>
      </c>
      <c r="B996" s="19" t="e">
        <f aca="false">IF(A996="","",IF(VLOOKUP($B$12,Data!$A$2:$B$8,2,0)&lt;13,EDATE($B$16,A996*12/VLOOKUP($B$12,Data!$A$2:$B$8,2,0)),IF(VLOOKUP($B$12,Data!$A$2:$B$8,2,0)=52,B995+7,B995+14)))</f>
        <v>#VALUE!</v>
      </c>
      <c r="C996" s="0" t="e">
        <f aca="false">IF(A996="","",F995*($B$10/VLOOKUP($B$12,Data!$A$2:$B$8,2,0)))</f>
        <v>#VALUE!</v>
      </c>
      <c r="D996" s="0" t="e">
        <f aca="false">IF(A996="","",IF(F995&lt;$F$9,F995,$F$9-C996))</f>
        <v>#VALUE!</v>
      </c>
      <c r="E996" s="20" t="e">
        <f aca="false">IF(D996&gt;=F995,"",IF(A996="","",IF($D$9&gt;0,$D$9,0)+IF(AND(DATE(YEAR(B996),MONTH($D$11),DAY($D$11))&gt;B995,DATE(YEAR(B996),MONTH($D$11),DAY($D$11))&lt;=B996),$D$10,0)+IF(AND($D$13&gt;B995,$D$13&lt;=B996),$D$12,0)))</f>
        <v>#VALUE!</v>
      </c>
      <c r="F996" s="0" t="e">
        <f aca="false">IF(A996="","",F995-D996-E996)</f>
        <v>#VALUE!</v>
      </c>
    </row>
    <row r="997" customFormat="false" ht="12.85" hidden="false" customHeight="false" outlineLevel="0" collapsed="false">
      <c r="A997" s="0" t="e">
        <f aca="false">IF(AND(A996&lt;$F$12,F996&gt;0),A996+1,"")</f>
        <v>#VALUE!</v>
      </c>
      <c r="B997" s="19" t="e">
        <f aca="false">IF(A997="","",IF(VLOOKUP($B$12,Data!$A$2:$B$8,2,0)&lt;13,EDATE($B$16,A997*12/VLOOKUP($B$12,Data!$A$2:$B$8,2,0)),IF(VLOOKUP($B$12,Data!$A$2:$B$8,2,0)=52,B996+7,B996+14)))</f>
        <v>#VALUE!</v>
      </c>
      <c r="C997" s="0" t="e">
        <f aca="false">IF(A997="","",F996*($B$10/VLOOKUP($B$12,Data!$A$2:$B$8,2,0)))</f>
        <v>#VALUE!</v>
      </c>
      <c r="D997" s="0" t="e">
        <f aca="false">IF(A997="","",IF(F996&lt;$F$9,F996,$F$9-C997))</f>
        <v>#VALUE!</v>
      </c>
      <c r="E997" s="20" t="e">
        <f aca="false">IF(D997&gt;=F996,"",IF(A997="","",IF($D$9&gt;0,$D$9,0)+IF(AND(DATE(YEAR(B997),MONTH($D$11),DAY($D$11))&gt;B996,DATE(YEAR(B997),MONTH($D$11),DAY($D$11))&lt;=B997),$D$10,0)+IF(AND($D$13&gt;B996,$D$13&lt;=B997),$D$12,0)))</f>
        <v>#VALUE!</v>
      </c>
      <c r="F997" s="0" t="e">
        <f aca="false">IF(A997="","",F996-D997-E997)</f>
        <v>#VALUE!</v>
      </c>
    </row>
    <row r="998" customFormat="false" ht="12.85" hidden="false" customHeight="false" outlineLevel="0" collapsed="false">
      <c r="A998" s="0" t="e">
        <f aca="false">IF(AND(A997&lt;$F$12,F997&gt;0),A997+1,"")</f>
        <v>#VALUE!</v>
      </c>
      <c r="B998" s="19" t="e">
        <f aca="false">IF(A998="","",IF(VLOOKUP($B$12,Data!$A$2:$B$8,2,0)&lt;13,EDATE($B$16,A998*12/VLOOKUP($B$12,Data!$A$2:$B$8,2,0)),IF(VLOOKUP($B$12,Data!$A$2:$B$8,2,0)=52,B997+7,B997+14)))</f>
        <v>#VALUE!</v>
      </c>
      <c r="C998" s="0" t="e">
        <f aca="false">IF(A998="","",F997*($B$10/VLOOKUP($B$12,Data!$A$2:$B$8,2,0)))</f>
        <v>#VALUE!</v>
      </c>
      <c r="D998" s="0" t="e">
        <f aca="false">IF(A998="","",IF(F997&lt;$F$9,F997,$F$9-C998))</f>
        <v>#VALUE!</v>
      </c>
      <c r="E998" s="20" t="e">
        <f aca="false">IF(D998&gt;=F997,"",IF(A998="","",IF($D$9&gt;0,$D$9,0)+IF(AND(DATE(YEAR(B998),MONTH($D$11),DAY($D$11))&gt;B997,DATE(YEAR(B998),MONTH($D$11),DAY($D$11))&lt;=B998),$D$10,0)+IF(AND($D$13&gt;B997,$D$13&lt;=B998),$D$12,0)))</f>
        <v>#VALUE!</v>
      </c>
      <c r="F998" s="0" t="e">
        <f aca="false">IF(A998="","",F997-D998-E998)</f>
        <v>#VALUE!</v>
      </c>
    </row>
    <row r="999" customFormat="false" ht="12.85" hidden="false" customHeight="false" outlineLevel="0" collapsed="false">
      <c r="A999" s="0" t="e">
        <f aca="false">IF(AND(A998&lt;$F$12,F998&gt;0),A998+1,"")</f>
        <v>#VALUE!</v>
      </c>
      <c r="B999" s="19" t="e">
        <f aca="false">IF(A999="","",IF(VLOOKUP($B$12,Data!$A$2:$B$8,2,0)&lt;13,EDATE($B$16,A999*12/VLOOKUP($B$12,Data!$A$2:$B$8,2,0)),IF(VLOOKUP($B$12,Data!$A$2:$B$8,2,0)=52,B998+7,B998+14)))</f>
        <v>#VALUE!</v>
      </c>
      <c r="C999" s="0" t="e">
        <f aca="false">IF(A999="","",F998*($B$10/VLOOKUP($B$12,Data!$A$2:$B$8,2,0)))</f>
        <v>#VALUE!</v>
      </c>
      <c r="D999" s="0" t="e">
        <f aca="false">IF(A999="","",IF(F998&lt;$F$9,F998,$F$9-C999))</f>
        <v>#VALUE!</v>
      </c>
      <c r="E999" s="20" t="e">
        <f aca="false">IF(D999&gt;=F998,"",IF(A999="","",IF($D$9&gt;0,$D$9,0)+IF(AND(DATE(YEAR(B999),MONTH($D$11),DAY($D$11))&gt;B998,DATE(YEAR(B999),MONTH($D$11),DAY($D$11))&lt;=B999),$D$10,0)+IF(AND($D$13&gt;B998,$D$13&lt;=B999),$D$12,0)))</f>
        <v>#VALUE!</v>
      </c>
      <c r="F999" s="0" t="e">
        <f aca="false">IF(A999="","",F998-D999-E999)</f>
        <v>#VALUE!</v>
      </c>
    </row>
    <row r="1000" customFormat="false" ht="12.85" hidden="false" customHeight="false" outlineLevel="0" collapsed="false">
      <c r="A1000" s="0" t="e">
        <f aca="false">IF(AND(A999&lt;$F$12,F999&gt;0),A999+1,"")</f>
        <v>#VALUE!</v>
      </c>
      <c r="B1000" s="19" t="e">
        <f aca="false">IF(A1000="","",IF(VLOOKUP($B$12,Data!$A$2:$B$8,2,0)&lt;13,EDATE($B$16,A1000*12/VLOOKUP($B$12,Data!$A$2:$B$8,2,0)),IF(VLOOKUP($B$12,Data!$A$2:$B$8,2,0)=52,B999+7,B999+14)))</f>
        <v>#VALUE!</v>
      </c>
      <c r="C1000" s="0" t="e">
        <f aca="false">IF(A1000="","",F999*($B$10/VLOOKUP($B$12,Data!$A$2:$B$8,2,0)))</f>
        <v>#VALUE!</v>
      </c>
      <c r="D1000" s="0" t="e">
        <f aca="false">IF(A1000="","",IF(F999&lt;$F$9,F999,$F$9-C1000))</f>
        <v>#VALUE!</v>
      </c>
      <c r="E1000" s="20" t="e">
        <f aca="false">IF(D1000&gt;=F999,"",IF(A1000="","",IF($D$9&gt;0,$D$9,0)+IF(AND(DATE(YEAR(B1000),MONTH($D$11),DAY($D$11))&gt;B999,DATE(YEAR(B1000),MONTH($D$11),DAY($D$11))&lt;=B1000),$D$10,0)+IF(AND($D$13&gt;B999,$D$13&lt;=B1000),$D$12,0)))</f>
        <v>#VALUE!</v>
      </c>
      <c r="F1000" s="0" t="e">
        <f aca="false">IF(A1000="","",F999-D1000-E1000)</f>
        <v>#VALUE!</v>
      </c>
    </row>
    <row r="1001" customFormat="false" ht="12.85" hidden="false" customHeight="false" outlineLevel="0" collapsed="false">
      <c r="A1001" s="0" t="e">
        <f aca="false">IF(AND(A1000&lt;$F$12,F1000&gt;0),A1000+1,"")</f>
        <v>#VALUE!</v>
      </c>
      <c r="B1001" s="19" t="e">
        <f aca="false">IF(A1001="","",IF(VLOOKUP($B$12,Data!$A$2:$B$8,2,0)&lt;13,EDATE($B$16,A1001*12/VLOOKUP($B$12,Data!$A$2:$B$8,2,0)),IF(VLOOKUP($B$12,Data!$A$2:$B$8,2,0)=52,B1000+7,B1000+14)))</f>
        <v>#VALUE!</v>
      </c>
      <c r="C1001" s="0" t="e">
        <f aca="false">IF(A1001="","",F1000*($B$10/VLOOKUP($B$12,Data!$A$2:$B$8,2,0)))</f>
        <v>#VALUE!</v>
      </c>
      <c r="D1001" s="0" t="e">
        <f aca="false">IF(A1001="","",IF(F1000&lt;$F$9,F1000,$F$9-C1001))</f>
        <v>#VALUE!</v>
      </c>
      <c r="E1001" s="20" t="e">
        <f aca="false">IF(D1001&gt;=F1000,"",IF(A1001="","",IF($D$9&gt;0,$D$9,0)+IF(AND(DATE(YEAR(B1001),MONTH($D$11),DAY($D$11))&gt;B1000,DATE(YEAR(B1001),MONTH($D$11),DAY($D$11))&lt;=B1001),$D$10,0)+IF(AND($D$13&gt;B1000,$D$13&lt;=B1001),$D$12,0)))</f>
        <v>#VALUE!</v>
      </c>
      <c r="F1001" s="0" t="e">
        <f aca="false">IF(A1001="","",F1000-D1001-E1001)</f>
        <v>#VALUE!</v>
      </c>
    </row>
    <row r="1002" customFormat="false" ht="12.85" hidden="false" customHeight="false" outlineLevel="0" collapsed="false">
      <c r="A1002" s="0" t="e">
        <f aca="false">IF(AND(A1001&lt;$F$12,F1001&gt;0),A1001+1,"")</f>
        <v>#VALUE!</v>
      </c>
      <c r="B1002" s="19" t="e">
        <f aca="false">IF(A1002="","",IF(VLOOKUP($B$12,Data!$A$2:$B$8,2,0)&lt;13,EDATE($B$16,A1002*12/VLOOKUP($B$12,Data!$A$2:$B$8,2,0)),IF(VLOOKUP($B$12,Data!$A$2:$B$8,2,0)=52,B1001+7,B1001+14)))</f>
        <v>#VALUE!</v>
      </c>
      <c r="C1002" s="0" t="e">
        <f aca="false">IF(A1002="","",F1001*($B$10/VLOOKUP($B$12,Data!$A$2:$B$8,2,0)))</f>
        <v>#VALUE!</v>
      </c>
      <c r="D1002" s="0" t="e">
        <f aca="false">IF(A1002="","",IF(F1001&lt;$F$9,F1001,$F$9-C1002))</f>
        <v>#VALUE!</v>
      </c>
      <c r="E1002" s="20" t="e">
        <f aca="false">IF(D1002&gt;=F1001,"",IF(A1002="","",IF($D$9&gt;0,$D$9,0)+IF(AND(DATE(YEAR(B1002),MONTH($D$11),DAY($D$11))&gt;B1001,DATE(YEAR(B1002),MONTH($D$11),DAY($D$11))&lt;=B1002),$D$10,0)+IF(AND($D$13&gt;B1001,$D$13&lt;=B1002),$D$12,0)))</f>
        <v>#VALUE!</v>
      </c>
      <c r="F1002" s="0" t="e">
        <f aca="false">IF(A1002="","",F1001-D1002-E1002)</f>
        <v>#VALUE!</v>
      </c>
    </row>
    <row r="1003" customFormat="false" ht="12.85" hidden="false" customHeight="false" outlineLevel="0" collapsed="false">
      <c r="A1003" s="0" t="e">
        <f aca="false">IF(AND(A1002&lt;$F$12,F1002&gt;0),A1002+1,"")</f>
        <v>#VALUE!</v>
      </c>
      <c r="B1003" s="19" t="e">
        <f aca="false">IF(A1003="","",IF(VLOOKUP($B$12,Data!$A$2:$B$8,2,0)&lt;13,EDATE($B$16,A1003*12/VLOOKUP($B$12,Data!$A$2:$B$8,2,0)),IF(VLOOKUP($B$12,Data!$A$2:$B$8,2,0)=52,B1002+7,B1002+14)))</f>
        <v>#VALUE!</v>
      </c>
      <c r="C1003" s="0" t="e">
        <f aca="false">IF(A1003="","",F1002*($B$10/VLOOKUP($B$12,Data!$A$2:$B$8,2,0)))</f>
        <v>#VALUE!</v>
      </c>
      <c r="D1003" s="0" t="e">
        <f aca="false">IF(A1003="","",IF(F1002&lt;$F$9,F1002,$F$9-C1003))</f>
        <v>#VALUE!</v>
      </c>
      <c r="E1003" s="20" t="e">
        <f aca="false">IF(D1003&gt;=F1002,"",IF(A1003="","",IF($D$9&gt;0,$D$9,0)+IF(AND(DATE(YEAR(B1003),MONTH($D$11),DAY($D$11))&gt;B1002,DATE(YEAR(B1003),MONTH($D$11),DAY($D$11))&lt;=B1003),$D$10,0)+IF(AND($D$13&gt;B1002,$D$13&lt;=B1003),$D$12,0)))</f>
        <v>#VALUE!</v>
      </c>
      <c r="F1003" s="0" t="e">
        <f aca="false">IF(A1003="","",F1002-D1003-E1003)</f>
        <v>#VALUE!</v>
      </c>
    </row>
    <row r="1004" customFormat="false" ht="12.85" hidden="false" customHeight="false" outlineLevel="0" collapsed="false">
      <c r="A1004" s="0" t="e">
        <f aca="false">IF(AND(A1003&lt;$F$12,F1003&gt;0),A1003+1,"")</f>
        <v>#VALUE!</v>
      </c>
      <c r="B1004" s="19" t="e">
        <f aca="false">IF(A1004="","",IF(VLOOKUP($B$12,Data!$A$2:$B$8,2,0)&lt;13,EDATE($B$16,A1004*12/VLOOKUP($B$12,Data!$A$2:$B$8,2,0)),IF(VLOOKUP($B$12,Data!$A$2:$B$8,2,0)=52,B1003+7,B1003+14)))</f>
        <v>#VALUE!</v>
      </c>
      <c r="C1004" s="0" t="e">
        <f aca="false">IF(A1004="","",F1003*($B$10/VLOOKUP($B$12,Data!$A$2:$B$8,2,0)))</f>
        <v>#VALUE!</v>
      </c>
      <c r="D1004" s="0" t="e">
        <f aca="false">IF(A1004="","",IF(F1003&lt;$F$9,F1003,$F$9-C1004))</f>
        <v>#VALUE!</v>
      </c>
      <c r="E1004" s="20" t="e">
        <f aca="false">IF(D1004&gt;=F1003,"",IF(A1004="","",IF($D$9&gt;0,$D$9,0)+IF(AND(DATE(YEAR(B1004),MONTH($D$11),DAY($D$11))&gt;B1003,DATE(YEAR(B1004),MONTH($D$11),DAY($D$11))&lt;=B1004),$D$10,0)+IF(AND($D$13&gt;B1003,$D$13&lt;=B1004),$D$12,0)))</f>
        <v>#VALUE!</v>
      </c>
      <c r="F1004" s="0" t="e">
        <f aca="false">IF(A1004="","",F1003-D1004-E1004)</f>
        <v>#VALUE!</v>
      </c>
    </row>
    <row r="1005" customFormat="false" ht="12.85" hidden="false" customHeight="false" outlineLevel="0" collapsed="false">
      <c r="A1005" s="0" t="e">
        <f aca="false">IF(AND(A1004&lt;$F$12,F1004&gt;0),A1004+1,"")</f>
        <v>#VALUE!</v>
      </c>
      <c r="B1005" s="19" t="e">
        <f aca="false">IF(A1005="","",IF(VLOOKUP($B$12,Data!$A$2:$B$8,2,0)&lt;13,EDATE($B$16,A1005*12/VLOOKUP($B$12,Data!$A$2:$B$8,2,0)),IF(VLOOKUP($B$12,Data!$A$2:$B$8,2,0)=52,B1004+7,B1004+14)))</f>
        <v>#VALUE!</v>
      </c>
      <c r="C1005" s="0" t="e">
        <f aca="false">IF(A1005="","",F1004*($B$10/VLOOKUP($B$12,Data!$A$2:$B$8,2,0)))</f>
        <v>#VALUE!</v>
      </c>
      <c r="D1005" s="0" t="e">
        <f aca="false">IF(A1005="","",IF(F1004&lt;$F$9,F1004,$F$9-C1005))</f>
        <v>#VALUE!</v>
      </c>
      <c r="E1005" s="20" t="e">
        <f aca="false">IF(D1005&gt;=F1004,"",IF(A1005="","",IF($D$9&gt;0,$D$9,0)+IF(AND(DATE(YEAR(B1005),MONTH($D$11),DAY($D$11))&gt;B1004,DATE(YEAR(B1005),MONTH($D$11),DAY($D$11))&lt;=B1005),$D$10,0)+IF(AND($D$13&gt;B1004,$D$13&lt;=B1005),$D$12,0)))</f>
        <v>#VALUE!</v>
      </c>
      <c r="F1005" s="0" t="e">
        <f aca="false">IF(A1005="","",F1004-D1005-E1005)</f>
        <v>#VALUE!</v>
      </c>
    </row>
    <row r="1006" customFormat="false" ht="12.85" hidden="false" customHeight="false" outlineLevel="0" collapsed="false">
      <c r="A1006" s="0" t="e">
        <f aca="false">IF(AND(A1005&lt;$F$12,F1005&gt;0),A1005+1,"")</f>
        <v>#VALUE!</v>
      </c>
      <c r="B1006" s="19" t="e">
        <f aca="false">IF(A1006="","",IF(VLOOKUP($B$12,Data!$A$2:$B$8,2,0)&lt;13,EDATE($B$16,A1006*12/VLOOKUP($B$12,Data!$A$2:$B$8,2,0)),IF(VLOOKUP($B$12,Data!$A$2:$B$8,2,0)=52,B1005+7,B1005+14)))</f>
        <v>#VALUE!</v>
      </c>
      <c r="C1006" s="0" t="e">
        <f aca="false">IF(A1006="","",F1005*($B$10/VLOOKUP($B$12,Data!$A$2:$B$8,2,0)))</f>
        <v>#VALUE!</v>
      </c>
      <c r="D1006" s="0" t="e">
        <f aca="false">IF(A1006="","",IF(F1005&lt;$F$9,F1005,$F$9-C1006))</f>
        <v>#VALUE!</v>
      </c>
      <c r="E1006" s="20" t="e">
        <f aca="false">IF(D1006&gt;=F1005,"",IF(A1006="","",IF($D$9&gt;0,$D$9,0)+IF(AND(DATE(YEAR(B1006),MONTH($D$11),DAY($D$11))&gt;B1005,DATE(YEAR(B1006),MONTH($D$11),DAY($D$11))&lt;=B1006),$D$10,0)+IF(AND($D$13&gt;B1005,$D$13&lt;=B1006),$D$12,0)))</f>
        <v>#VALUE!</v>
      </c>
      <c r="F1006" s="0" t="e">
        <f aca="false">IF(A1006="","",F1005-D1006-E1006)</f>
        <v>#VALUE!</v>
      </c>
    </row>
    <row r="1007" customFormat="false" ht="12.85" hidden="false" customHeight="false" outlineLevel="0" collapsed="false">
      <c r="A1007" s="0" t="e">
        <f aca="false">IF(AND(A1006&lt;$F$12,F1006&gt;0),A1006+1,"")</f>
        <v>#VALUE!</v>
      </c>
      <c r="B1007" s="19" t="e">
        <f aca="false">IF(A1007="","",IF(VLOOKUP($B$12,Data!$A$2:$B$8,2,0)&lt;13,EDATE($B$16,A1007*12/VLOOKUP($B$12,Data!$A$2:$B$8,2,0)),IF(VLOOKUP($B$12,Data!$A$2:$B$8,2,0)=52,B1006+7,B1006+14)))</f>
        <v>#VALUE!</v>
      </c>
      <c r="C1007" s="0" t="e">
        <f aca="false">IF(A1007="","",F1006*($B$10/VLOOKUP($B$12,Data!$A$2:$B$8,2,0)))</f>
        <v>#VALUE!</v>
      </c>
      <c r="D1007" s="0" t="e">
        <f aca="false">IF(A1007="","",IF(F1006&lt;$F$9,F1006,$F$9-C1007))</f>
        <v>#VALUE!</v>
      </c>
      <c r="E1007" s="20" t="e">
        <f aca="false">IF(D1007&gt;=F1006,"",IF(A1007="","",IF($D$9&gt;0,$D$9,0)+IF(AND(DATE(YEAR(B1007),MONTH($D$11),DAY($D$11))&gt;B1006,DATE(YEAR(B1007),MONTH($D$11),DAY($D$11))&lt;=B1007),$D$10,0)+IF(AND($D$13&gt;B1006,$D$13&lt;=B1007),$D$12,0)))</f>
        <v>#VALUE!</v>
      </c>
      <c r="F1007" s="0" t="e">
        <f aca="false">IF(A1007="","",F1006-D1007-E1007)</f>
        <v>#VALUE!</v>
      </c>
    </row>
    <row r="1008" customFormat="false" ht="12.85" hidden="false" customHeight="false" outlineLevel="0" collapsed="false">
      <c r="A1008" s="0" t="e">
        <f aca="false">IF(AND(A1007&lt;$F$12,F1007&gt;0),A1007+1,"")</f>
        <v>#VALUE!</v>
      </c>
      <c r="B1008" s="19" t="e">
        <f aca="false">IF(A1008="","",IF(VLOOKUP($B$12,Data!$A$2:$B$8,2,0)&lt;13,EDATE($B$16,A1008*12/VLOOKUP($B$12,Data!$A$2:$B$8,2,0)),IF(VLOOKUP($B$12,Data!$A$2:$B$8,2,0)=52,B1007+7,B1007+14)))</f>
        <v>#VALUE!</v>
      </c>
      <c r="C1008" s="0" t="e">
        <f aca="false">IF(A1008="","",F1007*($B$10/VLOOKUP($B$12,Data!$A$2:$B$8,2,0)))</f>
        <v>#VALUE!</v>
      </c>
      <c r="D1008" s="0" t="e">
        <f aca="false">IF(A1008="","",IF(F1007&lt;$F$9,F1007,$F$9-C1008))</f>
        <v>#VALUE!</v>
      </c>
      <c r="E1008" s="20" t="e">
        <f aca="false">IF(D1008&gt;=F1007,"",IF(A1008="","",IF($D$9&gt;0,$D$9,0)+IF(AND(DATE(YEAR(B1008),MONTH($D$11),DAY($D$11))&gt;B1007,DATE(YEAR(B1008),MONTH($D$11),DAY($D$11))&lt;=B1008),$D$10,0)+IF(AND($D$13&gt;B1007,$D$13&lt;=B1008),$D$12,0)))</f>
        <v>#VALUE!</v>
      </c>
      <c r="F1008" s="0" t="e">
        <f aca="false">IF(A1008="","",F1007-D1008-E1008)</f>
        <v>#VALUE!</v>
      </c>
    </row>
    <row r="1009" customFormat="false" ht="12.85" hidden="false" customHeight="false" outlineLevel="0" collapsed="false">
      <c r="A1009" s="0" t="e">
        <f aca="false">IF(AND(A1008&lt;$F$12,F1008&gt;0),A1008+1,"")</f>
        <v>#VALUE!</v>
      </c>
      <c r="B1009" s="19" t="e">
        <f aca="false">IF(A1009="","",IF(VLOOKUP($B$12,Data!$A$2:$B$8,2,0)&lt;13,EDATE($B$16,A1009*12/VLOOKUP($B$12,Data!$A$2:$B$8,2,0)),IF(VLOOKUP($B$12,Data!$A$2:$B$8,2,0)=52,B1008+7,B1008+14)))</f>
        <v>#VALUE!</v>
      </c>
      <c r="C1009" s="0" t="e">
        <f aca="false">IF(A1009="","",F1008*($B$10/VLOOKUP($B$12,Data!$A$2:$B$8,2,0)))</f>
        <v>#VALUE!</v>
      </c>
      <c r="D1009" s="0" t="e">
        <f aca="false">IF(A1009="","",IF(F1008&lt;$F$9,F1008,$F$9-C1009))</f>
        <v>#VALUE!</v>
      </c>
      <c r="E1009" s="20" t="e">
        <f aca="false">IF(D1009&gt;=F1008,"",IF(A1009="","",IF($D$9&gt;0,$D$9,0)+IF(AND(DATE(YEAR(B1009),MONTH($D$11),DAY($D$11))&gt;B1008,DATE(YEAR(B1009),MONTH($D$11),DAY($D$11))&lt;=B1009),$D$10,0)+IF(AND($D$13&gt;B1008,$D$13&lt;=B1009),$D$12,0)))</f>
        <v>#VALUE!</v>
      </c>
      <c r="F1009" s="0" t="e">
        <f aca="false">IF(A1009="","",F1008-D1009-E1009)</f>
        <v>#VALUE!</v>
      </c>
    </row>
    <row r="1010" customFormat="false" ht="12.85" hidden="false" customHeight="false" outlineLevel="0" collapsed="false">
      <c r="A1010" s="0" t="e">
        <f aca="false">IF(AND(A1009&lt;$F$12,F1009&gt;0),A1009+1,"")</f>
        <v>#VALUE!</v>
      </c>
      <c r="B1010" s="19" t="e">
        <f aca="false">IF(A1010="","",IF(VLOOKUP($B$12,Data!$A$2:$B$8,2,0)&lt;13,EDATE($B$16,A1010*12/VLOOKUP($B$12,Data!$A$2:$B$8,2,0)),IF(VLOOKUP($B$12,Data!$A$2:$B$8,2,0)=52,B1009+7,B1009+14)))</f>
        <v>#VALUE!</v>
      </c>
      <c r="C1010" s="0" t="e">
        <f aca="false">IF(A1010="","",F1009*($B$10/VLOOKUP($B$12,Data!$A$2:$B$8,2,0)))</f>
        <v>#VALUE!</v>
      </c>
      <c r="D1010" s="0" t="e">
        <f aca="false">IF(A1010="","",IF(F1009&lt;$F$9,F1009,$F$9-C1010))</f>
        <v>#VALUE!</v>
      </c>
      <c r="E1010" s="20" t="e">
        <f aca="false">IF(D1010&gt;=F1009,"",IF(A1010="","",IF($D$9&gt;0,$D$9,0)+IF(AND(DATE(YEAR(B1010),MONTH($D$11),DAY($D$11))&gt;B1009,DATE(YEAR(B1010),MONTH($D$11),DAY($D$11))&lt;=B1010),$D$10,0)+IF(AND($D$13&gt;B1009,$D$13&lt;=B1010),$D$12,0)))</f>
        <v>#VALUE!</v>
      </c>
      <c r="F1010" s="0" t="e">
        <f aca="false">IF(A1010="","",F1009-D1010-E1010)</f>
        <v>#VALUE!</v>
      </c>
    </row>
    <row r="1011" customFormat="false" ht="12.85" hidden="false" customHeight="false" outlineLevel="0" collapsed="false">
      <c r="A1011" s="0" t="e">
        <f aca="false">IF(AND(A1010&lt;$F$12,F1010&gt;0),A1010+1,"")</f>
        <v>#VALUE!</v>
      </c>
      <c r="B1011" s="19" t="e">
        <f aca="false">IF(A1011="","",IF(VLOOKUP($B$12,Data!$A$2:$B$8,2,0)&lt;13,EDATE($B$16,A1011*12/VLOOKUP($B$12,Data!$A$2:$B$8,2,0)),IF(VLOOKUP($B$12,Data!$A$2:$B$8,2,0)=52,B1010+7,B1010+14)))</f>
        <v>#VALUE!</v>
      </c>
      <c r="C1011" s="0" t="e">
        <f aca="false">IF(A1011="","",F1010*($B$10/VLOOKUP($B$12,Data!$A$2:$B$8,2,0)))</f>
        <v>#VALUE!</v>
      </c>
      <c r="D1011" s="0" t="e">
        <f aca="false">IF(A1011="","",IF(F1010&lt;$F$9,F1010,$F$9-C1011))</f>
        <v>#VALUE!</v>
      </c>
      <c r="E1011" s="20" t="e">
        <f aca="false">IF(D1011&gt;=F1010,"",IF(A1011="","",IF($D$9&gt;0,$D$9,0)+IF(AND(DATE(YEAR(B1011),MONTH($D$11),DAY($D$11))&gt;B1010,DATE(YEAR(B1011),MONTH($D$11),DAY($D$11))&lt;=B1011),$D$10,0)+IF(AND($D$13&gt;B1010,$D$13&lt;=B1011),$D$12,0)))</f>
        <v>#VALUE!</v>
      </c>
      <c r="F1011" s="0" t="e">
        <f aca="false">IF(A1011="","",F1010-D1011-E1011)</f>
        <v>#VALUE!</v>
      </c>
    </row>
    <row r="1012" customFormat="false" ht="12.85" hidden="false" customHeight="false" outlineLevel="0" collapsed="false">
      <c r="A1012" s="0" t="e">
        <f aca="false">IF(AND(A1011&lt;$F$12,F1011&gt;0),A1011+1,"")</f>
        <v>#VALUE!</v>
      </c>
      <c r="B1012" s="19" t="e">
        <f aca="false">IF(A1012="","",IF(VLOOKUP($B$12,Data!$A$2:$B$8,2,0)&lt;13,EDATE($B$16,A1012*12/VLOOKUP($B$12,Data!$A$2:$B$8,2,0)),IF(VLOOKUP($B$12,Data!$A$2:$B$8,2,0)=52,B1011+7,B1011+14)))</f>
        <v>#VALUE!</v>
      </c>
      <c r="C1012" s="0" t="e">
        <f aca="false">IF(A1012="","",F1011*($B$10/VLOOKUP($B$12,Data!$A$2:$B$8,2,0)))</f>
        <v>#VALUE!</v>
      </c>
      <c r="D1012" s="0" t="e">
        <f aca="false">IF(A1012="","",IF(F1011&lt;$F$9,F1011,$F$9-C1012))</f>
        <v>#VALUE!</v>
      </c>
      <c r="E1012" s="20" t="e">
        <f aca="false">IF(D1012&gt;=F1011,"",IF(A1012="","",IF($D$9&gt;0,$D$9,0)+IF(AND(DATE(YEAR(B1012),MONTH($D$11),DAY($D$11))&gt;B1011,DATE(YEAR(B1012),MONTH($D$11),DAY($D$11))&lt;=B1012),$D$10,0)+IF(AND($D$13&gt;B1011,$D$13&lt;=B1012),$D$12,0)))</f>
        <v>#VALUE!</v>
      </c>
      <c r="F1012" s="0" t="e">
        <f aca="false">IF(A1012="","",F1011-D1012-E1012)</f>
        <v>#VALUE!</v>
      </c>
    </row>
    <row r="1013" customFormat="false" ht="12.85" hidden="false" customHeight="false" outlineLevel="0" collapsed="false">
      <c r="A1013" s="0" t="e">
        <f aca="false">IF(AND(A1012&lt;$F$12,F1012&gt;0),A1012+1,"")</f>
        <v>#VALUE!</v>
      </c>
      <c r="B1013" s="19" t="e">
        <f aca="false">IF(A1013="","",IF(VLOOKUP($B$12,Data!$A$2:$B$8,2,0)&lt;13,EDATE($B$16,A1013*12/VLOOKUP($B$12,Data!$A$2:$B$8,2,0)),IF(VLOOKUP($B$12,Data!$A$2:$B$8,2,0)=52,B1012+7,B1012+14)))</f>
        <v>#VALUE!</v>
      </c>
      <c r="C1013" s="0" t="e">
        <f aca="false">IF(A1013="","",F1012*($B$10/VLOOKUP($B$12,Data!$A$2:$B$8,2,0)))</f>
        <v>#VALUE!</v>
      </c>
      <c r="D1013" s="0" t="e">
        <f aca="false">IF(A1013="","",IF(F1012&lt;$F$9,F1012,$F$9-C1013))</f>
        <v>#VALUE!</v>
      </c>
      <c r="E1013" s="20" t="e">
        <f aca="false">IF(D1013&gt;=F1012,"",IF(A1013="","",IF($D$9&gt;0,$D$9,0)+IF(AND(DATE(YEAR(B1013),MONTH($D$11),DAY($D$11))&gt;B1012,DATE(YEAR(B1013),MONTH($D$11),DAY($D$11))&lt;=B1013),$D$10,0)+IF(AND($D$13&gt;B1012,$D$13&lt;=B1013),$D$12,0)))</f>
        <v>#VALUE!</v>
      </c>
      <c r="F1013" s="0" t="e">
        <f aca="false">IF(A1013="","",F1012-D1013-E1013)</f>
        <v>#VALUE!</v>
      </c>
    </row>
    <row r="1014" customFormat="false" ht="12.85" hidden="false" customHeight="false" outlineLevel="0" collapsed="false">
      <c r="A1014" s="0" t="e">
        <f aca="false">IF(AND(A1013&lt;$F$12,F1013&gt;0),A1013+1,"")</f>
        <v>#VALUE!</v>
      </c>
      <c r="B1014" s="19" t="e">
        <f aca="false">IF(A1014="","",IF(VLOOKUP($B$12,Data!$A$2:$B$8,2,0)&lt;13,EDATE($B$16,A1014*12/VLOOKUP($B$12,Data!$A$2:$B$8,2,0)),IF(VLOOKUP($B$12,Data!$A$2:$B$8,2,0)=52,B1013+7,B1013+14)))</f>
        <v>#VALUE!</v>
      </c>
      <c r="C1014" s="0" t="e">
        <f aca="false">IF(A1014="","",F1013*($B$10/VLOOKUP($B$12,Data!$A$2:$B$8,2,0)))</f>
        <v>#VALUE!</v>
      </c>
      <c r="D1014" s="0" t="e">
        <f aca="false">IF(A1014="","",IF(F1013&lt;$F$9,F1013,$F$9-C1014))</f>
        <v>#VALUE!</v>
      </c>
      <c r="E1014" s="20" t="e">
        <f aca="false">IF(D1014&gt;=F1013,"",IF(A1014="","",IF($D$9&gt;0,$D$9,0)+IF(AND(DATE(YEAR(B1014),MONTH($D$11),DAY($D$11))&gt;B1013,DATE(YEAR(B1014),MONTH($D$11),DAY($D$11))&lt;=B1014),$D$10,0)+IF(AND($D$13&gt;B1013,$D$13&lt;=B1014),$D$12,0)))</f>
        <v>#VALUE!</v>
      </c>
      <c r="F1014" s="0" t="e">
        <f aca="false">IF(A1014="","",F1013-D1014-E1014)</f>
        <v>#VALUE!</v>
      </c>
    </row>
    <row r="1015" customFormat="false" ht="12.85" hidden="false" customHeight="false" outlineLevel="0" collapsed="false">
      <c r="A1015" s="0" t="e">
        <f aca="false">IF(AND(A1014&lt;$F$12,F1014&gt;0),A1014+1,"")</f>
        <v>#VALUE!</v>
      </c>
      <c r="B1015" s="19" t="e">
        <f aca="false">IF(A1015="","",IF(VLOOKUP($B$12,Data!$A$2:$B$8,2,0)&lt;13,EDATE($B$16,A1015*12/VLOOKUP($B$12,Data!$A$2:$B$8,2,0)),IF(VLOOKUP($B$12,Data!$A$2:$B$8,2,0)=52,B1014+7,B1014+14)))</f>
        <v>#VALUE!</v>
      </c>
      <c r="C1015" s="0" t="e">
        <f aca="false">IF(A1015="","",F1014*($B$10/VLOOKUP($B$12,Data!$A$2:$B$8,2,0)))</f>
        <v>#VALUE!</v>
      </c>
      <c r="D1015" s="0" t="e">
        <f aca="false">IF(A1015="","",IF(F1014&lt;$F$9,F1014,$F$9-C1015))</f>
        <v>#VALUE!</v>
      </c>
      <c r="E1015" s="20" t="e">
        <f aca="false">IF(D1015&gt;=F1014,"",IF(A1015="","",IF($D$9&gt;0,$D$9,0)+IF(AND(DATE(YEAR(B1015),MONTH($D$11),DAY($D$11))&gt;B1014,DATE(YEAR(B1015),MONTH($D$11),DAY($D$11))&lt;=B1015),$D$10,0)+IF(AND($D$13&gt;B1014,$D$13&lt;=B1015),$D$12,0)))</f>
        <v>#VALUE!</v>
      </c>
      <c r="F1015" s="0" t="e">
        <f aca="false">IF(A1015="","",F1014-D1015-E1015)</f>
        <v>#VALUE!</v>
      </c>
    </row>
    <row r="1016" customFormat="false" ht="12.85" hidden="false" customHeight="false" outlineLevel="0" collapsed="false">
      <c r="A1016" s="0" t="e">
        <f aca="false">IF(AND(A1015&lt;$F$12,F1015&gt;0),A1015+1,"")</f>
        <v>#VALUE!</v>
      </c>
      <c r="B1016" s="19" t="e">
        <f aca="false">IF(A1016="","",IF(VLOOKUP($B$12,Data!$A$2:$B$8,2,0)&lt;13,EDATE($B$16,A1016*12/VLOOKUP($B$12,Data!$A$2:$B$8,2,0)),IF(VLOOKUP($B$12,Data!$A$2:$B$8,2,0)=52,B1015+7,B1015+14)))</f>
        <v>#VALUE!</v>
      </c>
      <c r="C1016" s="0" t="e">
        <f aca="false">IF(A1016="","",F1015*($B$10/VLOOKUP($B$12,Data!$A$2:$B$8,2,0)))</f>
        <v>#VALUE!</v>
      </c>
      <c r="D1016" s="0" t="e">
        <f aca="false">IF(A1016="","",IF(F1015&lt;$F$9,F1015,$F$9-C1016))</f>
        <v>#VALUE!</v>
      </c>
      <c r="E1016" s="20" t="e">
        <f aca="false">IF(D1016&gt;=F1015,"",IF(A1016="","",IF($D$9&gt;0,$D$9,0)+IF(AND(DATE(YEAR(B1016),MONTH($D$11),DAY($D$11))&gt;B1015,DATE(YEAR(B1016),MONTH($D$11),DAY($D$11))&lt;=B1016),$D$10,0)+IF(AND($D$13&gt;B1015,$D$13&lt;=B1016),$D$12,0)))</f>
        <v>#VALUE!</v>
      </c>
      <c r="F1016" s="0" t="e">
        <f aca="false">IF(A1016="","",F1015-D1016-E1016)</f>
        <v>#VALUE!</v>
      </c>
    </row>
    <row r="1017" customFormat="false" ht="12.85" hidden="false" customHeight="false" outlineLevel="0" collapsed="false">
      <c r="A1017" s="0" t="e">
        <f aca="false">IF(AND(A1016&lt;$F$12,F1016&gt;0),A1016+1,"")</f>
        <v>#VALUE!</v>
      </c>
      <c r="B1017" s="19" t="e">
        <f aca="false">IF(A1017="","",IF(VLOOKUP($B$12,Data!$A$2:$B$8,2,0)&lt;13,EDATE($B$16,A1017*12/VLOOKUP($B$12,Data!$A$2:$B$8,2,0)),IF(VLOOKUP($B$12,Data!$A$2:$B$8,2,0)=52,B1016+7,B1016+14)))</f>
        <v>#VALUE!</v>
      </c>
      <c r="C1017" s="0" t="e">
        <f aca="false">IF(A1017="","",F1016*($B$10/VLOOKUP($B$12,Data!$A$2:$B$8,2,0)))</f>
        <v>#VALUE!</v>
      </c>
      <c r="D1017" s="0" t="e">
        <f aca="false">IF(A1017="","",IF(F1016&lt;$F$9,F1016,$F$9-C1017))</f>
        <v>#VALUE!</v>
      </c>
      <c r="E1017" s="20" t="e">
        <f aca="false">IF(D1017&gt;=F1016,"",IF(A1017="","",IF($D$9&gt;0,$D$9,0)+IF(AND(DATE(YEAR(B1017),MONTH($D$11),DAY($D$11))&gt;B1016,DATE(YEAR(B1017),MONTH($D$11),DAY($D$11))&lt;=B1017),$D$10,0)+IF(AND($D$13&gt;B1016,$D$13&lt;=B1017),$D$12,0)))</f>
        <v>#VALUE!</v>
      </c>
      <c r="F1017" s="0" t="e">
        <f aca="false">IF(A1017="","",F1016-D1017-E1017)</f>
        <v>#VALUE!</v>
      </c>
    </row>
    <row r="1018" customFormat="false" ht="12.85" hidden="false" customHeight="false" outlineLevel="0" collapsed="false">
      <c r="A1018" s="0" t="e">
        <f aca="false">IF(AND(A1017&lt;$F$12,F1017&gt;0),A1017+1,"")</f>
        <v>#VALUE!</v>
      </c>
      <c r="B1018" s="19" t="e">
        <f aca="false">IF(A1018="","",IF(VLOOKUP($B$12,Data!$A$2:$B$8,2,0)&lt;13,EDATE($B$16,A1018*12/VLOOKUP($B$12,Data!$A$2:$B$8,2,0)),IF(VLOOKUP($B$12,Data!$A$2:$B$8,2,0)=52,B1017+7,B1017+14)))</f>
        <v>#VALUE!</v>
      </c>
      <c r="C1018" s="0" t="e">
        <f aca="false">IF(A1018="","",F1017*($B$10/VLOOKUP($B$12,Data!$A$2:$B$8,2,0)))</f>
        <v>#VALUE!</v>
      </c>
      <c r="D1018" s="0" t="e">
        <f aca="false">IF(A1018="","",IF(F1017&lt;$F$9,F1017,$F$9-C1018))</f>
        <v>#VALUE!</v>
      </c>
      <c r="E1018" s="20" t="e">
        <f aca="false">IF(D1018&gt;=F1017,"",IF(A1018="","",IF($D$9&gt;0,$D$9,0)+IF(AND(DATE(YEAR(B1018),MONTH($D$11),DAY($D$11))&gt;B1017,DATE(YEAR(B1018),MONTH($D$11),DAY($D$11))&lt;=B1018),$D$10,0)+IF(AND($D$13&gt;B1017,$D$13&lt;=B1018),$D$12,0)))</f>
        <v>#VALUE!</v>
      </c>
      <c r="F1018" s="0" t="e">
        <f aca="false">IF(A1018="","",F1017-D1018-E1018)</f>
        <v>#VALUE!</v>
      </c>
    </row>
    <row r="1019" customFormat="false" ht="12.85" hidden="false" customHeight="false" outlineLevel="0" collapsed="false">
      <c r="A1019" s="0" t="e">
        <f aca="false">IF(AND(A1018&lt;$F$12,F1018&gt;0),A1018+1,"")</f>
        <v>#VALUE!</v>
      </c>
      <c r="B1019" s="19" t="e">
        <f aca="false">IF(A1019="","",IF(VLOOKUP($B$12,Data!$A$2:$B$8,2,0)&lt;13,EDATE($B$16,A1019*12/VLOOKUP($B$12,Data!$A$2:$B$8,2,0)),IF(VLOOKUP($B$12,Data!$A$2:$B$8,2,0)=52,B1018+7,B1018+14)))</f>
        <v>#VALUE!</v>
      </c>
      <c r="C1019" s="0" t="e">
        <f aca="false">IF(A1019="","",F1018*($B$10/VLOOKUP($B$12,Data!$A$2:$B$8,2,0)))</f>
        <v>#VALUE!</v>
      </c>
      <c r="D1019" s="0" t="e">
        <f aca="false">IF(A1019="","",IF(F1018&lt;$F$9,F1018,$F$9-C1019))</f>
        <v>#VALUE!</v>
      </c>
      <c r="E1019" s="20" t="e">
        <f aca="false">IF(D1019&gt;=F1018,"",IF(A1019="","",IF($D$9&gt;0,$D$9,0)+IF(AND(DATE(YEAR(B1019),MONTH($D$11),DAY($D$11))&gt;B1018,DATE(YEAR(B1019),MONTH($D$11),DAY($D$11))&lt;=B1019),$D$10,0)+IF(AND($D$13&gt;B1018,$D$13&lt;=B1019),$D$12,0)))</f>
        <v>#VALUE!</v>
      </c>
      <c r="F1019" s="0" t="e">
        <f aca="false">IF(A1019="","",F1018-D1019-E1019)</f>
        <v>#VALUE!</v>
      </c>
    </row>
    <row r="1020" customFormat="false" ht="12.85" hidden="false" customHeight="false" outlineLevel="0" collapsed="false">
      <c r="A1020" s="0" t="e">
        <f aca="false">IF(AND(A1019&lt;$F$12,F1019&gt;0),A1019+1,"")</f>
        <v>#VALUE!</v>
      </c>
      <c r="B1020" s="19" t="e">
        <f aca="false">IF(A1020="","",IF(VLOOKUP($B$12,Data!$A$2:$B$8,2,0)&lt;13,EDATE($B$16,A1020*12/VLOOKUP($B$12,Data!$A$2:$B$8,2,0)),IF(VLOOKUP($B$12,Data!$A$2:$B$8,2,0)=52,B1019+7,B1019+14)))</f>
        <v>#VALUE!</v>
      </c>
      <c r="C1020" s="0" t="e">
        <f aca="false">IF(A1020="","",F1019*($B$10/VLOOKUP($B$12,Data!$A$2:$B$8,2,0)))</f>
        <v>#VALUE!</v>
      </c>
      <c r="D1020" s="0" t="e">
        <f aca="false">IF(A1020="","",IF(F1019&lt;$F$9,F1019,$F$9-C1020))</f>
        <v>#VALUE!</v>
      </c>
      <c r="E1020" s="20" t="e">
        <f aca="false">IF(D1020&gt;=F1019,"",IF(A1020="","",IF($D$9&gt;0,$D$9,0)+IF(AND(DATE(YEAR(B1020),MONTH($D$11),DAY($D$11))&gt;B1019,DATE(YEAR(B1020),MONTH($D$11),DAY($D$11))&lt;=B1020),$D$10,0)+IF(AND($D$13&gt;B1019,$D$13&lt;=B1020),$D$12,0)))</f>
        <v>#VALUE!</v>
      </c>
      <c r="F1020" s="0" t="e">
        <f aca="false">IF(A1020="","",F1019-D1020-E1020)</f>
        <v>#VALUE!</v>
      </c>
    </row>
    <row r="1021" customFormat="false" ht="12.85" hidden="false" customHeight="false" outlineLevel="0" collapsed="false">
      <c r="A1021" s="0" t="e">
        <f aca="false">IF(AND(A1020&lt;$F$12,F1020&gt;0),A1020+1,"")</f>
        <v>#VALUE!</v>
      </c>
      <c r="B1021" s="19" t="e">
        <f aca="false">IF(A1021="","",IF(VLOOKUP($B$12,Data!$A$2:$B$8,2,0)&lt;13,EDATE($B$16,A1021*12/VLOOKUP($B$12,Data!$A$2:$B$8,2,0)),IF(VLOOKUP($B$12,Data!$A$2:$B$8,2,0)=52,B1020+7,B1020+14)))</f>
        <v>#VALUE!</v>
      </c>
      <c r="C1021" s="0" t="e">
        <f aca="false">IF(A1021="","",F1020*($B$10/VLOOKUP($B$12,Data!$A$2:$B$8,2,0)))</f>
        <v>#VALUE!</v>
      </c>
      <c r="D1021" s="0" t="e">
        <f aca="false">IF(A1021="","",IF(F1020&lt;$F$9,F1020,$F$9-C1021))</f>
        <v>#VALUE!</v>
      </c>
      <c r="E1021" s="20" t="e">
        <f aca="false">IF(D1021&gt;=F1020,"",IF(A1021="","",IF($D$9&gt;0,$D$9,0)+IF(AND(DATE(YEAR(B1021),MONTH($D$11),DAY($D$11))&gt;B1020,DATE(YEAR(B1021),MONTH($D$11),DAY($D$11))&lt;=B1021),$D$10,0)+IF(AND($D$13&gt;B1020,$D$13&lt;=B1021),$D$12,0)))</f>
        <v>#VALUE!</v>
      </c>
      <c r="F1021" s="0" t="e">
        <f aca="false">IF(A1021="","",F1020-D1021-E1021)</f>
        <v>#VALUE!</v>
      </c>
    </row>
    <row r="1022" customFormat="false" ht="12.85" hidden="false" customHeight="false" outlineLevel="0" collapsed="false">
      <c r="A1022" s="0" t="e">
        <f aca="false">IF(AND(A1021&lt;$F$12,F1021&gt;0),A1021+1,"")</f>
        <v>#VALUE!</v>
      </c>
      <c r="B1022" s="19" t="e">
        <f aca="false">IF(A1022="","",IF(VLOOKUP($B$12,Data!$A$2:$B$8,2,0)&lt;13,EDATE($B$16,A1022*12/VLOOKUP($B$12,Data!$A$2:$B$8,2,0)),IF(VLOOKUP($B$12,Data!$A$2:$B$8,2,0)=52,B1021+7,B1021+14)))</f>
        <v>#VALUE!</v>
      </c>
      <c r="C1022" s="0" t="e">
        <f aca="false">IF(A1022="","",F1021*($B$10/VLOOKUP($B$12,Data!$A$2:$B$8,2,0)))</f>
        <v>#VALUE!</v>
      </c>
      <c r="D1022" s="0" t="e">
        <f aca="false">IF(A1022="","",IF(F1021&lt;$F$9,F1021,$F$9-C1022))</f>
        <v>#VALUE!</v>
      </c>
      <c r="E1022" s="20" t="e">
        <f aca="false">IF(D1022&gt;=F1021,"",IF(A1022="","",IF($D$9&gt;0,$D$9,0)+IF(AND(DATE(YEAR(B1022),MONTH($D$11),DAY($D$11))&gt;B1021,DATE(YEAR(B1022),MONTH($D$11),DAY($D$11))&lt;=B1022),$D$10,0)+IF(AND($D$13&gt;B1021,$D$13&lt;=B1022),$D$12,0)))</f>
        <v>#VALUE!</v>
      </c>
      <c r="F1022" s="0" t="e">
        <f aca="false">IF(A1022="","",F1021-D1022-E1022)</f>
        <v>#VALUE!</v>
      </c>
    </row>
    <row r="1023" customFormat="false" ht="12.85" hidden="false" customHeight="false" outlineLevel="0" collapsed="false">
      <c r="A1023" s="0" t="e">
        <f aca="false">IF(AND(A1022&lt;$F$12,F1022&gt;0),A1022+1,"")</f>
        <v>#VALUE!</v>
      </c>
      <c r="B1023" s="19" t="e">
        <f aca="false">IF(A1023="","",IF(VLOOKUP($B$12,Data!$A$2:$B$8,2,0)&lt;13,EDATE($B$16,A1023*12/VLOOKUP($B$12,Data!$A$2:$B$8,2,0)),IF(VLOOKUP($B$12,Data!$A$2:$B$8,2,0)=52,B1022+7,B1022+14)))</f>
        <v>#VALUE!</v>
      </c>
      <c r="C1023" s="0" t="e">
        <f aca="false">IF(A1023="","",F1022*($B$10/VLOOKUP($B$12,Data!$A$2:$B$8,2,0)))</f>
        <v>#VALUE!</v>
      </c>
      <c r="D1023" s="0" t="e">
        <f aca="false">IF(A1023="","",IF(F1022&lt;$F$9,F1022,$F$9-C1023))</f>
        <v>#VALUE!</v>
      </c>
      <c r="E1023" s="20" t="e">
        <f aca="false">IF(D1023&gt;=F1022,"",IF(A1023="","",IF($D$9&gt;0,$D$9,0)+IF(AND(DATE(YEAR(B1023),MONTH($D$11),DAY($D$11))&gt;B1022,DATE(YEAR(B1023),MONTH($D$11),DAY($D$11))&lt;=B1023),$D$10,0)+IF(AND($D$13&gt;B1022,$D$13&lt;=B1023),$D$12,0)))</f>
        <v>#VALUE!</v>
      </c>
      <c r="F1023" s="0" t="e">
        <f aca="false">IF(A1023="","",F1022-D1023-E1023)</f>
        <v>#VALUE!</v>
      </c>
    </row>
    <row r="1024" customFormat="false" ht="12.85" hidden="false" customHeight="false" outlineLevel="0" collapsed="false">
      <c r="A1024" s="0" t="e">
        <f aca="false">IF(AND(A1023&lt;$F$12,F1023&gt;0),A1023+1,"")</f>
        <v>#VALUE!</v>
      </c>
      <c r="B1024" s="19" t="e">
        <f aca="false">IF(A1024="","",IF(VLOOKUP($B$12,Data!$A$2:$B$8,2,0)&lt;13,EDATE($B$16,A1024*12/VLOOKUP($B$12,Data!$A$2:$B$8,2,0)),IF(VLOOKUP($B$12,Data!$A$2:$B$8,2,0)=52,B1023+7,B1023+14)))</f>
        <v>#VALUE!</v>
      </c>
      <c r="C1024" s="0" t="e">
        <f aca="false">IF(A1024="","",F1023*($B$10/VLOOKUP($B$12,Data!$A$2:$B$8,2,0)))</f>
        <v>#VALUE!</v>
      </c>
      <c r="D1024" s="0" t="e">
        <f aca="false">IF(A1024="","",IF(F1023&lt;$F$9,F1023,$F$9-C1024))</f>
        <v>#VALUE!</v>
      </c>
      <c r="E1024" s="20" t="e">
        <f aca="false">IF(D1024&gt;=F1023,"",IF(A1024="","",IF($D$9&gt;0,$D$9,0)+IF(AND(DATE(YEAR(B1024),MONTH($D$11),DAY($D$11))&gt;B1023,DATE(YEAR(B1024),MONTH($D$11),DAY($D$11))&lt;=B1024),$D$10,0)+IF(AND($D$13&gt;B1023,$D$13&lt;=B1024),$D$12,0)))</f>
        <v>#VALUE!</v>
      </c>
      <c r="F1024" s="0" t="e">
        <f aca="false">IF(A1024="","",F1023-D1024-E1024)</f>
        <v>#VALUE!</v>
      </c>
    </row>
    <row r="1025" customFormat="false" ht="12.85" hidden="false" customHeight="false" outlineLevel="0" collapsed="false">
      <c r="A1025" s="0" t="e">
        <f aca="false">IF(AND(A1024&lt;$F$12,F1024&gt;0),A1024+1,"")</f>
        <v>#VALUE!</v>
      </c>
      <c r="B1025" s="19" t="e">
        <f aca="false">IF(A1025="","",IF(VLOOKUP($B$12,Data!$A$2:$B$8,2,0)&lt;13,EDATE($B$16,A1025*12/VLOOKUP($B$12,Data!$A$2:$B$8,2,0)),IF(VLOOKUP($B$12,Data!$A$2:$B$8,2,0)=52,B1024+7,B1024+14)))</f>
        <v>#VALUE!</v>
      </c>
      <c r="C1025" s="0" t="e">
        <f aca="false">IF(A1025="","",F1024*($B$10/VLOOKUP($B$12,Data!$A$2:$B$8,2,0)))</f>
        <v>#VALUE!</v>
      </c>
      <c r="D1025" s="0" t="e">
        <f aca="false">IF(A1025="","",IF(F1024&lt;$F$9,F1024,$F$9-C1025))</f>
        <v>#VALUE!</v>
      </c>
      <c r="E1025" s="20" t="e">
        <f aca="false">IF(D1025&gt;=F1024,"",IF(A1025="","",IF($D$9&gt;0,$D$9,0)+IF(AND(DATE(YEAR(B1025),MONTH($D$11),DAY($D$11))&gt;B1024,DATE(YEAR(B1025),MONTH($D$11),DAY($D$11))&lt;=B1025),$D$10,0)+IF(AND($D$13&gt;B1024,$D$13&lt;=B1025),$D$12,0)))</f>
        <v>#VALUE!</v>
      </c>
      <c r="F1025" s="0" t="e">
        <f aca="false">IF(A1025="","",F1024-D1025-E1025)</f>
        <v>#VALUE!</v>
      </c>
    </row>
    <row r="1026" customFormat="false" ht="12.85" hidden="false" customHeight="false" outlineLevel="0" collapsed="false">
      <c r="A1026" s="0" t="e">
        <f aca="false">IF(AND(A1025&lt;$F$12,F1025&gt;0),A1025+1,"")</f>
        <v>#VALUE!</v>
      </c>
      <c r="B1026" s="19" t="e">
        <f aca="false">IF(A1026="","",IF(VLOOKUP($B$12,Data!$A$2:$B$8,2,0)&lt;13,EDATE($B$16,A1026*12/VLOOKUP($B$12,Data!$A$2:$B$8,2,0)),IF(VLOOKUP($B$12,Data!$A$2:$B$8,2,0)=52,B1025+7,B1025+14)))</f>
        <v>#VALUE!</v>
      </c>
      <c r="C1026" s="0" t="e">
        <f aca="false">IF(A1026="","",F1025*($B$10/VLOOKUP($B$12,Data!$A$2:$B$8,2,0)))</f>
        <v>#VALUE!</v>
      </c>
      <c r="D1026" s="0" t="e">
        <f aca="false">IF(A1026="","",IF(F1025&lt;$F$9,F1025,$F$9-C1026))</f>
        <v>#VALUE!</v>
      </c>
      <c r="E1026" s="20" t="e">
        <f aca="false">IF(D1026&gt;=F1025,"",IF(A1026="","",IF($D$9&gt;0,$D$9,0)+IF(AND(DATE(YEAR(B1026),MONTH($D$11),DAY($D$11))&gt;B1025,DATE(YEAR(B1026),MONTH($D$11),DAY($D$11))&lt;=B1026),$D$10,0)+IF(AND($D$13&gt;B1025,$D$13&lt;=B1026),$D$12,0)))</f>
        <v>#VALUE!</v>
      </c>
      <c r="F1026" s="0" t="e">
        <f aca="false">IF(A1026="","",F1025-D1026-E1026)</f>
        <v>#VALUE!</v>
      </c>
    </row>
    <row r="1027" customFormat="false" ht="12.85" hidden="false" customHeight="false" outlineLevel="0" collapsed="false">
      <c r="A1027" s="0" t="e">
        <f aca="false">IF(AND(A1026&lt;$F$12,F1026&gt;0),A1026+1,"")</f>
        <v>#VALUE!</v>
      </c>
      <c r="B1027" s="19" t="e">
        <f aca="false">IF(A1027="","",IF(VLOOKUP($B$12,Data!$A$2:$B$8,2,0)&lt;13,EDATE($B$16,A1027*12/VLOOKUP($B$12,Data!$A$2:$B$8,2,0)),IF(VLOOKUP($B$12,Data!$A$2:$B$8,2,0)=52,B1026+7,B1026+14)))</f>
        <v>#VALUE!</v>
      </c>
      <c r="C1027" s="0" t="e">
        <f aca="false">IF(A1027="","",F1026*($B$10/VLOOKUP($B$12,Data!$A$2:$B$8,2,0)))</f>
        <v>#VALUE!</v>
      </c>
      <c r="D1027" s="0" t="e">
        <f aca="false">IF(A1027="","",IF(F1026&lt;$F$9,F1026,$F$9-C1027))</f>
        <v>#VALUE!</v>
      </c>
      <c r="E1027" s="20" t="e">
        <f aca="false">IF(D1027&gt;=F1026,"",IF(A1027="","",IF($D$9&gt;0,$D$9,0)+IF(AND(DATE(YEAR(B1027),MONTH($D$11),DAY($D$11))&gt;B1026,DATE(YEAR(B1027),MONTH($D$11),DAY($D$11))&lt;=B1027),$D$10,0)+IF(AND($D$13&gt;B1026,$D$13&lt;=B1027),$D$12,0)))</f>
        <v>#VALUE!</v>
      </c>
      <c r="F1027" s="0" t="e">
        <f aca="false">IF(A1027="","",F1026-D1027-E1027)</f>
        <v>#VALUE!</v>
      </c>
    </row>
    <row r="1028" customFormat="false" ht="12.85" hidden="false" customHeight="false" outlineLevel="0" collapsed="false">
      <c r="A1028" s="0" t="e">
        <f aca="false">IF(AND(A1027&lt;$F$12,F1027&gt;0),A1027+1,"")</f>
        <v>#VALUE!</v>
      </c>
      <c r="B1028" s="19" t="e">
        <f aca="false">IF(A1028="","",IF(VLOOKUP($B$12,Data!$A$2:$B$8,2,0)&lt;13,EDATE($B$16,A1028*12/VLOOKUP($B$12,Data!$A$2:$B$8,2,0)),IF(VLOOKUP($B$12,Data!$A$2:$B$8,2,0)=52,B1027+7,B1027+14)))</f>
        <v>#VALUE!</v>
      </c>
      <c r="C1028" s="0" t="e">
        <f aca="false">IF(A1028="","",F1027*($B$10/VLOOKUP($B$12,Data!$A$2:$B$8,2,0)))</f>
        <v>#VALUE!</v>
      </c>
      <c r="D1028" s="0" t="e">
        <f aca="false">IF(A1028="","",IF(F1027&lt;$F$9,F1027,$F$9-C1028))</f>
        <v>#VALUE!</v>
      </c>
      <c r="E1028" s="20" t="e">
        <f aca="false">IF(D1028&gt;=F1027,"",IF(A1028="","",IF($D$9&gt;0,$D$9,0)+IF(AND(DATE(YEAR(B1028),MONTH($D$11),DAY($D$11))&gt;B1027,DATE(YEAR(B1028),MONTH($D$11),DAY($D$11))&lt;=B1028),$D$10,0)+IF(AND($D$13&gt;B1027,$D$13&lt;=B1028),$D$12,0)))</f>
        <v>#VALUE!</v>
      </c>
      <c r="F1028" s="0" t="e">
        <f aca="false">IF(A1028="","",F1027-D1028-E1028)</f>
        <v>#VALUE!</v>
      </c>
    </row>
    <row r="1029" customFormat="false" ht="12.85" hidden="false" customHeight="false" outlineLevel="0" collapsed="false">
      <c r="A1029" s="0" t="e">
        <f aca="false">IF(AND(A1028&lt;$F$12,F1028&gt;0),A1028+1,"")</f>
        <v>#VALUE!</v>
      </c>
      <c r="B1029" s="19" t="e">
        <f aca="false">IF(A1029="","",IF(VLOOKUP($B$12,Data!$A$2:$B$8,2,0)&lt;13,EDATE($B$16,A1029*12/VLOOKUP($B$12,Data!$A$2:$B$8,2,0)),IF(VLOOKUP($B$12,Data!$A$2:$B$8,2,0)=52,B1028+7,B1028+14)))</f>
        <v>#VALUE!</v>
      </c>
      <c r="C1029" s="0" t="e">
        <f aca="false">IF(A1029="","",F1028*($B$10/VLOOKUP($B$12,Data!$A$2:$B$8,2,0)))</f>
        <v>#VALUE!</v>
      </c>
      <c r="D1029" s="0" t="e">
        <f aca="false">IF(A1029="","",IF(F1028&lt;$F$9,F1028,$F$9-C1029))</f>
        <v>#VALUE!</v>
      </c>
      <c r="E1029" s="20" t="e">
        <f aca="false">IF(D1029&gt;=F1028,"",IF(A1029="","",IF($D$9&gt;0,$D$9,0)+IF(AND(DATE(YEAR(B1029),MONTH($D$11),DAY($D$11))&gt;B1028,DATE(YEAR(B1029),MONTH($D$11),DAY($D$11))&lt;=B1029),$D$10,0)+IF(AND($D$13&gt;B1028,$D$13&lt;=B1029),$D$12,0)))</f>
        <v>#VALUE!</v>
      </c>
      <c r="F1029" s="0" t="e">
        <f aca="false">IF(A1029="","",F1028-D1029-E1029)</f>
        <v>#VALUE!</v>
      </c>
    </row>
    <row r="1030" customFormat="false" ht="12.85" hidden="false" customHeight="false" outlineLevel="0" collapsed="false">
      <c r="A1030" s="0" t="e">
        <f aca="false">IF(AND(A1029&lt;$F$12,F1029&gt;0),A1029+1,"")</f>
        <v>#VALUE!</v>
      </c>
      <c r="B1030" s="19" t="e">
        <f aca="false">IF(A1030="","",IF(VLOOKUP($B$12,Data!$A$2:$B$8,2,0)&lt;13,EDATE($B$16,A1030*12/VLOOKUP($B$12,Data!$A$2:$B$8,2,0)),IF(VLOOKUP($B$12,Data!$A$2:$B$8,2,0)=52,B1029+7,B1029+14)))</f>
        <v>#VALUE!</v>
      </c>
      <c r="C1030" s="0" t="e">
        <f aca="false">IF(A1030="","",F1029*($B$10/VLOOKUP($B$12,Data!$A$2:$B$8,2,0)))</f>
        <v>#VALUE!</v>
      </c>
      <c r="D1030" s="0" t="e">
        <f aca="false">IF(A1030="","",IF(F1029&lt;$F$9,F1029,$F$9-C1030))</f>
        <v>#VALUE!</v>
      </c>
      <c r="E1030" s="20" t="e">
        <f aca="false">IF(D1030&gt;=F1029,"",IF(A1030="","",IF($D$9&gt;0,$D$9,0)+IF(AND(DATE(YEAR(B1030),MONTH($D$11),DAY($D$11))&gt;B1029,DATE(YEAR(B1030),MONTH($D$11),DAY($D$11))&lt;=B1030),$D$10,0)+IF(AND($D$13&gt;B1029,$D$13&lt;=B1030),$D$12,0)))</f>
        <v>#VALUE!</v>
      </c>
      <c r="F1030" s="0" t="e">
        <f aca="false">IF(A1030="","",F1029-D1030-E1030)</f>
        <v>#VALUE!</v>
      </c>
    </row>
    <row r="1031" customFormat="false" ht="12.85" hidden="false" customHeight="false" outlineLevel="0" collapsed="false">
      <c r="A1031" s="0" t="e">
        <f aca="false">IF(AND(A1030&lt;$F$12,F1030&gt;0),A1030+1,"")</f>
        <v>#VALUE!</v>
      </c>
      <c r="B1031" s="19" t="e">
        <f aca="false">IF(A1031="","",IF(VLOOKUP($B$12,Data!$A$2:$B$8,2,0)&lt;13,EDATE($B$16,A1031*12/VLOOKUP($B$12,Data!$A$2:$B$8,2,0)),IF(VLOOKUP($B$12,Data!$A$2:$B$8,2,0)=52,B1030+7,B1030+14)))</f>
        <v>#VALUE!</v>
      </c>
      <c r="C1031" s="0" t="e">
        <f aca="false">IF(A1031="","",F1030*($B$10/VLOOKUP($B$12,Data!$A$2:$B$8,2,0)))</f>
        <v>#VALUE!</v>
      </c>
      <c r="D1031" s="0" t="e">
        <f aca="false">IF(A1031="","",IF(F1030&lt;$F$9,F1030,$F$9-C1031))</f>
        <v>#VALUE!</v>
      </c>
      <c r="E1031" s="20" t="e">
        <f aca="false">IF(D1031&gt;=F1030,"",IF(A1031="","",IF($D$9&gt;0,$D$9,0)+IF(AND(DATE(YEAR(B1031),MONTH($D$11),DAY($D$11))&gt;B1030,DATE(YEAR(B1031),MONTH($D$11),DAY($D$11))&lt;=B1031),$D$10,0)+IF(AND($D$13&gt;B1030,$D$13&lt;=B1031),$D$12,0)))</f>
        <v>#VALUE!</v>
      </c>
      <c r="F1031" s="0" t="e">
        <f aca="false">IF(A1031="","",F1030-D1031-E1031)</f>
        <v>#VALUE!</v>
      </c>
    </row>
    <row r="1032" customFormat="false" ht="12.85" hidden="false" customHeight="false" outlineLevel="0" collapsed="false">
      <c r="A1032" s="0" t="e">
        <f aca="false">IF(AND(A1031&lt;$F$12,F1031&gt;0),A1031+1,"")</f>
        <v>#VALUE!</v>
      </c>
      <c r="B1032" s="19" t="e">
        <f aca="false">IF(A1032="","",IF(VLOOKUP($B$12,Data!$A$2:$B$8,2,0)&lt;13,EDATE($B$16,A1032*12/VLOOKUP($B$12,Data!$A$2:$B$8,2,0)),IF(VLOOKUP($B$12,Data!$A$2:$B$8,2,0)=52,B1031+7,B1031+14)))</f>
        <v>#VALUE!</v>
      </c>
      <c r="C1032" s="0" t="e">
        <f aca="false">IF(A1032="","",F1031*($B$10/VLOOKUP($B$12,Data!$A$2:$B$8,2,0)))</f>
        <v>#VALUE!</v>
      </c>
      <c r="D1032" s="0" t="e">
        <f aca="false">IF(A1032="","",IF(F1031&lt;$F$9,F1031,$F$9-C1032))</f>
        <v>#VALUE!</v>
      </c>
      <c r="E1032" s="20" t="e">
        <f aca="false">IF(D1032&gt;=F1031,"",IF(A1032="","",IF($D$9&gt;0,$D$9,0)+IF(AND(DATE(YEAR(B1032),MONTH($D$11),DAY($D$11))&gt;B1031,DATE(YEAR(B1032),MONTH($D$11),DAY($D$11))&lt;=B1032),$D$10,0)+IF(AND($D$13&gt;B1031,$D$13&lt;=B1032),$D$12,0)))</f>
        <v>#VALUE!</v>
      </c>
      <c r="F1032" s="0" t="e">
        <f aca="false">IF(A1032="","",F1031-D1032-E1032)</f>
        <v>#VALUE!</v>
      </c>
    </row>
    <row r="1033" customFormat="false" ht="12.85" hidden="false" customHeight="false" outlineLevel="0" collapsed="false">
      <c r="A1033" s="0" t="e">
        <f aca="false">IF(AND(A1032&lt;$F$12,F1032&gt;0),A1032+1,"")</f>
        <v>#VALUE!</v>
      </c>
      <c r="B1033" s="19" t="e">
        <f aca="false">IF(A1033="","",IF(VLOOKUP($B$12,Data!$A$2:$B$8,2,0)&lt;13,EDATE($B$16,A1033*12/VLOOKUP($B$12,Data!$A$2:$B$8,2,0)),IF(VLOOKUP($B$12,Data!$A$2:$B$8,2,0)=52,B1032+7,B1032+14)))</f>
        <v>#VALUE!</v>
      </c>
      <c r="C1033" s="0" t="e">
        <f aca="false">IF(A1033="","",F1032*($B$10/VLOOKUP($B$12,Data!$A$2:$B$8,2,0)))</f>
        <v>#VALUE!</v>
      </c>
      <c r="D1033" s="0" t="e">
        <f aca="false">IF(A1033="","",IF(F1032&lt;$F$9,F1032,$F$9-C1033))</f>
        <v>#VALUE!</v>
      </c>
      <c r="E1033" s="20" t="e">
        <f aca="false">IF(D1033&gt;=F1032,"",IF(A1033="","",IF($D$9&gt;0,$D$9,0)+IF(AND(DATE(YEAR(B1033),MONTH($D$11),DAY($D$11))&gt;B1032,DATE(YEAR(B1033),MONTH($D$11),DAY($D$11))&lt;=B1033),$D$10,0)+IF(AND($D$13&gt;B1032,$D$13&lt;=B1033),$D$12,0)))</f>
        <v>#VALUE!</v>
      </c>
      <c r="F1033" s="0" t="e">
        <f aca="false">IF(A1033="","",F1032-D1033-E1033)</f>
        <v>#VALUE!</v>
      </c>
    </row>
    <row r="1034" customFormat="false" ht="12.85" hidden="false" customHeight="false" outlineLevel="0" collapsed="false">
      <c r="A1034" s="0" t="e">
        <f aca="false">IF(AND(A1033&lt;$F$12,F1033&gt;0),A1033+1,"")</f>
        <v>#VALUE!</v>
      </c>
      <c r="B1034" s="19" t="e">
        <f aca="false">IF(A1034="","",IF(VLOOKUP($B$12,Data!$A$2:$B$8,2,0)&lt;13,EDATE($B$16,A1034*12/VLOOKUP($B$12,Data!$A$2:$B$8,2,0)),IF(VLOOKUP($B$12,Data!$A$2:$B$8,2,0)=52,B1033+7,B1033+14)))</f>
        <v>#VALUE!</v>
      </c>
      <c r="C1034" s="0" t="e">
        <f aca="false">IF(A1034="","",F1033*($B$10/VLOOKUP($B$12,Data!$A$2:$B$8,2,0)))</f>
        <v>#VALUE!</v>
      </c>
      <c r="D1034" s="0" t="e">
        <f aca="false">IF(A1034="","",IF(F1033&lt;$F$9,F1033,$F$9-C1034))</f>
        <v>#VALUE!</v>
      </c>
      <c r="E1034" s="20" t="e">
        <f aca="false">IF(D1034&gt;=F1033,"",IF(A1034="","",IF($D$9&gt;0,$D$9,0)+IF(AND(DATE(YEAR(B1034),MONTH($D$11),DAY($D$11))&gt;B1033,DATE(YEAR(B1034),MONTH($D$11),DAY($D$11))&lt;=B1034),$D$10,0)+IF(AND($D$13&gt;B1033,$D$13&lt;=B1034),$D$12,0)))</f>
        <v>#VALUE!</v>
      </c>
      <c r="F1034" s="0" t="e">
        <f aca="false">IF(A1034="","",F1033-D1034-E1034)</f>
        <v>#VALUE!</v>
      </c>
    </row>
    <row r="1035" customFormat="false" ht="12.85" hidden="false" customHeight="false" outlineLevel="0" collapsed="false">
      <c r="A1035" s="0" t="e">
        <f aca="false">IF(AND(A1034&lt;$F$12,F1034&gt;0),A1034+1,"")</f>
        <v>#VALUE!</v>
      </c>
      <c r="B1035" s="19" t="e">
        <f aca="false">IF(A1035="","",IF(VLOOKUP($B$12,Data!$A$2:$B$8,2,0)&lt;13,EDATE($B$16,A1035*12/VLOOKUP($B$12,Data!$A$2:$B$8,2,0)),IF(VLOOKUP($B$12,Data!$A$2:$B$8,2,0)=52,B1034+7,B1034+14)))</f>
        <v>#VALUE!</v>
      </c>
      <c r="C1035" s="0" t="e">
        <f aca="false">IF(A1035="","",F1034*($B$10/VLOOKUP($B$12,Data!$A$2:$B$8,2,0)))</f>
        <v>#VALUE!</v>
      </c>
      <c r="D1035" s="0" t="e">
        <f aca="false">IF(A1035="","",IF(F1034&lt;$F$9,F1034,$F$9-C1035))</f>
        <v>#VALUE!</v>
      </c>
      <c r="E1035" s="20" t="e">
        <f aca="false">IF(D1035&gt;=F1034,"",IF(A1035="","",IF($D$9&gt;0,$D$9,0)+IF(AND(DATE(YEAR(B1035),MONTH($D$11),DAY($D$11))&gt;B1034,DATE(YEAR(B1035),MONTH($D$11),DAY($D$11))&lt;=B1035),$D$10,0)+IF(AND($D$13&gt;B1034,$D$13&lt;=B1035),$D$12,0)))</f>
        <v>#VALUE!</v>
      </c>
      <c r="F1035" s="0" t="e">
        <f aca="false">IF(A1035="","",F1034-D1035-E1035)</f>
        <v>#VALUE!</v>
      </c>
    </row>
    <row r="1036" customFormat="false" ht="12.85" hidden="false" customHeight="false" outlineLevel="0" collapsed="false">
      <c r="A1036" s="0" t="e">
        <f aca="false">IF(AND(A1035&lt;$F$12,F1035&gt;0),A1035+1,"")</f>
        <v>#VALUE!</v>
      </c>
      <c r="B1036" s="19" t="e">
        <f aca="false">IF(A1036="","",IF(VLOOKUP($B$12,Data!$A$2:$B$8,2,0)&lt;13,EDATE($B$16,A1036*12/VLOOKUP($B$12,Data!$A$2:$B$8,2,0)),IF(VLOOKUP($B$12,Data!$A$2:$B$8,2,0)=52,B1035+7,B1035+14)))</f>
        <v>#VALUE!</v>
      </c>
      <c r="C1036" s="0" t="e">
        <f aca="false">IF(A1036="","",F1035*($B$10/VLOOKUP($B$12,Data!$A$2:$B$8,2,0)))</f>
        <v>#VALUE!</v>
      </c>
      <c r="D1036" s="0" t="e">
        <f aca="false">IF(A1036="","",IF(F1035&lt;$F$9,F1035,$F$9-C1036))</f>
        <v>#VALUE!</v>
      </c>
      <c r="E1036" s="20" t="e">
        <f aca="false">IF(D1036&gt;=F1035,"",IF(A1036="","",IF($D$9&gt;0,$D$9,0)+IF(AND(DATE(YEAR(B1036),MONTH($D$11),DAY($D$11))&gt;B1035,DATE(YEAR(B1036),MONTH($D$11),DAY($D$11))&lt;=B1036),$D$10,0)+IF(AND($D$13&gt;B1035,$D$13&lt;=B1036),$D$12,0)))</f>
        <v>#VALUE!</v>
      </c>
      <c r="F1036" s="0" t="e">
        <f aca="false">IF(A1036="","",F1035-D1036-E1036)</f>
        <v>#VALUE!</v>
      </c>
    </row>
    <row r="1037" customFormat="false" ht="12.85" hidden="false" customHeight="false" outlineLevel="0" collapsed="false">
      <c r="A1037" s="0" t="e">
        <f aca="false">IF(AND(A1036&lt;$F$12,F1036&gt;0),A1036+1,"")</f>
        <v>#VALUE!</v>
      </c>
      <c r="B1037" s="19" t="e">
        <f aca="false">IF(A1037="","",IF(VLOOKUP($B$12,Data!$A$2:$B$8,2,0)&lt;13,EDATE($B$16,A1037*12/VLOOKUP($B$12,Data!$A$2:$B$8,2,0)),IF(VLOOKUP($B$12,Data!$A$2:$B$8,2,0)=52,B1036+7,B1036+14)))</f>
        <v>#VALUE!</v>
      </c>
      <c r="C1037" s="0" t="e">
        <f aca="false">IF(A1037="","",F1036*($B$10/VLOOKUP($B$12,Data!$A$2:$B$8,2,0)))</f>
        <v>#VALUE!</v>
      </c>
      <c r="D1037" s="0" t="e">
        <f aca="false">IF(A1037="","",IF(F1036&lt;$F$9,F1036,$F$9-C1037))</f>
        <v>#VALUE!</v>
      </c>
      <c r="E1037" s="20" t="e">
        <f aca="false">IF(D1037&gt;=F1036,"",IF(A1037="","",IF($D$9&gt;0,$D$9,0)+IF(AND(DATE(YEAR(B1037),MONTH($D$11),DAY($D$11))&gt;B1036,DATE(YEAR(B1037),MONTH($D$11),DAY($D$11))&lt;=B1037),$D$10,0)+IF(AND($D$13&gt;B1036,$D$13&lt;=B1037),$D$12,0)))</f>
        <v>#VALUE!</v>
      </c>
      <c r="F1037" s="0" t="e">
        <f aca="false">IF(A1037="","",F1036-D1037-E1037)</f>
        <v>#VALUE!</v>
      </c>
    </row>
    <row r="1038" customFormat="false" ht="12.85" hidden="false" customHeight="false" outlineLevel="0" collapsed="false">
      <c r="A1038" s="0" t="e">
        <f aca="false">IF(AND(A1037&lt;$F$12,F1037&gt;0),A1037+1,"")</f>
        <v>#VALUE!</v>
      </c>
      <c r="B1038" s="19" t="e">
        <f aca="false">IF(A1038="","",IF(VLOOKUP($B$12,Data!$A$2:$B$8,2,0)&lt;13,EDATE($B$16,A1038*12/VLOOKUP($B$12,Data!$A$2:$B$8,2,0)),IF(VLOOKUP($B$12,Data!$A$2:$B$8,2,0)=52,B1037+7,B1037+14)))</f>
        <v>#VALUE!</v>
      </c>
      <c r="C1038" s="0" t="e">
        <f aca="false">IF(A1038="","",F1037*($B$10/VLOOKUP($B$12,Data!$A$2:$B$8,2,0)))</f>
        <v>#VALUE!</v>
      </c>
      <c r="D1038" s="0" t="e">
        <f aca="false">IF(A1038="","",IF(F1037&lt;$F$9,F1037,$F$9-C1038))</f>
        <v>#VALUE!</v>
      </c>
      <c r="E1038" s="20" t="e">
        <f aca="false">IF(D1038&gt;=F1037,"",IF(A1038="","",IF($D$9&gt;0,$D$9,0)+IF(AND(DATE(YEAR(B1038),MONTH($D$11),DAY($D$11))&gt;B1037,DATE(YEAR(B1038),MONTH($D$11),DAY($D$11))&lt;=B1038),$D$10,0)+IF(AND($D$13&gt;B1037,$D$13&lt;=B1038),$D$12,0)))</f>
        <v>#VALUE!</v>
      </c>
      <c r="F1038" s="0" t="e">
        <f aca="false">IF(A1038="","",F1037-D1038-E1038)</f>
        <v>#VALUE!</v>
      </c>
    </row>
    <row r="1039" customFormat="false" ht="12.85" hidden="false" customHeight="false" outlineLevel="0" collapsed="false">
      <c r="A1039" s="0" t="e">
        <f aca="false">IF(AND(A1038&lt;$F$12,F1038&gt;0),A1038+1,"")</f>
        <v>#VALUE!</v>
      </c>
      <c r="B1039" s="19" t="e">
        <f aca="false">IF(A1039="","",IF(VLOOKUP($B$12,Data!$A$2:$B$8,2,0)&lt;13,EDATE($B$16,A1039*12/VLOOKUP($B$12,Data!$A$2:$B$8,2,0)),IF(VLOOKUP($B$12,Data!$A$2:$B$8,2,0)=52,B1038+7,B1038+14)))</f>
        <v>#VALUE!</v>
      </c>
      <c r="C1039" s="0" t="e">
        <f aca="false">IF(A1039="","",F1038*($B$10/VLOOKUP($B$12,Data!$A$2:$B$8,2,0)))</f>
        <v>#VALUE!</v>
      </c>
      <c r="D1039" s="0" t="e">
        <f aca="false">IF(A1039="","",IF(F1038&lt;$F$9,F1038,$F$9-C1039))</f>
        <v>#VALUE!</v>
      </c>
      <c r="E1039" s="20" t="e">
        <f aca="false">IF(D1039&gt;=F1038,"",IF(A1039="","",IF($D$9&gt;0,$D$9,0)+IF(AND(DATE(YEAR(B1039),MONTH($D$11),DAY($D$11))&gt;B1038,DATE(YEAR(B1039),MONTH($D$11),DAY($D$11))&lt;=B1039),$D$10,0)+IF(AND($D$13&gt;B1038,$D$13&lt;=B1039),$D$12,0)))</f>
        <v>#VALUE!</v>
      </c>
      <c r="F1039" s="0" t="e">
        <f aca="false">IF(A1039="","",F1038-D1039-E1039)</f>
        <v>#VALUE!</v>
      </c>
    </row>
    <row r="1040" customFormat="false" ht="12.85" hidden="false" customHeight="false" outlineLevel="0" collapsed="false">
      <c r="A1040" s="0" t="e">
        <f aca="false">IF(AND(A1039&lt;$F$12,F1039&gt;0),A1039+1,"")</f>
        <v>#VALUE!</v>
      </c>
      <c r="B1040" s="19" t="e">
        <f aca="false">IF(A1040="","",IF(VLOOKUP($B$12,Data!$A$2:$B$8,2,0)&lt;13,EDATE($B$16,A1040*12/VLOOKUP($B$12,Data!$A$2:$B$8,2,0)),IF(VLOOKUP($B$12,Data!$A$2:$B$8,2,0)=52,B1039+7,B1039+14)))</f>
        <v>#VALUE!</v>
      </c>
      <c r="C1040" s="0" t="e">
        <f aca="false">IF(A1040="","",F1039*($B$10/VLOOKUP($B$12,Data!$A$2:$B$8,2,0)))</f>
        <v>#VALUE!</v>
      </c>
      <c r="D1040" s="0" t="e">
        <f aca="false">IF(A1040="","",IF(F1039&lt;$F$9,F1039,$F$9-C1040))</f>
        <v>#VALUE!</v>
      </c>
      <c r="E1040" s="20" t="e">
        <f aca="false">IF(D1040&gt;=F1039,"",IF(A1040="","",IF($D$9&gt;0,$D$9,0)+IF(AND(DATE(YEAR(B1040),MONTH($D$11),DAY($D$11))&gt;B1039,DATE(YEAR(B1040),MONTH($D$11),DAY($D$11))&lt;=B1040),$D$10,0)+IF(AND($D$13&gt;B1039,$D$13&lt;=B1040),$D$12,0)))</f>
        <v>#VALUE!</v>
      </c>
      <c r="F1040" s="0" t="e">
        <f aca="false">IF(A1040="","",F1039-D1040-E1040)</f>
        <v>#VALUE!</v>
      </c>
    </row>
    <row r="1041" customFormat="false" ht="12.85" hidden="false" customHeight="false" outlineLevel="0" collapsed="false">
      <c r="A1041" s="0" t="e">
        <f aca="false">IF(AND(A1040&lt;$F$12,F1040&gt;0),A1040+1,"")</f>
        <v>#VALUE!</v>
      </c>
      <c r="B1041" s="19" t="e">
        <f aca="false">IF(A1041="","",IF(VLOOKUP($B$12,Data!$A$2:$B$8,2,0)&lt;13,EDATE($B$16,A1041*12/VLOOKUP($B$12,Data!$A$2:$B$8,2,0)),IF(VLOOKUP($B$12,Data!$A$2:$B$8,2,0)=52,B1040+7,B1040+14)))</f>
        <v>#VALUE!</v>
      </c>
      <c r="C1041" s="0" t="e">
        <f aca="false">IF(A1041="","",F1040*($B$10/VLOOKUP($B$12,Data!$A$2:$B$8,2,0)))</f>
        <v>#VALUE!</v>
      </c>
      <c r="D1041" s="0" t="e">
        <f aca="false">IF(A1041="","",IF(F1040&lt;$F$9,F1040,$F$9-C1041))</f>
        <v>#VALUE!</v>
      </c>
      <c r="E1041" s="20" t="e">
        <f aca="false">IF(D1041&gt;=F1040,"",IF(A1041="","",IF($D$9&gt;0,$D$9,0)+IF(AND(DATE(YEAR(B1041),MONTH($D$11),DAY($D$11))&gt;B1040,DATE(YEAR(B1041),MONTH($D$11),DAY($D$11))&lt;=B1041),$D$10,0)+IF(AND($D$13&gt;B1040,$D$13&lt;=B1041),$D$12,0)))</f>
        <v>#VALUE!</v>
      </c>
      <c r="F1041" s="0" t="e">
        <f aca="false">IF(A1041="","",F1040-D1041-E1041)</f>
        <v>#VALUE!</v>
      </c>
    </row>
    <row r="1042" customFormat="false" ht="12.85" hidden="false" customHeight="false" outlineLevel="0" collapsed="false">
      <c r="A1042" s="0" t="e">
        <f aca="false">IF(AND(A1041&lt;$F$12,F1041&gt;0),A1041+1,"")</f>
        <v>#VALUE!</v>
      </c>
      <c r="B1042" s="19" t="e">
        <f aca="false">IF(A1042="","",IF(VLOOKUP($B$12,Data!$A$2:$B$8,2,0)&lt;13,EDATE($B$16,A1042*12/VLOOKUP($B$12,Data!$A$2:$B$8,2,0)),IF(VLOOKUP($B$12,Data!$A$2:$B$8,2,0)=52,B1041+7,B1041+14)))</f>
        <v>#VALUE!</v>
      </c>
      <c r="C1042" s="0" t="e">
        <f aca="false">IF(A1042="","",F1041*($B$10/VLOOKUP($B$12,Data!$A$2:$B$8,2,0)))</f>
        <v>#VALUE!</v>
      </c>
      <c r="D1042" s="0" t="e">
        <f aca="false">IF(A1042="","",IF(F1041&lt;$F$9,F1041,$F$9-C1042))</f>
        <v>#VALUE!</v>
      </c>
      <c r="E1042" s="20" t="e">
        <f aca="false">IF(D1042&gt;=F1041,"",IF(A1042="","",IF($D$9&gt;0,$D$9,0)+IF(AND(DATE(YEAR(B1042),MONTH($D$11),DAY($D$11))&gt;B1041,DATE(YEAR(B1042),MONTH($D$11),DAY($D$11))&lt;=B1042),$D$10,0)+IF(AND($D$13&gt;B1041,$D$13&lt;=B1042),$D$12,0)))</f>
        <v>#VALUE!</v>
      </c>
      <c r="F1042" s="0" t="e">
        <f aca="false">IF(A1042="","",F1041-D1042-E1042)</f>
        <v>#VALUE!</v>
      </c>
    </row>
    <row r="1043" customFormat="false" ht="12.85" hidden="false" customHeight="false" outlineLevel="0" collapsed="false">
      <c r="A1043" s="0" t="e">
        <f aca="false">IF(AND(A1042&lt;$F$12,F1042&gt;0),A1042+1,"")</f>
        <v>#VALUE!</v>
      </c>
      <c r="B1043" s="19" t="e">
        <f aca="false">IF(A1043="","",IF(VLOOKUP($B$12,Data!$A$2:$B$8,2,0)&lt;13,EDATE($B$16,A1043*12/VLOOKUP($B$12,Data!$A$2:$B$8,2,0)),IF(VLOOKUP($B$12,Data!$A$2:$B$8,2,0)=52,B1042+7,B1042+14)))</f>
        <v>#VALUE!</v>
      </c>
      <c r="C1043" s="0" t="e">
        <f aca="false">IF(A1043="","",F1042*($B$10/VLOOKUP($B$12,Data!$A$2:$B$8,2,0)))</f>
        <v>#VALUE!</v>
      </c>
      <c r="D1043" s="0" t="e">
        <f aca="false">IF(A1043="","",IF(F1042&lt;$F$9,F1042,$F$9-C1043))</f>
        <v>#VALUE!</v>
      </c>
      <c r="E1043" s="20" t="e">
        <f aca="false">IF(D1043&gt;=F1042,"",IF(A1043="","",IF($D$9&gt;0,$D$9,0)+IF(AND(DATE(YEAR(B1043),MONTH($D$11),DAY($D$11))&gt;B1042,DATE(YEAR(B1043),MONTH($D$11),DAY($D$11))&lt;=B1043),$D$10,0)+IF(AND($D$13&gt;B1042,$D$13&lt;=B1043),$D$12,0)))</f>
        <v>#VALUE!</v>
      </c>
      <c r="F1043" s="0" t="e">
        <f aca="false">IF(A1043="","",F1042-D1043-E1043)</f>
        <v>#VALUE!</v>
      </c>
    </row>
    <row r="1044" customFormat="false" ht="12.85" hidden="false" customHeight="false" outlineLevel="0" collapsed="false">
      <c r="A1044" s="0" t="e">
        <f aca="false">IF(AND(A1043&lt;$F$12,F1043&gt;0),A1043+1,"")</f>
        <v>#VALUE!</v>
      </c>
      <c r="B1044" s="19" t="e">
        <f aca="false">IF(A1044="","",IF(VLOOKUP($B$12,Data!$A$2:$B$8,2,0)&lt;13,EDATE($B$16,A1044*12/VLOOKUP($B$12,Data!$A$2:$B$8,2,0)),IF(VLOOKUP($B$12,Data!$A$2:$B$8,2,0)=52,B1043+7,B1043+14)))</f>
        <v>#VALUE!</v>
      </c>
      <c r="C1044" s="0" t="e">
        <f aca="false">IF(A1044="","",F1043*($B$10/VLOOKUP($B$12,Data!$A$2:$B$8,2,0)))</f>
        <v>#VALUE!</v>
      </c>
      <c r="D1044" s="0" t="e">
        <f aca="false">IF(A1044="","",IF(F1043&lt;$F$9,F1043,$F$9-C1044))</f>
        <v>#VALUE!</v>
      </c>
      <c r="E1044" s="20" t="e">
        <f aca="false">IF(D1044&gt;=F1043,"",IF(A1044="","",IF($D$9&gt;0,$D$9,0)+IF(AND(DATE(YEAR(B1044),MONTH($D$11),DAY($D$11))&gt;B1043,DATE(YEAR(B1044),MONTH($D$11),DAY($D$11))&lt;=B1044),$D$10,0)+IF(AND($D$13&gt;B1043,$D$13&lt;=B1044),$D$12,0)))</f>
        <v>#VALUE!</v>
      </c>
      <c r="F1044" s="0" t="e">
        <f aca="false">IF(A1044="","",F1043-D1044-E1044)</f>
        <v>#VALUE!</v>
      </c>
    </row>
    <row r="1045" customFormat="false" ht="12.85" hidden="false" customHeight="false" outlineLevel="0" collapsed="false">
      <c r="A1045" s="0" t="e">
        <f aca="false">IF(AND(A1044&lt;$F$12,F1044&gt;0),A1044+1,"")</f>
        <v>#VALUE!</v>
      </c>
      <c r="B1045" s="19" t="e">
        <f aca="false">IF(A1045="","",IF(VLOOKUP($B$12,Data!$A$2:$B$8,2,0)&lt;13,EDATE($B$16,A1045*12/VLOOKUP($B$12,Data!$A$2:$B$8,2,0)),IF(VLOOKUP($B$12,Data!$A$2:$B$8,2,0)=52,B1044+7,B1044+14)))</f>
        <v>#VALUE!</v>
      </c>
      <c r="C1045" s="0" t="e">
        <f aca="false">IF(A1045="","",F1044*($B$10/VLOOKUP($B$12,Data!$A$2:$B$8,2,0)))</f>
        <v>#VALUE!</v>
      </c>
      <c r="D1045" s="0" t="e">
        <f aca="false">IF(A1045="","",IF(F1044&lt;$F$9,F1044,$F$9-C1045))</f>
        <v>#VALUE!</v>
      </c>
      <c r="E1045" s="20" t="e">
        <f aca="false">IF(D1045&gt;=F1044,"",IF(A1045="","",IF($D$9&gt;0,$D$9,0)+IF(AND(DATE(YEAR(B1045),MONTH($D$11),DAY($D$11))&gt;B1044,DATE(YEAR(B1045),MONTH($D$11),DAY($D$11))&lt;=B1045),$D$10,0)+IF(AND($D$13&gt;B1044,$D$13&lt;=B1045),$D$12,0)))</f>
        <v>#VALUE!</v>
      </c>
      <c r="F1045" s="0" t="e">
        <f aca="false">IF(A1045="","",F1044-D1045-E1045)</f>
        <v>#VALUE!</v>
      </c>
    </row>
    <row r="1046" customFormat="false" ht="12.85" hidden="false" customHeight="false" outlineLevel="0" collapsed="false">
      <c r="A1046" s="0" t="e">
        <f aca="false">IF(AND(A1045&lt;$F$12,F1045&gt;0),A1045+1,"")</f>
        <v>#VALUE!</v>
      </c>
      <c r="B1046" s="19" t="e">
        <f aca="false">IF(A1046="","",IF(VLOOKUP($B$12,Data!$A$2:$B$8,2,0)&lt;13,EDATE($B$16,A1046*12/VLOOKUP($B$12,Data!$A$2:$B$8,2,0)),IF(VLOOKUP($B$12,Data!$A$2:$B$8,2,0)=52,B1045+7,B1045+14)))</f>
        <v>#VALUE!</v>
      </c>
      <c r="C1046" s="0" t="e">
        <f aca="false">IF(A1046="","",F1045*($B$10/VLOOKUP($B$12,Data!$A$2:$B$8,2,0)))</f>
        <v>#VALUE!</v>
      </c>
      <c r="D1046" s="0" t="e">
        <f aca="false">IF(A1046="","",IF(F1045&lt;$F$9,F1045,$F$9-C1046))</f>
        <v>#VALUE!</v>
      </c>
      <c r="E1046" s="20" t="e">
        <f aca="false">IF(D1046&gt;=F1045,"",IF(A1046="","",IF($D$9&gt;0,$D$9,0)+IF(AND(DATE(YEAR(B1046),MONTH($D$11),DAY($D$11))&gt;B1045,DATE(YEAR(B1046),MONTH($D$11),DAY($D$11))&lt;=B1046),$D$10,0)+IF(AND($D$13&gt;B1045,$D$13&lt;=B1046),$D$12,0)))</f>
        <v>#VALUE!</v>
      </c>
      <c r="F1046" s="0" t="e">
        <f aca="false">IF(A1046="","",F1045-D1046-E1046)</f>
        <v>#VALUE!</v>
      </c>
    </row>
    <row r="1047" customFormat="false" ht="12.85" hidden="false" customHeight="false" outlineLevel="0" collapsed="false">
      <c r="A1047" s="0" t="e">
        <f aca="false">IF(AND(A1046&lt;$F$12,F1046&gt;0),A1046+1,"")</f>
        <v>#VALUE!</v>
      </c>
      <c r="B1047" s="19" t="e">
        <f aca="false">IF(A1047="","",IF(VLOOKUP($B$12,Data!$A$2:$B$8,2,0)&lt;13,EDATE($B$16,A1047*12/VLOOKUP($B$12,Data!$A$2:$B$8,2,0)),IF(VLOOKUP($B$12,Data!$A$2:$B$8,2,0)=52,B1046+7,B1046+14)))</f>
        <v>#VALUE!</v>
      </c>
      <c r="C1047" s="0" t="e">
        <f aca="false">IF(A1047="","",F1046*($B$10/VLOOKUP($B$12,Data!$A$2:$B$8,2,0)))</f>
        <v>#VALUE!</v>
      </c>
      <c r="D1047" s="0" t="e">
        <f aca="false">IF(A1047="","",IF(F1046&lt;$F$9,F1046,$F$9-C1047))</f>
        <v>#VALUE!</v>
      </c>
      <c r="E1047" s="20" t="e">
        <f aca="false">IF(D1047&gt;=F1046,"",IF(A1047="","",IF($D$9&gt;0,$D$9,0)+IF(AND(DATE(YEAR(B1047),MONTH($D$11),DAY($D$11))&gt;B1046,DATE(YEAR(B1047),MONTH($D$11),DAY($D$11))&lt;=B1047),$D$10,0)+IF(AND($D$13&gt;B1046,$D$13&lt;=B1047),$D$12,0)))</f>
        <v>#VALUE!</v>
      </c>
      <c r="F1047" s="0" t="e">
        <f aca="false">IF(A1047="","",F1046-D1047-E1047)</f>
        <v>#VALUE!</v>
      </c>
    </row>
    <row r="1048" customFormat="false" ht="12.85" hidden="false" customHeight="false" outlineLevel="0" collapsed="false">
      <c r="A1048" s="0" t="e">
        <f aca="false">IF(AND(A1047&lt;$F$12,F1047&gt;0),A1047+1,"")</f>
        <v>#VALUE!</v>
      </c>
      <c r="B1048" s="19" t="e">
        <f aca="false">IF(A1048="","",IF(VLOOKUP($B$12,Data!$A$2:$B$8,2,0)&lt;13,EDATE($B$16,A1048*12/VLOOKUP($B$12,Data!$A$2:$B$8,2,0)),IF(VLOOKUP($B$12,Data!$A$2:$B$8,2,0)=52,B1047+7,B1047+14)))</f>
        <v>#VALUE!</v>
      </c>
      <c r="C1048" s="0" t="e">
        <f aca="false">IF(A1048="","",F1047*($B$10/VLOOKUP($B$12,Data!$A$2:$B$8,2,0)))</f>
        <v>#VALUE!</v>
      </c>
      <c r="D1048" s="0" t="e">
        <f aca="false">IF(A1048="","",IF(F1047&lt;$F$9,F1047,$F$9-C1048))</f>
        <v>#VALUE!</v>
      </c>
      <c r="E1048" s="20" t="e">
        <f aca="false">IF(D1048&gt;=F1047,"",IF(A1048="","",IF($D$9&gt;0,$D$9,0)+IF(AND(DATE(YEAR(B1048),MONTH($D$11),DAY($D$11))&gt;B1047,DATE(YEAR(B1048),MONTH($D$11),DAY($D$11))&lt;=B1048),$D$10,0)+IF(AND($D$13&gt;B1047,$D$13&lt;=B1048),$D$12,0)))</f>
        <v>#VALUE!</v>
      </c>
      <c r="F1048" s="0" t="e">
        <f aca="false">IF(A1048="","",F1047-D1048-E1048)</f>
        <v>#VALUE!</v>
      </c>
    </row>
    <row r="1049" customFormat="false" ht="12.85" hidden="false" customHeight="false" outlineLevel="0" collapsed="false">
      <c r="A1049" s="0" t="e">
        <f aca="false">IF(AND(A1048&lt;$F$12,F1048&gt;0),A1048+1,"")</f>
        <v>#VALUE!</v>
      </c>
      <c r="B1049" s="19" t="e">
        <f aca="false">IF(A1049="","",IF(VLOOKUP($B$12,Data!$A$2:$B$8,2,0)&lt;13,EDATE($B$16,A1049*12/VLOOKUP($B$12,Data!$A$2:$B$8,2,0)),IF(VLOOKUP($B$12,Data!$A$2:$B$8,2,0)=52,B1048+7,B1048+14)))</f>
        <v>#VALUE!</v>
      </c>
      <c r="C1049" s="0" t="e">
        <f aca="false">IF(A1049="","",F1048*($B$10/VLOOKUP($B$12,Data!$A$2:$B$8,2,0)))</f>
        <v>#VALUE!</v>
      </c>
      <c r="D1049" s="0" t="e">
        <f aca="false">IF(A1049="","",IF(F1048&lt;$F$9,F1048,$F$9-C1049))</f>
        <v>#VALUE!</v>
      </c>
      <c r="E1049" s="20" t="e">
        <f aca="false">IF(D1049&gt;=F1048,"",IF(A1049="","",IF($D$9&gt;0,$D$9,0)+IF(AND(DATE(YEAR(B1049),MONTH($D$11),DAY($D$11))&gt;B1048,DATE(YEAR(B1049),MONTH($D$11),DAY($D$11))&lt;=B1049),$D$10,0)+IF(AND($D$13&gt;B1048,$D$13&lt;=B1049),$D$12,0)))</f>
        <v>#VALUE!</v>
      </c>
      <c r="F1049" s="0" t="e">
        <f aca="false">IF(A1049="","",F1048-D1049-E1049)</f>
        <v>#VALUE!</v>
      </c>
    </row>
    <row r="1050" customFormat="false" ht="12.85" hidden="false" customHeight="false" outlineLevel="0" collapsed="false">
      <c r="A1050" s="0" t="e">
        <f aca="false">IF(AND(A1049&lt;$F$12,F1049&gt;0),A1049+1,"")</f>
        <v>#VALUE!</v>
      </c>
      <c r="B1050" s="19" t="e">
        <f aca="false">IF(A1050="","",IF(VLOOKUP($B$12,Data!$A$2:$B$8,2,0)&lt;13,EDATE($B$16,A1050*12/VLOOKUP($B$12,Data!$A$2:$B$8,2,0)),IF(VLOOKUP($B$12,Data!$A$2:$B$8,2,0)=52,B1049+7,B1049+14)))</f>
        <v>#VALUE!</v>
      </c>
      <c r="C1050" s="0" t="e">
        <f aca="false">IF(A1050="","",F1049*($B$10/VLOOKUP($B$12,Data!$A$2:$B$8,2,0)))</f>
        <v>#VALUE!</v>
      </c>
      <c r="D1050" s="0" t="e">
        <f aca="false">IF(A1050="","",IF(F1049&lt;$F$9,F1049,$F$9-C1050))</f>
        <v>#VALUE!</v>
      </c>
      <c r="E1050" s="20" t="e">
        <f aca="false">IF(D1050&gt;=F1049,"",IF(A1050="","",IF($D$9&gt;0,$D$9,0)+IF(AND(DATE(YEAR(B1050),MONTH($D$11),DAY($D$11))&gt;B1049,DATE(YEAR(B1050),MONTH($D$11),DAY($D$11))&lt;=B1050),$D$10,0)+IF(AND($D$13&gt;B1049,$D$13&lt;=B1050),$D$12,0)))</f>
        <v>#VALUE!</v>
      </c>
      <c r="F1050" s="0" t="e">
        <f aca="false">IF(A1050="","",F1049-D1050-E1050)</f>
        <v>#VALUE!</v>
      </c>
    </row>
    <row r="1051" customFormat="false" ht="12.85" hidden="false" customHeight="false" outlineLevel="0" collapsed="false">
      <c r="A1051" s="0" t="e">
        <f aca="false">IF(AND(A1050&lt;$F$12,F1050&gt;0),A1050+1,"")</f>
        <v>#VALUE!</v>
      </c>
      <c r="B1051" s="19" t="e">
        <f aca="false">IF(A1051="","",IF(VLOOKUP($B$12,Data!$A$2:$B$8,2,0)&lt;13,EDATE($B$16,A1051*12/VLOOKUP($B$12,Data!$A$2:$B$8,2,0)),IF(VLOOKUP($B$12,Data!$A$2:$B$8,2,0)=52,B1050+7,B1050+14)))</f>
        <v>#VALUE!</v>
      </c>
      <c r="C1051" s="0" t="e">
        <f aca="false">IF(A1051="","",F1050*($B$10/VLOOKUP($B$12,Data!$A$2:$B$8,2,0)))</f>
        <v>#VALUE!</v>
      </c>
      <c r="D1051" s="0" t="e">
        <f aca="false">IF(A1051="","",IF(F1050&lt;$F$9,F1050,$F$9-C1051))</f>
        <v>#VALUE!</v>
      </c>
      <c r="E1051" s="20" t="e">
        <f aca="false">IF(D1051&gt;=F1050,"",IF(A1051="","",IF($D$9&gt;0,$D$9,0)+IF(AND(DATE(YEAR(B1051),MONTH($D$11),DAY($D$11))&gt;B1050,DATE(YEAR(B1051),MONTH($D$11),DAY($D$11))&lt;=B1051),$D$10,0)+IF(AND($D$13&gt;B1050,$D$13&lt;=B1051),$D$12,0)))</f>
        <v>#VALUE!</v>
      </c>
      <c r="F1051" s="0" t="e">
        <f aca="false">IF(A1051="","",F1050-D1051-E1051)</f>
        <v>#VALUE!</v>
      </c>
    </row>
    <row r="1052" customFormat="false" ht="12.85" hidden="false" customHeight="false" outlineLevel="0" collapsed="false">
      <c r="A1052" s="0" t="e">
        <f aca="false">IF(AND(A1051&lt;$F$12,F1051&gt;0),A1051+1,"")</f>
        <v>#VALUE!</v>
      </c>
      <c r="B1052" s="19" t="e">
        <f aca="false">IF(A1052="","",IF(VLOOKUP($B$12,Data!$A$2:$B$8,2,0)&lt;13,EDATE($B$16,A1052*12/VLOOKUP($B$12,Data!$A$2:$B$8,2,0)),IF(VLOOKUP($B$12,Data!$A$2:$B$8,2,0)=52,B1051+7,B1051+14)))</f>
        <v>#VALUE!</v>
      </c>
      <c r="C1052" s="0" t="e">
        <f aca="false">IF(A1052="","",F1051*($B$10/VLOOKUP($B$12,Data!$A$2:$B$8,2,0)))</f>
        <v>#VALUE!</v>
      </c>
      <c r="D1052" s="0" t="e">
        <f aca="false">IF(A1052="","",IF(F1051&lt;$F$9,F1051,$F$9-C1052))</f>
        <v>#VALUE!</v>
      </c>
      <c r="E1052" s="20" t="e">
        <f aca="false">IF(D1052&gt;=F1051,"",IF(A1052="","",IF($D$9&gt;0,$D$9,0)+IF(AND(DATE(YEAR(B1052),MONTH($D$11),DAY($D$11))&gt;B1051,DATE(YEAR(B1052),MONTH($D$11),DAY($D$11))&lt;=B1052),$D$10,0)+IF(AND($D$13&gt;B1051,$D$13&lt;=B1052),$D$12,0)))</f>
        <v>#VALUE!</v>
      </c>
      <c r="F1052" s="0" t="e">
        <f aca="false">IF(A1052="","",F1051-D1052-E1052)</f>
        <v>#VALUE!</v>
      </c>
    </row>
    <row r="1053" customFormat="false" ht="12.85" hidden="false" customHeight="false" outlineLevel="0" collapsed="false">
      <c r="A1053" s="0" t="e">
        <f aca="false">IF(AND(A1052&lt;$F$12,F1052&gt;0),A1052+1,"")</f>
        <v>#VALUE!</v>
      </c>
      <c r="B1053" s="19" t="e">
        <f aca="false">IF(A1053="","",IF(VLOOKUP($B$12,Data!$A$2:$B$8,2,0)&lt;13,EDATE($B$16,A1053*12/VLOOKUP($B$12,Data!$A$2:$B$8,2,0)),IF(VLOOKUP($B$12,Data!$A$2:$B$8,2,0)=52,B1052+7,B1052+14)))</f>
        <v>#VALUE!</v>
      </c>
      <c r="C1053" s="0" t="e">
        <f aca="false">IF(A1053="","",F1052*($B$10/VLOOKUP($B$12,Data!$A$2:$B$8,2,0)))</f>
        <v>#VALUE!</v>
      </c>
      <c r="D1053" s="0" t="e">
        <f aca="false">IF(A1053="","",IF(F1052&lt;$F$9,F1052,$F$9-C1053))</f>
        <v>#VALUE!</v>
      </c>
      <c r="E1053" s="20" t="e">
        <f aca="false">IF(D1053&gt;=F1052,"",IF(A1053="","",IF($D$9&gt;0,$D$9,0)+IF(AND(DATE(YEAR(B1053),MONTH($D$11),DAY($D$11))&gt;B1052,DATE(YEAR(B1053),MONTH($D$11),DAY($D$11))&lt;=B1053),$D$10,0)+IF(AND($D$13&gt;B1052,$D$13&lt;=B1053),$D$12,0)))</f>
        <v>#VALUE!</v>
      </c>
      <c r="F1053" s="0" t="e">
        <f aca="false">IF(A1053="","",F1052-D1053-E1053)</f>
        <v>#VALUE!</v>
      </c>
    </row>
    <row r="1054" customFormat="false" ht="12.85" hidden="false" customHeight="false" outlineLevel="0" collapsed="false">
      <c r="A1054" s="0" t="e">
        <f aca="false">IF(AND(A1053&lt;$F$12,F1053&gt;0),A1053+1,"")</f>
        <v>#VALUE!</v>
      </c>
      <c r="B1054" s="19" t="e">
        <f aca="false">IF(A1054="","",IF(VLOOKUP($B$12,Data!$A$2:$B$8,2,0)&lt;13,EDATE($B$16,A1054*12/VLOOKUP($B$12,Data!$A$2:$B$8,2,0)),IF(VLOOKUP($B$12,Data!$A$2:$B$8,2,0)=52,B1053+7,B1053+14)))</f>
        <v>#VALUE!</v>
      </c>
      <c r="C1054" s="0" t="e">
        <f aca="false">IF(A1054="","",F1053*($B$10/VLOOKUP($B$12,Data!$A$2:$B$8,2,0)))</f>
        <v>#VALUE!</v>
      </c>
      <c r="D1054" s="0" t="e">
        <f aca="false">IF(A1054="","",IF(F1053&lt;$F$9,F1053,$F$9-C1054))</f>
        <v>#VALUE!</v>
      </c>
      <c r="E1054" s="20" t="e">
        <f aca="false">IF(D1054&gt;=F1053,"",IF(A1054="","",IF($D$9&gt;0,$D$9,0)+IF(AND(DATE(YEAR(B1054),MONTH($D$11),DAY($D$11))&gt;B1053,DATE(YEAR(B1054),MONTH($D$11),DAY($D$11))&lt;=B1054),$D$10,0)+IF(AND($D$13&gt;B1053,$D$13&lt;=B1054),$D$12,0)))</f>
        <v>#VALUE!</v>
      </c>
      <c r="F1054" s="0" t="e">
        <f aca="false">IF(A1054="","",F1053-D1054-E1054)</f>
        <v>#VALUE!</v>
      </c>
    </row>
    <row r="1055" customFormat="false" ht="12.85" hidden="false" customHeight="false" outlineLevel="0" collapsed="false">
      <c r="A1055" s="0" t="e">
        <f aca="false">IF(AND(A1054&lt;$F$12,F1054&gt;0),A1054+1,"")</f>
        <v>#VALUE!</v>
      </c>
      <c r="B1055" s="19" t="e">
        <f aca="false">IF(A1055="","",IF(VLOOKUP($B$12,Data!$A$2:$B$8,2,0)&lt;13,EDATE($B$16,A1055*12/VLOOKUP($B$12,Data!$A$2:$B$8,2,0)),IF(VLOOKUP($B$12,Data!$A$2:$B$8,2,0)=52,B1054+7,B1054+14)))</f>
        <v>#VALUE!</v>
      </c>
      <c r="C1055" s="0" t="e">
        <f aca="false">IF(A1055="","",F1054*($B$10/VLOOKUP($B$12,Data!$A$2:$B$8,2,0)))</f>
        <v>#VALUE!</v>
      </c>
      <c r="D1055" s="0" t="e">
        <f aca="false">IF(A1055="","",IF(F1054&lt;$F$9,F1054,$F$9-C1055))</f>
        <v>#VALUE!</v>
      </c>
      <c r="E1055" s="20" t="e">
        <f aca="false">IF(D1055&gt;=F1054,"",IF(A1055="","",IF($D$9&gt;0,$D$9,0)+IF(AND(DATE(YEAR(B1055),MONTH($D$11),DAY($D$11))&gt;B1054,DATE(YEAR(B1055),MONTH($D$11),DAY($D$11))&lt;=B1055),$D$10,0)+IF(AND($D$13&gt;B1054,$D$13&lt;=B1055),$D$12,0)))</f>
        <v>#VALUE!</v>
      </c>
      <c r="F1055" s="0" t="e">
        <f aca="false">IF(A1055="","",F1054-D1055-E1055)</f>
        <v>#VALUE!</v>
      </c>
    </row>
    <row r="1056" customFormat="false" ht="12.85" hidden="false" customHeight="false" outlineLevel="0" collapsed="false">
      <c r="A1056" s="0" t="e">
        <f aca="false">IF(AND(A1055&lt;$F$12,F1055&gt;0),A1055+1,"")</f>
        <v>#VALUE!</v>
      </c>
      <c r="B1056" s="19" t="e">
        <f aca="false">IF(A1056="","",IF(VLOOKUP($B$12,Data!$A$2:$B$8,2,0)&lt;13,EDATE($B$16,A1056*12/VLOOKUP($B$12,Data!$A$2:$B$8,2,0)),IF(VLOOKUP($B$12,Data!$A$2:$B$8,2,0)=52,B1055+7,B1055+14)))</f>
        <v>#VALUE!</v>
      </c>
      <c r="C1056" s="0" t="e">
        <f aca="false">IF(A1056="","",F1055*($B$10/VLOOKUP($B$12,Data!$A$2:$B$8,2,0)))</f>
        <v>#VALUE!</v>
      </c>
      <c r="D1056" s="0" t="e">
        <f aca="false">IF(A1056="","",IF(F1055&lt;$F$9,F1055,$F$9-C1056))</f>
        <v>#VALUE!</v>
      </c>
      <c r="E1056" s="20" t="e">
        <f aca="false">IF(D1056&gt;=F1055,"",IF(A1056="","",IF($D$9&gt;0,$D$9,0)+IF(AND(DATE(YEAR(B1056),MONTH($D$11),DAY($D$11))&gt;B1055,DATE(YEAR(B1056),MONTH($D$11),DAY($D$11))&lt;=B1056),$D$10,0)+IF(AND($D$13&gt;B1055,$D$13&lt;=B1056),$D$12,0)))</f>
        <v>#VALUE!</v>
      </c>
      <c r="F1056" s="0" t="e">
        <f aca="false">IF(A1056="","",F1055-D1056-E1056)</f>
        <v>#VALUE!</v>
      </c>
    </row>
    <row r="1057" customFormat="false" ht="12.85" hidden="false" customHeight="false" outlineLevel="0" collapsed="false">
      <c r="A1057" s="0" t="e">
        <f aca="false">IF(AND(A1056&lt;$F$12,F1056&gt;0),A1056+1,"")</f>
        <v>#VALUE!</v>
      </c>
      <c r="B1057" s="19" t="e">
        <f aca="false">IF(A1057="","",IF(VLOOKUP($B$12,Data!$A$2:$B$8,2,0)&lt;13,EDATE($B$16,A1057*12/VLOOKUP($B$12,Data!$A$2:$B$8,2,0)),IF(VLOOKUP($B$12,Data!$A$2:$B$8,2,0)=52,B1056+7,B1056+14)))</f>
        <v>#VALUE!</v>
      </c>
      <c r="C1057" s="0" t="e">
        <f aca="false">IF(A1057="","",F1056*($B$10/VLOOKUP($B$12,Data!$A$2:$B$8,2,0)))</f>
        <v>#VALUE!</v>
      </c>
      <c r="D1057" s="0" t="e">
        <f aca="false">IF(A1057="","",IF(F1056&lt;$F$9,F1056,$F$9-C1057))</f>
        <v>#VALUE!</v>
      </c>
      <c r="E1057" s="20" t="e">
        <f aca="false">IF(D1057&gt;=F1056,"",IF(A1057="","",IF($D$9&gt;0,$D$9,0)+IF(AND(DATE(YEAR(B1057),MONTH($D$11),DAY($D$11))&gt;B1056,DATE(YEAR(B1057),MONTH($D$11),DAY($D$11))&lt;=B1057),$D$10,0)+IF(AND($D$13&gt;B1056,$D$13&lt;=B1057),$D$12,0)))</f>
        <v>#VALUE!</v>
      </c>
      <c r="F1057" s="0" t="e">
        <f aca="false">IF(A1057="","",F1056-D1057-E1057)</f>
        <v>#VALUE!</v>
      </c>
    </row>
    <row r="1058" customFormat="false" ht="12.85" hidden="false" customHeight="false" outlineLevel="0" collapsed="false">
      <c r="A1058" s="0" t="e">
        <f aca="false">IF(AND(A1057&lt;$F$12,F1057&gt;0),A1057+1,"")</f>
        <v>#VALUE!</v>
      </c>
      <c r="B1058" s="19" t="e">
        <f aca="false">IF(A1058="","",IF(VLOOKUP($B$12,Data!$A$2:$B$8,2,0)&lt;13,EDATE($B$16,A1058*12/VLOOKUP($B$12,Data!$A$2:$B$8,2,0)),IF(VLOOKUP($B$12,Data!$A$2:$B$8,2,0)=52,B1057+7,B1057+14)))</f>
        <v>#VALUE!</v>
      </c>
      <c r="C1058" s="0" t="e">
        <f aca="false">IF(A1058="","",F1057*($B$10/VLOOKUP($B$12,Data!$A$2:$B$8,2,0)))</f>
        <v>#VALUE!</v>
      </c>
      <c r="D1058" s="0" t="e">
        <f aca="false">IF(A1058="","",IF(F1057&lt;$F$9,F1057,$F$9-C1058))</f>
        <v>#VALUE!</v>
      </c>
      <c r="E1058" s="20" t="e">
        <f aca="false">IF(D1058&gt;=F1057,"",IF(A1058="","",IF($D$9&gt;0,$D$9,0)+IF(AND(DATE(YEAR(B1058),MONTH($D$11),DAY($D$11))&gt;B1057,DATE(YEAR(B1058),MONTH($D$11),DAY($D$11))&lt;=B1058),$D$10,0)+IF(AND($D$13&gt;B1057,$D$13&lt;=B1058),$D$12,0)))</f>
        <v>#VALUE!</v>
      </c>
      <c r="F1058" s="0" t="e">
        <f aca="false">IF(A1058="","",F1057-D1058-E1058)</f>
        <v>#VALUE!</v>
      </c>
    </row>
    <row r="1059" customFormat="false" ht="12.85" hidden="false" customHeight="false" outlineLevel="0" collapsed="false">
      <c r="A1059" s="0" t="e">
        <f aca="false">IF(AND(A1058&lt;$F$12,F1058&gt;0),A1058+1,"")</f>
        <v>#VALUE!</v>
      </c>
      <c r="B1059" s="19" t="e">
        <f aca="false">IF(A1059="","",IF(VLOOKUP($B$12,Data!$A$2:$B$8,2,0)&lt;13,EDATE($B$16,A1059*12/VLOOKUP($B$12,Data!$A$2:$B$8,2,0)),IF(VLOOKUP($B$12,Data!$A$2:$B$8,2,0)=52,B1058+7,B1058+14)))</f>
        <v>#VALUE!</v>
      </c>
      <c r="C1059" s="0" t="e">
        <f aca="false">IF(A1059="","",F1058*($B$10/VLOOKUP($B$12,Data!$A$2:$B$8,2,0)))</f>
        <v>#VALUE!</v>
      </c>
      <c r="D1059" s="0" t="e">
        <f aca="false">IF(A1059="","",IF(F1058&lt;$F$9,F1058,$F$9-C1059))</f>
        <v>#VALUE!</v>
      </c>
      <c r="E1059" s="20" t="e">
        <f aca="false">IF(D1059&gt;=F1058,"",IF(A1059="","",IF($D$9&gt;0,$D$9,0)+IF(AND(DATE(YEAR(B1059),MONTH($D$11),DAY($D$11))&gt;B1058,DATE(YEAR(B1059),MONTH($D$11),DAY($D$11))&lt;=B1059),$D$10,0)+IF(AND($D$13&gt;B1058,$D$13&lt;=B1059),$D$12,0)))</f>
        <v>#VALUE!</v>
      </c>
      <c r="F1059" s="0" t="e">
        <f aca="false">IF(A1059="","",F1058-D1059-E1059)</f>
        <v>#VALUE!</v>
      </c>
    </row>
    <row r="1060" customFormat="false" ht="12.85" hidden="false" customHeight="false" outlineLevel="0" collapsed="false">
      <c r="A1060" s="0" t="e">
        <f aca="false">IF(AND(A1059&lt;$F$12,F1059&gt;0),A1059+1,"")</f>
        <v>#VALUE!</v>
      </c>
      <c r="B1060" s="19" t="e">
        <f aca="false">IF(A1060="","",IF(VLOOKUP($B$12,Data!$A$2:$B$8,2,0)&lt;13,EDATE($B$16,A1060*12/VLOOKUP($B$12,Data!$A$2:$B$8,2,0)),IF(VLOOKUP($B$12,Data!$A$2:$B$8,2,0)=52,B1059+7,B1059+14)))</f>
        <v>#VALUE!</v>
      </c>
      <c r="C1060" s="0" t="e">
        <f aca="false">IF(A1060="","",F1059*($B$10/VLOOKUP($B$12,Data!$A$2:$B$8,2,0)))</f>
        <v>#VALUE!</v>
      </c>
      <c r="D1060" s="0" t="e">
        <f aca="false">IF(A1060="","",IF(F1059&lt;$F$9,F1059,$F$9-C1060))</f>
        <v>#VALUE!</v>
      </c>
      <c r="E1060" s="20" t="e">
        <f aca="false">IF(D1060&gt;=F1059,"",IF(A1060="","",IF($D$9&gt;0,$D$9,0)+IF(AND(DATE(YEAR(B1060),MONTH($D$11),DAY($D$11))&gt;B1059,DATE(YEAR(B1060),MONTH($D$11),DAY($D$11))&lt;=B1060),$D$10,0)+IF(AND($D$13&gt;B1059,$D$13&lt;=B1060),$D$12,0)))</f>
        <v>#VALUE!</v>
      </c>
      <c r="F1060" s="0" t="e">
        <f aca="false">IF(A1060="","",F1059-D1060-E1060)</f>
        <v>#VALUE!</v>
      </c>
    </row>
    <row r="1061" customFormat="false" ht="12.85" hidden="false" customHeight="false" outlineLevel="0" collapsed="false">
      <c r="A1061" s="0" t="e">
        <f aca="false">IF(AND(A1060&lt;$F$12,F1060&gt;0),A1060+1,"")</f>
        <v>#VALUE!</v>
      </c>
      <c r="B1061" s="19" t="e">
        <f aca="false">IF(A1061="","",IF(VLOOKUP($B$12,Data!$A$2:$B$8,2,0)&lt;13,EDATE($B$16,A1061*12/VLOOKUP($B$12,Data!$A$2:$B$8,2,0)),IF(VLOOKUP($B$12,Data!$A$2:$B$8,2,0)=52,B1060+7,B1060+14)))</f>
        <v>#VALUE!</v>
      </c>
      <c r="C1061" s="0" t="e">
        <f aca="false">IF(A1061="","",F1060*($B$10/VLOOKUP($B$12,Data!$A$2:$B$8,2,0)))</f>
        <v>#VALUE!</v>
      </c>
      <c r="D1061" s="0" t="e">
        <f aca="false">IF(A1061="","",IF(F1060&lt;$F$9,F1060,$F$9-C1061))</f>
        <v>#VALUE!</v>
      </c>
      <c r="E1061" s="20" t="e">
        <f aca="false">IF(D1061&gt;=F1060,"",IF(A1061="","",IF($D$9&gt;0,$D$9,0)+IF(AND(DATE(YEAR(B1061),MONTH($D$11),DAY($D$11))&gt;B1060,DATE(YEAR(B1061),MONTH($D$11),DAY($D$11))&lt;=B1061),$D$10,0)+IF(AND($D$13&gt;B1060,$D$13&lt;=B1061),$D$12,0)))</f>
        <v>#VALUE!</v>
      </c>
      <c r="F1061" s="0" t="e">
        <f aca="false">IF(A1061="","",F1060-D1061-E1061)</f>
        <v>#VALUE!</v>
      </c>
    </row>
    <row r="1062" customFormat="false" ht="12.85" hidden="false" customHeight="false" outlineLevel="0" collapsed="false">
      <c r="A1062" s="0" t="e">
        <f aca="false">IF(AND(A1061&lt;$F$12,F1061&gt;0),A1061+1,"")</f>
        <v>#VALUE!</v>
      </c>
      <c r="B1062" s="19" t="e">
        <f aca="false">IF(A1062="","",IF(VLOOKUP($B$12,Data!$A$2:$B$8,2,0)&lt;13,EDATE($B$16,A1062*12/VLOOKUP($B$12,Data!$A$2:$B$8,2,0)),IF(VLOOKUP($B$12,Data!$A$2:$B$8,2,0)=52,B1061+7,B1061+14)))</f>
        <v>#VALUE!</v>
      </c>
      <c r="C1062" s="0" t="e">
        <f aca="false">IF(A1062="","",F1061*($B$10/VLOOKUP($B$12,Data!$A$2:$B$8,2,0)))</f>
        <v>#VALUE!</v>
      </c>
      <c r="D1062" s="0" t="e">
        <f aca="false">IF(A1062="","",IF(F1061&lt;$F$9,F1061,$F$9-C1062))</f>
        <v>#VALUE!</v>
      </c>
      <c r="E1062" s="20" t="e">
        <f aca="false">IF(D1062&gt;=F1061,"",IF(A1062="","",IF($D$9&gt;0,$D$9,0)+IF(AND(DATE(YEAR(B1062),MONTH($D$11),DAY($D$11))&gt;B1061,DATE(YEAR(B1062),MONTH($D$11),DAY($D$11))&lt;=B1062),$D$10,0)+IF(AND($D$13&gt;B1061,$D$13&lt;=B1062),$D$12,0)))</f>
        <v>#VALUE!</v>
      </c>
      <c r="F1062" s="0" t="e">
        <f aca="false">IF(A1062="","",F1061-D1062-E1062)</f>
        <v>#VALUE!</v>
      </c>
    </row>
    <row r="1063" customFormat="false" ht="12.85" hidden="false" customHeight="false" outlineLevel="0" collapsed="false">
      <c r="A1063" s="0" t="e">
        <f aca="false">IF(AND(A1062&lt;$F$12,F1062&gt;0),A1062+1,"")</f>
        <v>#VALUE!</v>
      </c>
      <c r="B1063" s="19" t="e">
        <f aca="false">IF(A1063="","",IF(VLOOKUP($B$12,Data!$A$2:$B$8,2,0)&lt;13,EDATE($B$16,A1063*12/VLOOKUP($B$12,Data!$A$2:$B$8,2,0)),IF(VLOOKUP($B$12,Data!$A$2:$B$8,2,0)=52,B1062+7,B1062+14)))</f>
        <v>#VALUE!</v>
      </c>
      <c r="C1063" s="0" t="e">
        <f aca="false">IF(A1063="","",F1062*($B$10/VLOOKUP($B$12,Data!$A$2:$B$8,2,0)))</f>
        <v>#VALUE!</v>
      </c>
      <c r="D1063" s="0" t="e">
        <f aca="false">IF(A1063="","",IF(F1062&lt;$F$9,F1062,$F$9-C1063))</f>
        <v>#VALUE!</v>
      </c>
      <c r="E1063" s="20" t="e">
        <f aca="false">IF(D1063&gt;=F1062,"",IF(A1063="","",IF($D$9&gt;0,$D$9,0)+IF(AND(DATE(YEAR(B1063),MONTH($D$11),DAY($D$11))&gt;B1062,DATE(YEAR(B1063),MONTH($D$11),DAY($D$11))&lt;=B1063),$D$10,0)+IF(AND($D$13&gt;B1062,$D$13&lt;=B1063),$D$12,0)))</f>
        <v>#VALUE!</v>
      </c>
      <c r="F1063" s="0" t="e">
        <f aca="false">IF(A1063="","",F1062-D1063-E1063)</f>
        <v>#VALUE!</v>
      </c>
    </row>
    <row r="1064" customFormat="false" ht="12.85" hidden="false" customHeight="false" outlineLevel="0" collapsed="false">
      <c r="A1064" s="0" t="e">
        <f aca="false">IF(AND(A1063&lt;$F$12,F1063&gt;0),A1063+1,"")</f>
        <v>#VALUE!</v>
      </c>
      <c r="B1064" s="19" t="e">
        <f aca="false">IF(A1064="","",IF(VLOOKUP($B$12,Data!$A$2:$B$8,2,0)&lt;13,EDATE($B$16,A1064*12/VLOOKUP($B$12,Data!$A$2:$B$8,2,0)),IF(VLOOKUP($B$12,Data!$A$2:$B$8,2,0)=52,B1063+7,B1063+14)))</f>
        <v>#VALUE!</v>
      </c>
      <c r="C1064" s="0" t="e">
        <f aca="false">IF(A1064="","",F1063*($B$10/VLOOKUP($B$12,Data!$A$2:$B$8,2,0)))</f>
        <v>#VALUE!</v>
      </c>
      <c r="D1064" s="0" t="e">
        <f aca="false">IF(A1064="","",IF(F1063&lt;$F$9,F1063,$F$9-C1064))</f>
        <v>#VALUE!</v>
      </c>
      <c r="E1064" s="20" t="e">
        <f aca="false">IF(D1064&gt;=F1063,"",IF(A1064="","",IF($D$9&gt;0,$D$9,0)+IF(AND(DATE(YEAR(B1064),MONTH($D$11),DAY($D$11))&gt;B1063,DATE(YEAR(B1064),MONTH($D$11),DAY($D$11))&lt;=B1064),$D$10,0)+IF(AND($D$13&gt;B1063,$D$13&lt;=B1064),$D$12,0)))</f>
        <v>#VALUE!</v>
      </c>
      <c r="F1064" s="0" t="e">
        <f aca="false">IF(A1064="","",F1063-D1064-E1064)</f>
        <v>#VALUE!</v>
      </c>
    </row>
    <row r="1065" customFormat="false" ht="12.85" hidden="false" customHeight="false" outlineLevel="0" collapsed="false">
      <c r="A1065" s="0" t="e">
        <f aca="false">IF(AND(A1064&lt;$F$12,F1064&gt;0),A1064+1,"")</f>
        <v>#VALUE!</v>
      </c>
      <c r="B1065" s="19" t="e">
        <f aca="false">IF(A1065="","",IF(VLOOKUP($B$12,Data!$A$2:$B$8,2,0)&lt;13,EDATE($B$16,A1065*12/VLOOKUP($B$12,Data!$A$2:$B$8,2,0)),IF(VLOOKUP($B$12,Data!$A$2:$B$8,2,0)=52,B1064+7,B1064+14)))</f>
        <v>#VALUE!</v>
      </c>
      <c r="C1065" s="0" t="e">
        <f aca="false">IF(A1065="","",F1064*($B$10/VLOOKUP($B$12,Data!$A$2:$B$8,2,0)))</f>
        <v>#VALUE!</v>
      </c>
      <c r="D1065" s="0" t="e">
        <f aca="false">IF(A1065="","",IF(F1064&lt;$F$9,F1064,$F$9-C1065))</f>
        <v>#VALUE!</v>
      </c>
      <c r="E1065" s="20" t="e">
        <f aca="false">IF(D1065&gt;=F1064,"",IF(A1065="","",IF($D$9&gt;0,$D$9,0)+IF(AND(DATE(YEAR(B1065),MONTH($D$11),DAY($D$11))&gt;B1064,DATE(YEAR(B1065),MONTH($D$11),DAY($D$11))&lt;=B1065),$D$10,0)+IF(AND($D$13&gt;B1064,$D$13&lt;=B1065),$D$12,0)))</f>
        <v>#VALUE!</v>
      </c>
      <c r="F1065" s="0" t="e">
        <f aca="false">IF(A1065="","",F1064-D1065-E1065)</f>
        <v>#VALUE!</v>
      </c>
    </row>
    <row r="1066" customFormat="false" ht="12.85" hidden="false" customHeight="false" outlineLevel="0" collapsed="false">
      <c r="A1066" s="0" t="e">
        <f aca="false">IF(AND(A1065&lt;$F$12,F1065&gt;0),A1065+1,"")</f>
        <v>#VALUE!</v>
      </c>
      <c r="B1066" s="19" t="e">
        <f aca="false">IF(A1066="","",IF(VLOOKUP($B$12,Data!$A$2:$B$8,2,0)&lt;13,EDATE($B$16,A1066*12/VLOOKUP($B$12,Data!$A$2:$B$8,2,0)),IF(VLOOKUP($B$12,Data!$A$2:$B$8,2,0)=52,B1065+7,B1065+14)))</f>
        <v>#VALUE!</v>
      </c>
      <c r="C1066" s="0" t="e">
        <f aca="false">IF(A1066="","",F1065*($B$10/VLOOKUP($B$12,Data!$A$2:$B$8,2,0)))</f>
        <v>#VALUE!</v>
      </c>
      <c r="D1066" s="0" t="e">
        <f aca="false">IF(A1066="","",IF(F1065&lt;$F$9,F1065,$F$9-C1066))</f>
        <v>#VALUE!</v>
      </c>
      <c r="E1066" s="20" t="e">
        <f aca="false">IF(D1066&gt;=F1065,"",IF(A1066="","",IF($D$9&gt;0,$D$9,0)+IF(AND(DATE(YEAR(B1066),MONTH($D$11),DAY($D$11))&gt;B1065,DATE(YEAR(B1066),MONTH($D$11),DAY($D$11))&lt;=B1066),$D$10,0)+IF(AND($D$13&gt;B1065,$D$13&lt;=B1066),$D$12,0)))</f>
        <v>#VALUE!</v>
      </c>
      <c r="F1066" s="0" t="e">
        <f aca="false">IF(A1066="","",F1065-D1066-E1066)</f>
        <v>#VALUE!</v>
      </c>
    </row>
    <row r="1067" customFormat="false" ht="12.85" hidden="false" customHeight="false" outlineLevel="0" collapsed="false">
      <c r="A1067" s="0" t="e">
        <f aca="false">IF(AND(A1066&lt;$F$12,F1066&gt;0),A1066+1,"")</f>
        <v>#VALUE!</v>
      </c>
      <c r="B1067" s="19" t="e">
        <f aca="false">IF(A1067="","",IF(VLOOKUP($B$12,Data!$A$2:$B$8,2,0)&lt;13,EDATE($B$16,A1067*12/VLOOKUP($B$12,Data!$A$2:$B$8,2,0)),IF(VLOOKUP($B$12,Data!$A$2:$B$8,2,0)=52,B1066+7,B1066+14)))</f>
        <v>#VALUE!</v>
      </c>
      <c r="C1067" s="0" t="e">
        <f aca="false">IF(A1067="","",F1066*($B$10/VLOOKUP($B$12,Data!$A$2:$B$8,2,0)))</f>
        <v>#VALUE!</v>
      </c>
      <c r="D1067" s="0" t="e">
        <f aca="false">IF(A1067="","",IF(F1066&lt;$F$9,F1066,$F$9-C1067))</f>
        <v>#VALUE!</v>
      </c>
      <c r="E1067" s="20" t="e">
        <f aca="false">IF(D1067&gt;=F1066,"",IF(A1067="","",IF($D$9&gt;0,$D$9,0)+IF(AND(DATE(YEAR(B1067),MONTH($D$11),DAY($D$11))&gt;B1066,DATE(YEAR(B1067),MONTH($D$11),DAY($D$11))&lt;=B1067),$D$10,0)+IF(AND($D$13&gt;B1066,$D$13&lt;=B1067),$D$12,0)))</f>
        <v>#VALUE!</v>
      </c>
      <c r="F1067" s="0" t="e">
        <f aca="false">IF(A1067="","",F1066-D1067-E1067)</f>
        <v>#VALUE!</v>
      </c>
    </row>
    <row r="1068" customFormat="false" ht="12.85" hidden="false" customHeight="false" outlineLevel="0" collapsed="false">
      <c r="A1068" s="0" t="e">
        <f aca="false">IF(AND(A1067&lt;$F$12,F1067&gt;0),A1067+1,"")</f>
        <v>#VALUE!</v>
      </c>
      <c r="B1068" s="19" t="e">
        <f aca="false">IF(A1068="","",IF(VLOOKUP($B$12,Data!$A$2:$B$8,2,0)&lt;13,EDATE($B$16,A1068*12/VLOOKUP($B$12,Data!$A$2:$B$8,2,0)),IF(VLOOKUP($B$12,Data!$A$2:$B$8,2,0)=52,B1067+7,B1067+14)))</f>
        <v>#VALUE!</v>
      </c>
      <c r="C1068" s="0" t="e">
        <f aca="false">IF(A1068="","",F1067*($B$10/VLOOKUP($B$12,Data!$A$2:$B$8,2,0)))</f>
        <v>#VALUE!</v>
      </c>
      <c r="D1068" s="0" t="e">
        <f aca="false">IF(A1068="","",IF(F1067&lt;$F$9,F1067,$F$9-C1068))</f>
        <v>#VALUE!</v>
      </c>
      <c r="E1068" s="20" t="e">
        <f aca="false">IF(D1068&gt;=F1067,"",IF(A1068="","",IF($D$9&gt;0,$D$9,0)+IF(AND(DATE(YEAR(B1068),MONTH($D$11),DAY($D$11))&gt;B1067,DATE(YEAR(B1068),MONTH($D$11),DAY($D$11))&lt;=B1068),$D$10,0)+IF(AND($D$13&gt;B1067,$D$13&lt;=B1068),$D$12,0)))</f>
        <v>#VALUE!</v>
      </c>
      <c r="F1068" s="0" t="e">
        <f aca="false">IF(A1068="","",F1067-D1068-E1068)</f>
        <v>#VALUE!</v>
      </c>
    </row>
    <row r="1069" customFormat="false" ht="12.85" hidden="false" customHeight="false" outlineLevel="0" collapsed="false">
      <c r="A1069" s="0" t="e">
        <f aca="false">IF(AND(A1068&lt;$F$12,F1068&gt;0),A1068+1,"")</f>
        <v>#VALUE!</v>
      </c>
      <c r="B1069" s="19" t="e">
        <f aca="false">IF(A1069="","",IF(VLOOKUP($B$12,Data!$A$2:$B$8,2,0)&lt;13,EDATE($B$16,A1069*12/VLOOKUP($B$12,Data!$A$2:$B$8,2,0)),IF(VLOOKUP($B$12,Data!$A$2:$B$8,2,0)=52,B1068+7,B1068+14)))</f>
        <v>#VALUE!</v>
      </c>
      <c r="C1069" s="0" t="e">
        <f aca="false">IF(A1069="","",F1068*($B$10/VLOOKUP($B$12,Data!$A$2:$B$8,2,0)))</f>
        <v>#VALUE!</v>
      </c>
      <c r="D1069" s="0" t="e">
        <f aca="false">IF(A1069="","",IF(F1068&lt;$F$9,F1068,$F$9-C1069))</f>
        <v>#VALUE!</v>
      </c>
      <c r="E1069" s="20" t="e">
        <f aca="false">IF(D1069&gt;=F1068,"",IF(A1069="","",IF($D$9&gt;0,$D$9,0)+IF(AND(DATE(YEAR(B1069),MONTH($D$11),DAY($D$11))&gt;B1068,DATE(YEAR(B1069),MONTH($D$11),DAY($D$11))&lt;=B1069),$D$10,0)+IF(AND($D$13&gt;B1068,$D$13&lt;=B1069),$D$12,0)))</f>
        <v>#VALUE!</v>
      </c>
      <c r="F1069" s="0" t="e">
        <f aca="false">IF(A1069="","",F1068-D1069-E1069)</f>
        <v>#VALUE!</v>
      </c>
    </row>
    <row r="1070" customFormat="false" ht="12.85" hidden="false" customHeight="false" outlineLevel="0" collapsed="false">
      <c r="A1070" s="0" t="e">
        <f aca="false">IF(AND(A1069&lt;$F$12,F1069&gt;0),A1069+1,"")</f>
        <v>#VALUE!</v>
      </c>
      <c r="B1070" s="19" t="e">
        <f aca="false">IF(A1070="","",IF(VLOOKUP($B$12,Data!$A$2:$B$8,2,0)&lt;13,EDATE($B$16,A1070*12/VLOOKUP($B$12,Data!$A$2:$B$8,2,0)),IF(VLOOKUP($B$12,Data!$A$2:$B$8,2,0)=52,B1069+7,B1069+14)))</f>
        <v>#VALUE!</v>
      </c>
      <c r="C1070" s="0" t="e">
        <f aca="false">IF(A1070="","",F1069*($B$10/VLOOKUP($B$12,Data!$A$2:$B$8,2,0)))</f>
        <v>#VALUE!</v>
      </c>
      <c r="D1070" s="0" t="e">
        <f aca="false">IF(A1070="","",IF(F1069&lt;$F$9,F1069,$F$9-C1070))</f>
        <v>#VALUE!</v>
      </c>
      <c r="E1070" s="20" t="e">
        <f aca="false">IF(D1070&gt;=F1069,"",IF(A1070="","",IF($D$9&gt;0,$D$9,0)+IF(AND(DATE(YEAR(B1070),MONTH($D$11),DAY($D$11))&gt;B1069,DATE(YEAR(B1070),MONTH($D$11),DAY($D$11))&lt;=B1070),$D$10,0)+IF(AND($D$13&gt;B1069,$D$13&lt;=B1070),$D$12,0)))</f>
        <v>#VALUE!</v>
      </c>
      <c r="F1070" s="0" t="e">
        <f aca="false">IF(A1070="","",F1069-D1070-E1070)</f>
        <v>#VALUE!</v>
      </c>
    </row>
    <row r="1071" customFormat="false" ht="12.85" hidden="false" customHeight="false" outlineLevel="0" collapsed="false">
      <c r="A1071" s="0" t="e">
        <f aca="false">IF(AND(A1070&lt;$F$12,F1070&gt;0),A1070+1,"")</f>
        <v>#VALUE!</v>
      </c>
      <c r="B1071" s="19" t="e">
        <f aca="false">IF(A1071="","",IF(VLOOKUP($B$12,Data!$A$2:$B$8,2,0)&lt;13,EDATE($B$16,A1071*12/VLOOKUP($B$12,Data!$A$2:$B$8,2,0)),IF(VLOOKUP($B$12,Data!$A$2:$B$8,2,0)=52,B1070+7,B1070+14)))</f>
        <v>#VALUE!</v>
      </c>
      <c r="C1071" s="0" t="e">
        <f aca="false">IF(A1071="","",F1070*($B$10/VLOOKUP($B$12,Data!$A$2:$B$8,2,0)))</f>
        <v>#VALUE!</v>
      </c>
      <c r="D1071" s="0" t="e">
        <f aca="false">IF(A1071="","",IF(F1070&lt;$F$9,F1070,$F$9-C1071))</f>
        <v>#VALUE!</v>
      </c>
      <c r="E1071" s="20" t="e">
        <f aca="false">IF(D1071&gt;=F1070,"",IF(A1071="","",IF($D$9&gt;0,$D$9,0)+IF(AND(DATE(YEAR(B1071),MONTH($D$11),DAY($D$11))&gt;B1070,DATE(YEAR(B1071),MONTH($D$11),DAY($D$11))&lt;=B1071),$D$10,0)+IF(AND($D$13&gt;B1070,$D$13&lt;=B1071),$D$12,0)))</f>
        <v>#VALUE!</v>
      </c>
      <c r="F1071" s="0" t="e">
        <f aca="false">IF(A1071="","",F1070-D1071-E1071)</f>
        <v>#VALUE!</v>
      </c>
    </row>
    <row r="1072" customFormat="false" ht="12.85" hidden="false" customHeight="false" outlineLevel="0" collapsed="false">
      <c r="A1072" s="0" t="e">
        <f aca="false">IF(AND(A1071&lt;$F$12,F1071&gt;0),A1071+1,"")</f>
        <v>#VALUE!</v>
      </c>
      <c r="B1072" s="19" t="e">
        <f aca="false">IF(A1072="","",IF(VLOOKUP($B$12,Data!$A$2:$B$8,2,0)&lt;13,EDATE($B$16,A1072*12/VLOOKUP($B$12,Data!$A$2:$B$8,2,0)),IF(VLOOKUP($B$12,Data!$A$2:$B$8,2,0)=52,B1071+7,B1071+14)))</f>
        <v>#VALUE!</v>
      </c>
      <c r="C1072" s="0" t="e">
        <f aca="false">IF(A1072="","",F1071*($B$10/VLOOKUP($B$12,Data!$A$2:$B$8,2,0)))</f>
        <v>#VALUE!</v>
      </c>
      <c r="D1072" s="0" t="e">
        <f aca="false">IF(A1072="","",IF(F1071&lt;$F$9,F1071,$F$9-C1072))</f>
        <v>#VALUE!</v>
      </c>
      <c r="E1072" s="20" t="e">
        <f aca="false">IF(D1072&gt;=F1071,"",IF(A1072="","",IF($D$9&gt;0,$D$9,0)+IF(AND(DATE(YEAR(B1072),MONTH($D$11),DAY($D$11))&gt;B1071,DATE(YEAR(B1072),MONTH($D$11),DAY($D$11))&lt;=B1072),$D$10,0)+IF(AND($D$13&gt;B1071,$D$13&lt;=B1072),$D$12,0)))</f>
        <v>#VALUE!</v>
      </c>
      <c r="F1072" s="0" t="e">
        <f aca="false">IF(A1072="","",F1071-D1072-E1072)</f>
        <v>#VALUE!</v>
      </c>
    </row>
    <row r="1073" customFormat="false" ht="12.85" hidden="false" customHeight="false" outlineLevel="0" collapsed="false">
      <c r="A1073" s="0" t="e">
        <f aca="false">IF(AND(A1072&lt;$F$12,F1072&gt;0),A1072+1,"")</f>
        <v>#VALUE!</v>
      </c>
      <c r="B1073" s="19" t="e">
        <f aca="false">IF(A1073="","",IF(VLOOKUP($B$12,Data!$A$2:$B$8,2,0)&lt;13,EDATE($B$16,A1073*12/VLOOKUP($B$12,Data!$A$2:$B$8,2,0)),IF(VLOOKUP($B$12,Data!$A$2:$B$8,2,0)=52,B1072+7,B1072+14)))</f>
        <v>#VALUE!</v>
      </c>
      <c r="C1073" s="0" t="e">
        <f aca="false">IF(A1073="","",F1072*($B$10/VLOOKUP($B$12,Data!$A$2:$B$8,2,0)))</f>
        <v>#VALUE!</v>
      </c>
      <c r="D1073" s="0" t="e">
        <f aca="false">IF(A1073="","",IF(F1072&lt;$F$9,F1072,$F$9-C1073))</f>
        <v>#VALUE!</v>
      </c>
      <c r="E1073" s="20" t="e">
        <f aca="false">IF(D1073&gt;=F1072,"",IF(A1073="","",IF($D$9&gt;0,$D$9,0)+IF(AND(DATE(YEAR(B1073),MONTH($D$11),DAY($D$11))&gt;B1072,DATE(YEAR(B1073),MONTH($D$11),DAY($D$11))&lt;=B1073),$D$10,0)+IF(AND($D$13&gt;B1072,$D$13&lt;=B1073),$D$12,0)))</f>
        <v>#VALUE!</v>
      </c>
      <c r="F1073" s="0" t="e">
        <f aca="false">IF(A1073="","",F1072-D1073-E1073)</f>
        <v>#VALUE!</v>
      </c>
    </row>
    <row r="1074" customFormat="false" ht="12.85" hidden="false" customHeight="false" outlineLevel="0" collapsed="false">
      <c r="A1074" s="0" t="e">
        <f aca="false">IF(AND(A1073&lt;$F$12,F1073&gt;0),A1073+1,"")</f>
        <v>#VALUE!</v>
      </c>
      <c r="B1074" s="19" t="e">
        <f aca="false">IF(A1074="","",IF(VLOOKUP($B$12,Data!$A$2:$B$8,2,0)&lt;13,EDATE($B$16,A1074*12/VLOOKUP($B$12,Data!$A$2:$B$8,2,0)),IF(VLOOKUP($B$12,Data!$A$2:$B$8,2,0)=52,B1073+7,B1073+14)))</f>
        <v>#VALUE!</v>
      </c>
      <c r="C1074" s="0" t="e">
        <f aca="false">IF(A1074="","",F1073*($B$10/VLOOKUP($B$12,Data!$A$2:$B$8,2,0)))</f>
        <v>#VALUE!</v>
      </c>
      <c r="D1074" s="0" t="e">
        <f aca="false">IF(A1074="","",IF(F1073&lt;$F$9,F1073,$F$9-C1074))</f>
        <v>#VALUE!</v>
      </c>
      <c r="E1074" s="20" t="e">
        <f aca="false">IF(D1074&gt;=F1073,"",IF(A1074="","",IF($D$9&gt;0,$D$9,0)+IF(AND(DATE(YEAR(B1074),MONTH($D$11),DAY($D$11))&gt;B1073,DATE(YEAR(B1074),MONTH($D$11),DAY($D$11))&lt;=B1074),$D$10,0)+IF(AND($D$13&gt;B1073,$D$13&lt;=B1074),$D$12,0)))</f>
        <v>#VALUE!</v>
      </c>
      <c r="F1074" s="0" t="e">
        <f aca="false">IF(A1074="","",F1073-D1074-E1074)</f>
        <v>#VALUE!</v>
      </c>
    </row>
    <row r="1075" customFormat="false" ht="12.85" hidden="false" customHeight="false" outlineLevel="0" collapsed="false">
      <c r="A1075" s="0" t="e">
        <f aca="false">IF(AND(A1074&lt;$F$12,F1074&gt;0),A1074+1,"")</f>
        <v>#VALUE!</v>
      </c>
      <c r="B1075" s="19" t="e">
        <f aca="false">IF(A1075="","",IF(VLOOKUP($B$12,Data!$A$2:$B$8,2,0)&lt;13,EDATE($B$16,A1075*12/VLOOKUP($B$12,Data!$A$2:$B$8,2,0)),IF(VLOOKUP($B$12,Data!$A$2:$B$8,2,0)=52,B1074+7,B1074+14)))</f>
        <v>#VALUE!</v>
      </c>
      <c r="C1075" s="0" t="e">
        <f aca="false">IF(A1075="","",F1074*($B$10/VLOOKUP($B$12,Data!$A$2:$B$8,2,0)))</f>
        <v>#VALUE!</v>
      </c>
      <c r="D1075" s="0" t="e">
        <f aca="false">IF(A1075="","",IF(F1074&lt;$F$9,F1074,$F$9-C1075))</f>
        <v>#VALUE!</v>
      </c>
      <c r="E1075" s="20" t="e">
        <f aca="false">IF(D1075&gt;=F1074,"",IF(A1075="","",IF($D$9&gt;0,$D$9,0)+IF(AND(DATE(YEAR(B1075),MONTH($D$11),DAY($D$11))&gt;B1074,DATE(YEAR(B1075),MONTH($D$11),DAY($D$11))&lt;=B1075),$D$10,0)+IF(AND($D$13&gt;B1074,$D$13&lt;=B1075),$D$12,0)))</f>
        <v>#VALUE!</v>
      </c>
      <c r="F1075" s="0" t="e">
        <f aca="false">IF(A1075="","",F1074-D1075-E1075)</f>
        <v>#VALUE!</v>
      </c>
    </row>
    <row r="1076" customFormat="false" ht="12.85" hidden="false" customHeight="false" outlineLevel="0" collapsed="false">
      <c r="A1076" s="0" t="e">
        <f aca="false">IF(AND(A1075&lt;$F$12,F1075&gt;0),A1075+1,"")</f>
        <v>#VALUE!</v>
      </c>
      <c r="B1076" s="19" t="e">
        <f aca="false">IF(A1076="","",IF(VLOOKUP($B$12,Data!$A$2:$B$8,2,0)&lt;13,EDATE($B$16,A1076*12/VLOOKUP($B$12,Data!$A$2:$B$8,2,0)),IF(VLOOKUP($B$12,Data!$A$2:$B$8,2,0)=52,B1075+7,B1075+14)))</f>
        <v>#VALUE!</v>
      </c>
      <c r="C1076" s="0" t="e">
        <f aca="false">IF(A1076="","",F1075*($B$10/VLOOKUP($B$12,Data!$A$2:$B$8,2,0)))</f>
        <v>#VALUE!</v>
      </c>
      <c r="D1076" s="0" t="e">
        <f aca="false">IF(A1076="","",IF(F1075&lt;$F$9,F1075,$F$9-C1076))</f>
        <v>#VALUE!</v>
      </c>
      <c r="E1076" s="20" t="e">
        <f aca="false">IF(D1076&gt;=F1075,"",IF(A1076="","",IF($D$9&gt;0,$D$9,0)+IF(AND(DATE(YEAR(B1076),MONTH($D$11),DAY($D$11))&gt;B1075,DATE(YEAR(B1076),MONTH($D$11),DAY($D$11))&lt;=B1076),$D$10,0)+IF(AND($D$13&gt;B1075,$D$13&lt;=B1076),$D$12,0)))</f>
        <v>#VALUE!</v>
      </c>
      <c r="F1076" s="0" t="e">
        <f aca="false">IF(A1076="","",F1075-D1076-E1076)</f>
        <v>#VALUE!</v>
      </c>
    </row>
    <row r="1077" customFormat="false" ht="12.85" hidden="false" customHeight="false" outlineLevel="0" collapsed="false">
      <c r="A1077" s="0" t="e">
        <f aca="false">IF(AND(A1076&lt;$F$12,F1076&gt;0),A1076+1,"")</f>
        <v>#VALUE!</v>
      </c>
      <c r="B1077" s="19" t="e">
        <f aca="false">IF(A1077="","",IF(VLOOKUP($B$12,Data!$A$2:$B$8,2,0)&lt;13,EDATE($B$16,A1077*12/VLOOKUP($B$12,Data!$A$2:$B$8,2,0)),IF(VLOOKUP($B$12,Data!$A$2:$B$8,2,0)=52,B1076+7,B1076+14)))</f>
        <v>#VALUE!</v>
      </c>
      <c r="C1077" s="0" t="e">
        <f aca="false">IF(A1077="","",F1076*($B$10/VLOOKUP($B$12,Data!$A$2:$B$8,2,0)))</f>
        <v>#VALUE!</v>
      </c>
      <c r="D1077" s="0" t="e">
        <f aca="false">IF(A1077="","",IF(F1076&lt;$F$9,F1076,$F$9-C1077))</f>
        <v>#VALUE!</v>
      </c>
      <c r="E1077" s="20" t="e">
        <f aca="false">IF(D1077&gt;=F1076,"",IF(A1077="","",IF($D$9&gt;0,$D$9,0)+IF(AND(DATE(YEAR(B1077),MONTH($D$11),DAY($D$11))&gt;B1076,DATE(YEAR(B1077),MONTH($D$11),DAY($D$11))&lt;=B1077),$D$10,0)+IF(AND($D$13&gt;B1076,$D$13&lt;=B1077),$D$12,0)))</f>
        <v>#VALUE!</v>
      </c>
      <c r="F1077" s="0" t="e">
        <f aca="false">IF(A1077="","",F1076-D1077-E1077)</f>
        <v>#VALUE!</v>
      </c>
    </row>
    <row r="1078" customFormat="false" ht="12.85" hidden="false" customHeight="false" outlineLevel="0" collapsed="false">
      <c r="A1078" s="0" t="e">
        <f aca="false">IF(AND(A1077&lt;$F$12,F1077&gt;0),A1077+1,"")</f>
        <v>#VALUE!</v>
      </c>
      <c r="B1078" s="19" t="e">
        <f aca="false">IF(A1078="","",IF(VLOOKUP($B$12,Data!$A$2:$B$8,2,0)&lt;13,EDATE($B$16,A1078*12/VLOOKUP($B$12,Data!$A$2:$B$8,2,0)),IF(VLOOKUP($B$12,Data!$A$2:$B$8,2,0)=52,B1077+7,B1077+14)))</f>
        <v>#VALUE!</v>
      </c>
      <c r="C1078" s="0" t="e">
        <f aca="false">IF(A1078="","",F1077*($B$10/VLOOKUP($B$12,Data!$A$2:$B$8,2,0)))</f>
        <v>#VALUE!</v>
      </c>
      <c r="D1078" s="0" t="e">
        <f aca="false">IF(A1078="","",IF(F1077&lt;$F$9,F1077,$F$9-C1078))</f>
        <v>#VALUE!</v>
      </c>
      <c r="E1078" s="20" t="e">
        <f aca="false">IF(D1078&gt;=F1077,"",IF(A1078="","",IF($D$9&gt;0,$D$9,0)+IF(AND(DATE(YEAR(B1078),MONTH($D$11),DAY($D$11))&gt;B1077,DATE(YEAR(B1078),MONTH($D$11),DAY($D$11))&lt;=B1078),$D$10,0)+IF(AND($D$13&gt;B1077,$D$13&lt;=B1078),$D$12,0)))</f>
        <v>#VALUE!</v>
      </c>
      <c r="F1078" s="0" t="e">
        <f aca="false">IF(A1078="","",F1077-D1078-E1078)</f>
        <v>#VALUE!</v>
      </c>
    </row>
    <row r="1079" customFormat="false" ht="12.85" hidden="false" customHeight="false" outlineLevel="0" collapsed="false">
      <c r="A1079" s="0" t="e">
        <f aca="false">IF(AND(A1078&lt;$F$12,F1078&gt;0),A1078+1,"")</f>
        <v>#VALUE!</v>
      </c>
      <c r="B1079" s="19" t="e">
        <f aca="false">IF(A1079="","",IF(VLOOKUP($B$12,Data!$A$2:$B$8,2,0)&lt;13,EDATE($B$16,A1079*12/VLOOKUP($B$12,Data!$A$2:$B$8,2,0)),IF(VLOOKUP($B$12,Data!$A$2:$B$8,2,0)=52,B1078+7,B1078+14)))</f>
        <v>#VALUE!</v>
      </c>
      <c r="C1079" s="0" t="e">
        <f aca="false">IF(A1079="","",F1078*($B$10/VLOOKUP($B$12,Data!$A$2:$B$8,2,0)))</f>
        <v>#VALUE!</v>
      </c>
      <c r="D1079" s="0" t="e">
        <f aca="false">IF(A1079="","",IF(F1078&lt;$F$9,F1078,$F$9-C1079))</f>
        <v>#VALUE!</v>
      </c>
      <c r="E1079" s="20" t="e">
        <f aca="false">IF(D1079&gt;=F1078,"",IF(A1079="","",IF($D$9&gt;0,$D$9,0)+IF(AND(DATE(YEAR(B1079),MONTH($D$11),DAY($D$11))&gt;B1078,DATE(YEAR(B1079),MONTH($D$11),DAY($D$11))&lt;=B1079),$D$10,0)+IF(AND($D$13&gt;B1078,$D$13&lt;=B1079),$D$12,0)))</f>
        <v>#VALUE!</v>
      </c>
      <c r="F1079" s="0" t="e">
        <f aca="false">IF(A1079="","",F1078-D1079-E1079)</f>
        <v>#VALUE!</v>
      </c>
    </row>
    <row r="1080" customFormat="false" ht="12.85" hidden="false" customHeight="false" outlineLevel="0" collapsed="false">
      <c r="A1080" s="0" t="e">
        <f aca="false">IF(AND(A1079&lt;$F$12,F1079&gt;0),A1079+1,"")</f>
        <v>#VALUE!</v>
      </c>
      <c r="B1080" s="19" t="e">
        <f aca="false">IF(A1080="","",IF(VLOOKUP($B$12,Data!$A$2:$B$8,2,0)&lt;13,EDATE($B$16,A1080*12/VLOOKUP($B$12,Data!$A$2:$B$8,2,0)),IF(VLOOKUP($B$12,Data!$A$2:$B$8,2,0)=52,B1079+7,B1079+14)))</f>
        <v>#VALUE!</v>
      </c>
      <c r="C1080" s="0" t="e">
        <f aca="false">IF(A1080="","",F1079*($B$10/VLOOKUP($B$12,Data!$A$2:$B$8,2,0)))</f>
        <v>#VALUE!</v>
      </c>
      <c r="D1080" s="0" t="e">
        <f aca="false">IF(A1080="","",IF(F1079&lt;$F$9,F1079,$F$9-C1080))</f>
        <v>#VALUE!</v>
      </c>
      <c r="E1080" s="20" t="e">
        <f aca="false">IF(D1080&gt;=F1079,"",IF(A1080="","",IF($D$9&gt;0,$D$9,0)+IF(AND(DATE(YEAR(B1080),MONTH($D$11),DAY($D$11))&gt;B1079,DATE(YEAR(B1080),MONTH($D$11),DAY($D$11))&lt;=B1080),$D$10,0)+IF(AND($D$13&gt;B1079,$D$13&lt;=B1080),$D$12,0)))</f>
        <v>#VALUE!</v>
      </c>
      <c r="F1080" s="0" t="e">
        <f aca="false">IF(A1080="","",F1079-D1080-E1080)</f>
        <v>#VALUE!</v>
      </c>
    </row>
    <row r="1081" customFormat="false" ht="12.85" hidden="false" customHeight="false" outlineLevel="0" collapsed="false">
      <c r="A1081" s="0" t="e">
        <f aca="false">IF(AND(A1080&lt;$F$12,F1080&gt;0),A1080+1,"")</f>
        <v>#VALUE!</v>
      </c>
      <c r="B1081" s="19" t="e">
        <f aca="false">IF(A1081="","",IF(VLOOKUP($B$12,Data!$A$2:$B$8,2,0)&lt;13,EDATE($B$16,A1081*12/VLOOKUP($B$12,Data!$A$2:$B$8,2,0)),IF(VLOOKUP($B$12,Data!$A$2:$B$8,2,0)=52,B1080+7,B1080+14)))</f>
        <v>#VALUE!</v>
      </c>
      <c r="C1081" s="0" t="e">
        <f aca="false">IF(A1081="","",F1080*($B$10/VLOOKUP($B$12,Data!$A$2:$B$8,2,0)))</f>
        <v>#VALUE!</v>
      </c>
      <c r="D1081" s="0" t="e">
        <f aca="false">IF(A1081="","",IF(F1080&lt;$F$9,F1080,$F$9-C1081))</f>
        <v>#VALUE!</v>
      </c>
      <c r="E1081" s="20" t="e">
        <f aca="false">IF(D1081&gt;=F1080,"",IF(A1081="","",IF($D$9&gt;0,$D$9,0)+IF(AND(DATE(YEAR(B1081),MONTH($D$11),DAY($D$11))&gt;B1080,DATE(YEAR(B1081),MONTH($D$11),DAY($D$11))&lt;=B1081),$D$10,0)+IF(AND($D$13&gt;B1080,$D$13&lt;=B1081),$D$12,0)))</f>
        <v>#VALUE!</v>
      </c>
      <c r="F1081" s="0" t="e">
        <f aca="false">IF(A1081="","",F1080-D1081-E1081)</f>
        <v>#VALUE!</v>
      </c>
    </row>
    <row r="1082" customFormat="false" ht="12.85" hidden="false" customHeight="false" outlineLevel="0" collapsed="false">
      <c r="A1082" s="0" t="e">
        <f aca="false">IF(AND(A1081&lt;$F$12,F1081&gt;0),A1081+1,"")</f>
        <v>#VALUE!</v>
      </c>
      <c r="B1082" s="19" t="e">
        <f aca="false">IF(A1082="","",IF(VLOOKUP($B$12,Data!$A$2:$B$8,2,0)&lt;13,EDATE($B$16,A1082*12/VLOOKUP($B$12,Data!$A$2:$B$8,2,0)),IF(VLOOKUP($B$12,Data!$A$2:$B$8,2,0)=52,B1081+7,B1081+14)))</f>
        <v>#VALUE!</v>
      </c>
      <c r="C1082" s="0" t="e">
        <f aca="false">IF(A1082="","",F1081*($B$10/VLOOKUP($B$12,Data!$A$2:$B$8,2,0)))</f>
        <v>#VALUE!</v>
      </c>
      <c r="D1082" s="0" t="e">
        <f aca="false">IF(A1082="","",IF(F1081&lt;$F$9,F1081,$F$9-C1082))</f>
        <v>#VALUE!</v>
      </c>
      <c r="E1082" s="20" t="e">
        <f aca="false">IF(D1082&gt;=F1081,"",IF(A1082="","",IF($D$9&gt;0,$D$9,0)+IF(AND(DATE(YEAR(B1082),MONTH($D$11),DAY($D$11))&gt;B1081,DATE(YEAR(B1082),MONTH($D$11),DAY($D$11))&lt;=B1082),$D$10,0)+IF(AND($D$13&gt;B1081,$D$13&lt;=B1082),$D$12,0)))</f>
        <v>#VALUE!</v>
      </c>
      <c r="F1082" s="0" t="e">
        <f aca="false">IF(A1082="","",F1081-D1082-E1082)</f>
        <v>#VALUE!</v>
      </c>
    </row>
    <row r="1083" customFormat="false" ht="12.85" hidden="false" customHeight="false" outlineLevel="0" collapsed="false">
      <c r="A1083" s="0" t="e">
        <f aca="false">IF(AND(A1082&lt;$F$12,F1082&gt;0),A1082+1,"")</f>
        <v>#VALUE!</v>
      </c>
      <c r="B1083" s="19" t="e">
        <f aca="false">IF(A1083="","",IF(VLOOKUP($B$12,Data!$A$2:$B$8,2,0)&lt;13,EDATE($B$16,A1083*12/VLOOKUP($B$12,Data!$A$2:$B$8,2,0)),IF(VLOOKUP($B$12,Data!$A$2:$B$8,2,0)=52,B1082+7,B1082+14)))</f>
        <v>#VALUE!</v>
      </c>
      <c r="C1083" s="0" t="e">
        <f aca="false">IF(A1083="","",F1082*($B$10/VLOOKUP($B$12,Data!$A$2:$B$8,2,0)))</f>
        <v>#VALUE!</v>
      </c>
      <c r="D1083" s="0" t="e">
        <f aca="false">IF(A1083="","",IF(F1082&lt;$F$9,F1082,$F$9-C1083))</f>
        <v>#VALUE!</v>
      </c>
      <c r="E1083" s="20" t="e">
        <f aca="false">IF(D1083&gt;=F1082,"",IF(A1083="","",IF($D$9&gt;0,$D$9,0)+IF(AND(DATE(YEAR(B1083),MONTH($D$11),DAY($D$11))&gt;B1082,DATE(YEAR(B1083),MONTH($D$11),DAY($D$11))&lt;=B1083),$D$10,0)+IF(AND($D$13&gt;B1082,$D$13&lt;=B1083),$D$12,0)))</f>
        <v>#VALUE!</v>
      </c>
      <c r="F1083" s="0" t="e">
        <f aca="false">IF(A1083="","",F1082-D1083-E1083)</f>
        <v>#VALUE!</v>
      </c>
    </row>
    <row r="1084" customFormat="false" ht="12.85" hidden="false" customHeight="false" outlineLevel="0" collapsed="false">
      <c r="A1084" s="0" t="e">
        <f aca="false">IF(AND(A1083&lt;$F$12,F1083&gt;0),A1083+1,"")</f>
        <v>#VALUE!</v>
      </c>
      <c r="B1084" s="19" t="e">
        <f aca="false">IF(A1084="","",IF(VLOOKUP($B$12,Data!$A$2:$B$8,2,0)&lt;13,EDATE($B$16,A1084*12/VLOOKUP($B$12,Data!$A$2:$B$8,2,0)),IF(VLOOKUP($B$12,Data!$A$2:$B$8,2,0)=52,B1083+7,B1083+14)))</f>
        <v>#VALUE!</v>
      </c>
      <c r="C1084" s="0" t="e">
        <f aca="false">IF(A1084="","",F1083*($B$10/VLOOKUP($B$12,Data!$A$2:$B$8,2,0)))</f>
        <v>#VALUE!</v>
      </c>
      <c r="D1084" s="0" t="e">
        <f aca="false">IF(A1084="","",IF(F1083&lt;$F$9,F1083,$F$9-C1084))</f>
        <v>#VALUE!</v>
      </c>
      <c r="E1084" s="20" t="e">
        <f aca="false">IF(D1084&gt;=F1083,"",IF(A1084="","",IF($D$9&gt;0,$D$9,0)+IF(AND(DATE(YEAR(B1084),MONTH($D$11),DAY($D$11))&gt;B1083,DATE(YEAR(B1084),MONTH($D$11),DAY($D$11))&lt;=B1084),$D$10,0)+IF(AND($D$13&gt;B1083,$D$13&lt;=B1084),$D$12,0)))</f>
        <v>#VALUE!</v>
      </c>
      <c r="F1084" s="0" t="e">
        <f aca="false">IF(A1084="","",F1083-D1084-E1084)</f>
        <v>#VALUE!</v>
      </c>
    </row>
    <row r="1085" customFormat="false" ht="12.85" hidden="false" customHeight="false" outlineLevel="0" collapsed="false">
      <c r="A1085" s="0" t="e">
        <f aca="false">IF(AND(A1084&lt;$F$12,F1084&gt;0),A1084+1,"")</f>
        <v>#VALUE!</v>
      </c>
      <c r="B1085" s="19" t="e">
        <f aca="false">IF(A1085="","",IF(VLOOKUP($B$12,Data!$A$2:$B$8,2,0)&lt;13,EDATE($B$16,A1085*12/VLOOKUP($B$12,Data!$A$2:$B$8,2,0)),IF(VLOOKUP($B$12,Data!$A$2:$B$8,2,0)=52,B1084+7,B1084+14)))</f>
        <v>#VALUE!</v>
      </c>
      <c r="C1085" s="0" t="e">
        <f aca="false">IF(A1085="","",F1084*($B$10/VLOOKUP($B$12,Data!$A$2:$B$8,2,0)))</f>
        <v>#VALUE!</v>
      </c>
      <c r="D1085" s="0" t="e">
        <f aca="false">IF(A1085="","",IF(F1084&lt;$F$9,F1084,$F$9-C1085))</f>
        <v>#VALUE!</v>
      </c>
      <c r="E1085" s="20" t="e">
        <f aca="false">IF(D1085&gt;=F1084,"",IF(A1085="","",IF($D$9&gt;0,$D$9,0)+IF(AND(DATE(YEAR(B1085),MONTH($D$11),DAY($D$11))&gt;B1084,DATE(YEAR(B1085),MONTH($D$11),DAY($D$11))&lt;=B1085),$D$10,0)+IF(AND($D$13&gt;B1084,$D$13&lt;=B1085),$D$12,0)))</f>
        <v>#VALUE!</v>
      </c>
      <c r="F1085" s="0" t="e">
        <f aca="false">IF(A1085="","",F1084-D1085-E1085)</f>
        <v>#VALUE!</v>
      </c>
    </row>
    <row r="1086" customFormat="false" ht="12.85" hidden="false" customHeight="false" outlineLevel="0" collapsed="false">
      <c r="A1086" s="0" t="e">
        <f aca="false">IF(AND(A1085&lt;$F$12,F1085&gt;0),A1085+1,"")</f>
        <v>#VALUE!</v>
      </c>
      <c r="B1086" s="19" t="e">
        <f aca="false">IF(A1086="","",IF(VLOOKUP($B$12,Data!$A$2:$B$8,2,0)&lt;13,EDATE($B$16,A1086*12/VLOOKUP($B$12,Data!$A$2:$B$8,2,0)),IF(VLOOKUP($B$12,Data!$A$2:$B$8,2,0)=52,B1085+7,B1085+14)))</f>
        <v>#VALUE!</v>
      </c>
      <c r="C1086" s="0" t="e">
        <f aca="false">IF(A1086="","",F1085*($B$10/VLOOKUP($B$12,Data!$A$2:$B$8,2,0)))</f>
        <v>#VALUE!</v>
      </c>
      <c r="D1086" s="0" t="e">
        <f aca="false">IF(A1086="","",IF(F1085&lt;$F$9,F1085,$F$9-C1086))</f>
        <v>#VALUE!</v>
      </c>
      <c r="E1086" s="20" t="e">
        <f aca="false">IF(D1086&gt;=F1085,"",IF(A1086="","",IF($D$9&gt;0,$D$9,0)+IF(AND(DATE(YEAR(B1086),MONTH($D$11),DAY($D$11))&gt;B1085,DATE(YEAR(B1086),MONTH($D$11),DAY($D$11))&lt;=B1086),$D$10,0)+IF(AND($D$13&gt;B1085,$D$13&lt;=B1086),$D$12,0)))</f>
        <v>#VALUE!</v>
      </c>
      <c r="F1086" s="0" t="e">
        <f aca="false">IF(A1086="","",F1085-D1086-E1086)</f>
        <v>#VALUE!</v>
      </c>
    </row>
    <row r="1087" customFormat="false" ht="12.85" hidden="false" customHeight="false" outlineLevel="0" collapsed="false">
      <c r="A1087" s="0" t="e">
        <f aca="false">IF(AND(A1086&lt;$F$12,F1086&gt;0),A1086+1,"")</f>
        <v>#VALUE!</v>
      </c>
      <c r="B1087" s="19" t="e">
        <f aca="false">IF(A1087="","",IF(VLOOKUP($B$12,Data!$A$2:$B$8,2,0)&lt;13,EDATE($B$16,A1087*12/VLOOKUP($B$12,Data!$A$2:$B$8,2,0)),IF(VLOOKUP($B$12,Data!$A$2:$B$8,2,0)=52,B1086+7,B1086+14)))</f>
        <v>#VALUE!</v>
      </c>
      <c r="C1087" s="0" t="e">
        <f aca="false">IF(A1087="","",F1086*($B$10/VLOOKUP($B$12,Data!$A$2:$B$8,2,0)))</f>
        <v>#VALUE!</v>
      </c>
      <c r="D1087" s="0" t="e">
        <f aca="false">IF(A1087="","",IF(F1086&lt;$F$9,F1086,$F$9-C1087))</f>
        <v>#VALUE!</v>
      </c>
      <c r="E1087" s="20" t="e">
        <f aca="false">IF(D1087&gt;=F1086,"",IF(A1087="","",IF($D$9&gt;0,$D$9,0)+IF(AND(DATE(YEAR(B1087),MONTH($D$11),DAY($D$11))&gt;B1086,DATE(YEAR(B1087),MONTH($D$11),DAY($D$11))&lt;=B1087),$D$10,0)+IF(AND($D$13&gt;B1086,$D$13&lt;=B1087),$D$12,0)))</f>
        <v>#VALUE!</v>
      </c>
      <c r="F1087" s="0" t="e">
        <f aca="false">IF(A1087="","",F1086-D1087-E1087)</f>
        <v>#VALUE!</v>
      </c>
    </row>
    <row r="1088" customFormat="false" ht="12.85" hidden="false" customHeight="false" outlineLevel="0" collapsed="false">
      <c r="A1088" s="0" t="e">
        <f aca="false">IF(AND(A1087&lt;$F$12,F1087&gt;0),A1087+1,"")</f>
        <v>#VALUE!</v>
      </c>
      <c r="B1088" s="19" t="e">
        <f aca="false">IF(A1088="","",IF(VLOOKUP($B$12,Data!$A$2:$B$8,2,0)&lt;13,EDATE($B$16,A1088*12/VLOOKUP($B$12,Data!$A$2:$B$8,2,0)),IF(VLOOKUP($B$12,Data!$A$2:$B$8,2,0)=52,B1087+7,B1087+14)))</f>
        <v>#VALUE!</v>
      </c>
      <c r="C1088" s="0" t="e">
        <f aca="false">IF(A1088="","",F1087*($B$10/VLOOKUP($B$12,Data!$A$2:$B$8,2,0)))</f>
        <v>#VALUE!</v>
      </c>
      <c r="D1088" s="0" t="e">
        <f aca="false">IF(A1088="","",IF(F1087&lt;$F$9,F1087,$F$9-C1088))</f>
        <v>#VALUE!</v>
      </c>
      <c r="E1088" s="20" t="e">
        <f aca="false">IF(D1088&gt;=F1087,"",IF(A1088="","",IF($D$9&gt;0,$D$9,0)+IF(AND(DATE(YEAR(B1088),MONTH($D$11),DAY($D$11))&gt;B1087,DATE(YEAR(B1088),MONTH($D$11),DAY($D$11))&lt;=B1088),$D$10,0)+IF(AND($D$13&gt;B1087,$D$13&lt;=B1088),$D$12,0)))</f>
        <v>#VALUE!</v>
      </c>
      <c r="F1088" s="0" t="e">
        <f aca="false">IF(A1088="","",F1087-D1088-E1088)</f>
        <v>#VALUE!</v>
      </c>
    </row>
    <row r="1089" customFormat="false" ht="12.85" hidden="false" customHeight="false" outlineLevel="0" collapsed="false">
      <c r="A1089" s="0" t="e">
        <f aca="false">IF(AND(A1088&lt;$F$12,F1088&gt;0),A1088+1,"")</f>
        <v>#VALUE!</v>
      </c>
      <c r="B1089" s="19" t="e">
        <f aca="false">IF(A1089="","",IF(VLOOKUP($B$12,Data!$A$2:$B$8,2,0)&lt;13,EDATE($B$16,A1089*12/VLOOKUP($B$12,Data!$A$2:$B$8,2,0)),IF(VLOOKUP($B$12,Data!$A$2:$B$8,2,0)=52,B1088+7,B1088+14)))</f>
        <v>#VALUE!</v>
      </c>
      <c r="C1089" s="0" t="e">
        <f aca="false">IF(A1089="","",F1088*($B$10/VLOOKUP($B$12,Data!$A$2:$B$8,2,0)))</f>
        <v>#VALUE!</v>
      </c>
      <c r="D1089" s="0" t="e">
        <f aca="false">IF(A1089="","",IF(F1088&lt;$F$9,F1088,$F$9-C1089))</f>
        <v>#VALUE!</v>
      </c>
      <c r="E1089" s="20" t="e">
        <f aca="false">IF(D1089&gt;=F1088,"",IF(A1089="","",IF($D$9&gt;0,$D$9,0)+IF(AND(DATE(YEAR(B1089),MONTH($D$11),DAY($D$11))&gt;B1088,DATE(YEAR(B1089),MONTH($D$11),DAY($D$11))&lt;=B1089),$D$10,0)+IF(AND($D$13&gt;B1088,$D$13&lt;=B1089),$D$12,0)))</f>
        <v>#VALUE!</v>
      </c>
      <c r="F1089" s="0" t="e">
        <f aca="false">IF(A1089="","",F1088-D1089-E1089)</f>
        <v>#VALUE!</v>
      </c>
    </row>
    <row r="1090" customFormat="false" ht="12.85" hidden="false" customHeight="false" outlineLevel="0" collapsed="false">
      <c r="A1090" s="0" t="e">
        <f aca="false">IF(AND(A1089&lt;$F$12,F1089&gt;0),A1089+1,"")</f>
        <v>#VALUE!</v>
      </c>
      <c r="B1090" s="19" t="e">
        <f aca="false">IF(A1090="","",IF(VLOOKUP($B$12,Data!$A$2:$B$8,2,0)&lt;13,EDATE($B$16,A1090*12/VLOOKUP($B$12,Data!$A$2:$B$8,2,0)),IF(VLOOKUP($B$12,Data!$A$2:$B$8,2,0)=52,B1089+7,B1089+14)))</f>
        <v>#VALUE!</v>
      </c>
      <c r="C1090" s="0" t="e">
        <f aca="false">IF(A1090="","",F1089*($B$10/VLOOKUP($B$12,Data!$A$2:$B$8,2,0)))</f>
        <v>#VALUE!</v>
      </c>
      <c r="D1090" s="0" t="e">
        <f aca="false">IF(A1090="","",IF(F1089&lt;$F$9,F1089,$F$9-C1090))</f>
        <v>#VALUE!</v>
      </c>
      <c r="E1090" s="20" t="e">
        <f aca="false">IF(D1090&gt;=F1089,"",IF(A1090="","",IF($D$9&gt;0,$D$9,0)+IF(AND(DATE(YEAR(B1090),MONTH($D$11),DAY($D$11))&gt;B1089,DATE(YEAR(B1090),MONTH($D$11),DAY($D$11))&lt;=B1090),$D$10,0)+IF(AND($D$13&gt;B1089,$D$13&lt;=B1090),$D$12,0)))</f>
        <v>#VALUE!</v>
      </c>
      <c r="F1090" s="0" t="e">
        <f aca="false">IF(A1090="","",F1089-D1090-E1090)</f>
        <v>#VALUE!</v>
      </c>
    </row>
    <row r="1091" customFormat="false" ht="12.85" hidden="false" customHeight="false" outlineLevel="0" collapsed="false">
      <c r="A1091" s="0" t="e">
        <f aca="false">IF(AND(A1090&lt;$F$12,F1090&gt;0),A1090+1,"")</f>
        <v>#VALUE!</v>
      </c>
      <c r="B1091" s="19" t="e">
        <f aca="false">IF(A1091="","",IF(VLOOKUP($B$12,Data!$A$2:$B$8,2,0)&lt;13,EDATE($B$16,A1091*12/VLOOKUP($B$12,Data!$A$2:$B$8,2,0)),IF(VLOOKUP($B$12,Data!$A$2:$B$8,2,0)=52,B1090+7,B1090+14)))</f>
        <v>#VALUE!</v>
      </c>
      <c r="C1091" s="0" t="e">
        <f aca="false">IF(A1091="","",F1090*($B$10/VLOOKUP($B$12,Data!$A$2:$B$8,2,0)))</f>
        <v>#VALUE!</v>
      </c>
      <c r="D1091" s="0" t="e">
        <f aca="false">IF(A1091="","",IF(F1090&lt;$F$9,F1090,$F$9-C1091))</f>
        <v>#VALUE!</v>
      </c>
      <c r="E1091" s="20" t="e">
        <f aca="false">IF(D1091&gt;=F1090,"",IF(A1091="","",IF($D$9&gt;0,$D$9,0)+IF(AND(DATE(YEAR(B1091),MONTH($D$11),DAY($D$11))&gt;B1090,DATE(YEAR(B1091),MONTH($D$11),DAY($D$11))&lt;=B1091),$D$10,0)+IF(AND($D$13&gt;B1090,$D$13&lt;=B1091),$D$12,0)))</f>
        <v>#VALUE!</v>
      </c>
      <c r="F1091" s="0" t="e">
        <f aca="false">IF(A1091="","",F1090-D1091-E1091)</f>
        <v>#VALUE!</v>
      </c>
    </row>
    <row r="1092" customFormat="false" ht="12.85" hidden="false" customHeight="false" outlineLevel="0" collapsed="false">
      <c r="A1092" s="0" t="e">
        <f aca="false">IF(AND(A1091&lt;$F$12,F1091&gt;0),A1091+1,"")</f>
        <v>#VALUE!</v>
      </c>
      <c r="B1092" s="19" t="e">
        <f aca="false">IF(A1092="","",IF(VLOOKUP($B$12,Data!$A$2:$B$8,2,0)&lt;13,EDATE($B$16,A1092*12/VLOOKUP($B$12,Data!$A$2:$B$8,2,0)),IF(VLOOKUP($B$12,Data!$A$2:$B$8,2,0)=52,B1091+7,B1091+14)))</f>
        <v>#VALUE!</v>
      </c>
      <c r="C1092" s="0" t="e">
        <f aca="false">IF(A1092="","",F1091*($B$10/VLOOKUP($B$12,Data!$A$2:$B$8,2,0)))</f>
        <v>#VALUE!</v>
      </c>
      <c r="D1092" s="0" t="e">
        <f aca="false">IF(A1092="","",IF(F1091&lt;$F$9,F1091,$F$9-C1092))</f>
        <v>#VALUE!</v>
      </c>
      <c r="E1092" s="20" t="e">
        <f aca="false">IF(D1092&gt;=F1091,"",IF(A1092="","",IF($D$9&gt;0,$D$9,0)+IF(AND(DATE(YEAR(B1092),MONTH($D$11),DAY($D$11))&gt;B1091,DATE(YEAR(B1092),MONTH($D$11),DAY($D$11))&lt;=B1092),$D$10,0)+IF(AND($D$13&gt;B1091,$D$13&lt;=B1092),$D$12,0)))</f>
        <v>#VALUE!</v>
      </c>
      <c r="F1092" s="0" t="e">
        <f aca="false">IF(A1092="","",F1091-D1092-E1092)</f>
        <v>#VALUE!</v>
      </c>
    </row>
    <row r="1093" customFormat="false" ht="12.85" hidden="false" customHeight="false" outlineLevel="0" collapsed="false">
      <c r="A1093" s="0" t="e">
        <f aca="false">IF(AND(A1092&lt;$F$12,F1092&gt;0),A1092+1,"")</f>
        <v>#VALUE!</v>
      </c>
      <c r="B1093" s="19" t="e">
        <f aca="false">IF(A1093="","",IF(VLOOKUP($B$12,Data!$A$2:$B$8,2,0)&lt;13,EDATE($B$16,A1093*12/VLOOKUP($B$12,Data!$A$2:$B$8,2,0)),IF(VLOOKUP($B$12,Data!$A$2:$B$8,2,0)=52,B1092+7,B1092+14)))</f>
        <v>#VALUE!</v>
      </c>
      <c r="C1093" s="0" t="e">
        <f aca="false">IF(A1093="","",F1092*($B$10/VLOOKUP($B$12,Data!$A$2:$B$8,2,0)))</f>
        <v>#VALUE!</v>
      </c>
      <c r="D1093" s="0" t="e">
        <f aca="false">IF(A1093="","",IF(F1092&lt;$F$9,F1092,$F$9-C1093))</f>
        <v>#VALUE!</v>
      </c>
      <c r="E1093" s="20" t="e">
        <f aca="false">IF(D1093&gt;=F1092,"",IF(A1093="","",IF($D$9&gt;0,$D$9,0)+IF(AND(DATE(YEAR(B1093),MONTH($D$11),DAY($D$11))&gt;B1092,DATE(YEAR(B1093),MONTH($D$11),DAY($D$11))&lt;=B1093),$D$10,0)+IF(AND($D$13&gt;B1092,$D$13&lt;=B1093),$D$12,0)))</f>
        <v>#VALUE!</v>
      </c>
      <c r="F1093" s="0" t="e">
        <f aca="false">IF(A1093="","",F1092-D1093-E1093)</f>
        <v>#VALUE!</v>
      </c>
    </row>
    <row r="1094" customFormat="false" ht="12.85" hidden="false" customHeight="false" outlineLevel="0" collapsed="false">
      <c r="A1094" s="0" t="e">
        <f aca="false">IF(AND(A1093&lt;$F$12,F1093&gt;0),A1093+1,"")</f>
        <v>#VALUE!</v>
      </c>
      <c r="B1094" s="19" t="e">
        <f aca="false">IF(A1094="","",IF(VLOOKUP($B$12,Data!$A$2:$B$8,2,0)&lt;13,EDATE($B$16,A1094*12/VLOOKUP($B$12,Data!$A$2:$B$8,2,0)),IF(VLOOKUP($B$12,Data!$A$2:$B$8,2,0)=52,B1093+7,B1093+14)))</f>
        <v>#VALUE!</v>
      </c>
      <c r="C1094" s="0" t="e">
        <f aca="false">IF(A1094="","",F1093*($B$10/VLOOKUP($B$12,Data!$A$2:$B$8,2,0)))</f>
        <v>#VALUE!</v>
      </c>
      <c r="D1094" s="0" t="e">
        <f aca="false">IF(A1094="","",IF(F1093&lt;$F$9,F1093,$F$9-C1094))</f>
        <v>#VALUE!</v>
      </c>
      <c r="E1094" s="20" t="e">
        <f aca="false">IF(D1094&gt;=F1093,"",IF(A1094="","",IF($D$9&gt;0,$D$9,0)+IF(AND(DATE(YEAR(B1094),MONTH($D$11),DAY($D$11))&gt;B1093,DATE(YEAR(B1094),MONTH($D$11),DAY($D$11))&lt;=B1094),$D$10,0)+IF(AND($D$13&gt;B1093,$D$13&lt;=B1094),$D$12,0)))</f>
        <v>#VALUE!</v>
      </c>
      <c r="F1094" s="0" t="e">
        <f aca="false">IF(A1094="","",F1093-D1094-E1094)</f>
        <v>#VALUE!</v>
      </c>
    </row>
    <row r="1095" customFormat="false" ht="12.85" hidden="false" customHeight="false" outlineLevel="0" collapsed="false">
      <c r="A1095" s="0" t="e">
        <f aca="false">IF(AND(A1094&lt;$F$12,F1094&gt;0),A1094+1,"")</f>
        <v>#VALUE!</v>
      </c>
      <c r="B1095" s="19" t="e">
        <f aca="false">IF(A1095="","",IF(VLOOKUP($B$12,Data!$A$2:$B$8,2,0)&lt;13,EDATE($B$16,A1095*12/VLOOKUP($B$12,Data!$A$2:$B$8,2,0)),IF(VLOOKUP($B$12,Data!$A$2:$B$8,2,0)=52,B1094+7,B1094+14)))</f>
        <v>#VALUE!</v>
      </c>
      <c r="C1095" s="0" t="e">
        <f aca="false">IF(A1095="","",F1094*($B$10/VLOOKUP($B$12,Data!$A$2:$B$8,2,0)))</f>
        <v>#VALUE!</v>
      </c>
      <c r="D1095" s="0" t="e">
        <f aca="false">IF(A1095="","",IF(F1094&lt;$F$9,F1094,$F$9-C1095))</f>
        <v>#VALUE!</v>
      </c>
      <c r="E1095" s="20" t="e">
        <f aca="false">IF(D1095&gt;=F1094,"",IF(A1095="","",IF($D$9&gt;0,$D$9,0)+IF(AND(DATE(YEAR(B1095),MONTH($D$11),DAY($D$11))&gt;B1094,DATE(YEAR(B1095),MONTH($D$11),DAY($D$11))&lt;=B1095),$D$10,0)+IF(AND($D$13&gt;B1094,$D$13&lt;=B1095),$D$12,0)))</f>
        <v>#VALUE!</v>
      </c>
      <c r="F1095" s="0" t="e">
        <f aca="false">IF(A1095="","",F1094-D1095-E1095)</f>
        <v>#VALUE!</v>
      </c>
    </row>
    <row r="1096" customFormat="false" ht="12.85" hidden="false" customHeight="false" outlineLevel="0" collapsed="false">
      <c r="A1096" s="0" t="e">
        <f aca="false">IF(AND(A1095&lt;$F$12,F1095&gt;0),A1095+1,"")</f>
        <v>#VALUE!</v>
      </c>
      <c r="B1096" s="19" t="e">
        <f aca="false">IF(A1096="","",IF(VLOOKUP($B$12,Data!$A$2:$B$8,2,0)&lt;13,EDATE($B$16,A1096*12/VLOOKUP($B$12,Data!$A$2:$B$8,2,0)),IF(VLOOKUP($B$12,Data!$A$2:$B$8,2,0)=52,B1095+7,B1095+14)))</f>
        <v>#VALUE!</v>
      </c>
      <c r="C1096" s="0" t="e">
        <f aca="false">IF(A1096="","",F1095*($B$10/VLOOKUP($B$12,Data!$A$2:$B$8,2,0)))</f>
        <v>#VALUE!</v>
      </c>
      <c r="D1096" s="0" t="e">
        <f aca="false">IF(A1096="","",IF(F1095&lt;$F$9,F1095,$F$9-C1096))</f>
        <v>#VALUE!</v>
      </c>
      <c r="E1096" s="20" t="e">
        <f aca="false">IF(D1096&gt;=F1095,"",IF(A1096="","",IF($D$9&gt;0,$D$9,0)+IF(AND(DATE(YEAR(B1096),MONTH($D$11),DAY($D$11))&gt;B1095,DATE(YEAR(B1096),MONTH($D$11),DAY($D$11))&lt;=B1096),$D$10,0)+IF(AND($D$13&gt;B1095,$D$13&lt;=B1096),$D$12,0)))</f>
        <v>#VALUE!</v>
      </c>
      <c r="F1096" s="0" t="e">
        <f aca="false">IF(A1096="","",F1095-D1096-E1096)</f>
        <v>#VALUE!</v>
      </c>
    </row>
    <row r="1097" customFormat="false" ht="12.85" hidden="false" customHeight="false" outlineLevel="0" collapsed="false">
      <c r="A1097" s="0" t="e">
        <f aca="false">IF(AND(A1096&lt;$F$12,F1096&gt;0),A1096+1,"")</f>
        <v>#VALUE!</v>
      </c>
      <c r="B1097" s="19" t="e">
        <f aca="false">IF(A1097="","",IF(VLOOKUP($B$12,Data!$A$2:$B$8,2,0)&lt;13,EDATE($B$16,A1097*12/VLOOKUP($B$12,Data!$A$2:$B$8,2,0)),IF(VLOOKUP($B$12,Data!$A$2:$B$8,2,0)=52,B1096+7,B1096+14)))</f>
        <v>#VALUE!</v>
      </c>
      <c r="C1097" s="0" t="e">
        <f aca="false">IF(A1097="","",F1096*($B$10/VLOOKUP($B$12,Data!$A$2:$B$8,2,0)))</f>
        <v>#VALUE!</v>
      </c>
      <c r="D1097" s="0" t="e">
        <f aca="false">IF(A1097="","",IF(F1096&lt;$F$9,F1096,$F$9-C1097))</f>
        <v>#VALUE!</v>
      </c>
      <c r="E1097" s="20" t="e">
        <f aca="false">IF(D1097&gt;=F1096,"",IF(A1097="","",IF($D$9&gt;0,$D$9,0)+IF(AND(DATE(YEAR(B1097),MONTH($D$11),DAY($D$11))&gt;B1096,DATE(YEAR(B1097),MONTH($D$11),DAY($D$11))&lt;=B1097),$D$10,0)+IF(AND($D$13&gt;B1096,$D$13&lt;=B1097),$D$12,0)))</f>
        <v>#VALUE!</v>
      </c>
      <c r="F1097" s="0" t="e">
        <f aca="false">IF(A1097="","",F1096-D1097-E1097)</f>
        <v>#VALUE!</v>
      </c>
    </row>
    <row r="1098" customFormat="false" ht="12.85" hidden="false" customHeight="false" outlineLevel="0" collapsed="false">
      <c r="A1098" s="0" t="e">
        <f aca="false">IF(AND(A1097&lt;$F$12,F1097&gt;0),A1097+1,"")</f>
        <v>#VALUE!</v>
      </c>
      <c r="B1098" s="19" t="e">
        <f aca="false">IF(A1098="","",IF(VLOOKUP($B$12,Data!$A$2:$B$8,2,0)&lt;13,EDATE($B$16,A1098*12/VLOOKUP($B$12,Data!$A$2:$B$8,2,0)),IF(VLOOKUP($B$12,Data!$A$2:$B$8,2,0)=52,B1097+7,B1097+14)))</f>
        <v>#VALUE!</v>
      </c>
      <c r="C1098" s="0" t="e">
        <f aca="false">IF(A1098="","",F1097*($B$10/VLOOKUP($B$12,Data!$A$2:$B$8,2,0)))</f>
        <v>#VALUE!</v>
      </c>
      <c r="D1098" s="0" t="e">
        <f aca="false">IF(A1098="","",IF(F1097&lt;$F$9,F1097,$F$9-C1098))</f>
        <v>#VALUE!</v>
      </c>
      <c r="E1098" s="20" t="e">
        <f aca="false">IF(D1098&gt;=F1097,"",IF(A1098="","",IF($D$9&gt;0,$D$9,0)+IF(AND(DATE(YEAR(B1098),MONTH($D$11),DAY($D$11))&gt;B1097,DATE(YEAR(B1098),MONTH($D$11),DAY($D$11))&lt;=B1098),$D$10,0)+IF(AND($D$13&gt;B1097,$D$13&lt;=B1098),$D$12,0)))</f>
        <v>#VALUE!</v>
      </c>
      <c r="F1098" s="0" t="e">
        <f aca="false">IF(A1098="","",F1097-D1098-E1098)</f>
        <v>#VALUE!</v>
      </c>
    </row>
    <row r="1099" customFormat="false" ht="12.85" hidden="false" customHeight="false" outlineLevel="0" collapsed="false">
      <c r="A1099" s="0" t="e">
        <f aca="false">IF(AND(A1098&lt;$F$12,F1098&gt;0),A1098+1,"")</f>
        <v>#VALUE!</v>
      </c>
      <c r="B1099" s="19" t="e">
        <f aca="false">IF(A1099="","",IF(VLOOKUP($B$12,Data!$A$2:$B$8,2,0)&lt;13,EDATE($B$16,A1099*12/VLOOKUP($B$12,Data!$A$2:$B$8,2,0)),IF(VLOOKUP($B$12,Data!$A$2:$B$8,2,0)=52,B1098+7,B1098+14)))</f>
        <v>#VALUE!</v>
      </c>
      <c r="C1099" s="0" t="e">
        <f aca="false">IF(A1099="","",F1098*($B$10/VLOOKUP($B$12,Data!$A$2:$B$8,2,0)))</f>
        <v>#VALUE!</v>
      </c>
      <c r="D1099" s="0" t="e">
        <f aca="false">IF(A1099="","",IF(F1098&lt;$F$9,F1098,$F$9-C1099))</f>
        <v>#VALUE!</v>
      </c>
      <c r="E1099" s="20" t="e">
        <f aca="false">IF(D1099&gt;=F1098,"",IF(A1099="","",IF($D$9&gt;0,$D$9,0)+IF(AND(DATE(YEAR(B1099),MONTH($D$11),DAY($D$11))&gt;B1098,DATE(YEAR(B1099),MONTH($D$11),DAY($D$11))&lt;=B1099),$D$10,0)+IF(AND($D$13&gt;B1098,$D$13&lt;=B1099),$D$12,0)))</f>
        <v>#VALUE!</v>
      </c>
      <c r="F1099" s="0" t="e">
        <f aca="false">IF(A1099="","",F1098-D1099-E1099)</f>
        <v>#VALUE!</v>
      </c>
    </row>
    <row r="1100" customFormat="false" ht="12.85" hidden="false" customHeight="false" outlineLevel="0" collapsed="false">
      <c r="A1100" s="0" t="e">
        <f aca="false">IF(AND(A1099&lt;$F$12,F1099&gt;0),A1099+1,"")</f>
        <v>#VALUE!</v>
      </c>
      <c r="B1100" s="19" t="e">
        <f aca="false">IF(A1100="","",IF(VLOOKUP($B$12,Data!$A$2:$B$8,2,0)&lt;13,EDATE($B$16,A1100*12/VLOOKUP($B$12,Data!$A$2:$B$8,2,0)),IF(VLOOKUP($B$12,Data!$A$2:$B$8,2,0)=52,B1099+7,B1099+14)))</f>
        <v>#VALUE!</v>
      </c>
      <c r="C1100" s="0" t="e">
        <f aca="false">IF(A1100="","",F1099*($B$10/VLOOKUP($B$12,Data!$A$2:$B$8,2,0)))</f>
        <v>#VALUE!</v>
      </c>
      <c r="D1100" s="0" t="e">
        <f aca="false">IF(A1100="","",IF(F1099&lt;$F$9,F1099,$F$9-C1100))</f>
        <v>#VALUE!</v>
      </c>
      <c r="E1100" s="20" t="e">
        <f aca="false">IF(D1100&gt;=F1099,"",IF(A1100="","",IF($D$9&gt;0,$D$9,0)+IF(AND(DATE(YEAR(B1100),MONTH($D$11),DAY($D$11))&gt;B1099,DATE(YEAR(B1100),MONTH($D$11),DAY($D$11))&lt;=B1100),$D$10,0)+IF(AND($D$13&gt;B1099,$D$13&lt;=B1100),$D$12,0)))</f>
        <v>#VALUE!</v>
      </c>
      <c r="F1100" s="0" t="e">
        <f aca="false">IF(A1100="","",F1099-D1100-E1100)</f>
        <v>#VALUE!</v>
      </c>
    </row>
    <row r="1101" customFormat="false" ht="12.85" hidden="false" customHeight="false" outlineLevel="0" collapsed="false">
      <c r="A1101" s="0" t="e">
        <f aca="false">IF(AND(A1100&lt;$F$12,F1100&gt;0),A1100+1,"")</f>
        <v>#VALUE!</v>
      </c>
      <c r="B1101" s="19" t="e">
        <f aca="false">IF(A1101="","",IF(VLOOKUP($B$12,Data!$A$2:$B$8,2,0)&lt;13,EDATE($B$16,A1101*12/VLOOKUP($B$12,Data!$A$2:$B$8,2,0)),IF(VLOOKUP($B$12,Data!$A$2:$B$8,2,0)=52,B1100+7,B1100+14)))</f>
        <v>#VALUE!</v>
      </c>
      <c r="C1101" s="0" t="e">
        <f aca="false">IF(A1101="","",F1100*($B$10/VLOOKUP($B$12,Data!$A$2:$B$8,2,0)))</f>
        <v>#VALUE!</v>
      </c>
      <c r="D1101" s="0" t="e">
        <f aca="false">IF(A1101="","",IF(F1100&lt;$F$9,F1100,$F$9-C1101))</f>
        <v>#VALUE!</v>
      </c>
      <c r="E1101" s="20" t="e">
        <f aca="false">IF(D1101&gt;=F1100,"",IF(A1101="","",IF($D$9&gt;0,$D$9,0)+IF(AND(DATE(YEAR(B1101),MONTH($D$11),DAY($D$11))&gt;B1100,DATE(YEAR(B1101),MONTH($D$11),DAY($D$11))&lt;=B1101),$D$10,0)+IF(AND($D$13&gt;B1100,$D$13&lt;=B1101),$D$12,0)))</f>
        <v>#VALUE!</v>
      </c>
      <c r="F1101" s="0" t="e">
        <f aca="false">IF(A1101="","",F1100-D1101-E1101)</f>
        <v>#VALUE!</v>
      </c>
    </row>
    <row r="1102" customFormat="false" ht="12.85" hidden="false" customHeight="false" outlineLevel="0" collapsed="false">
      <c r="A1102" s="0" t="e">
        <f aca="false">IF(AND(A1101&lt;$F$12,F1101&gt;0),A1101+1,"")</f>
        <v>#VALUE!</v>
      </c>
      <c r="B1102" s="19" t="e">
        <f aca="false">IF(A1102="","",IF(VLOOKUP($B$12,Data!$A$2:$B$8,2,0)&lt;13,EDATE($B$16,A1102*12/VLOOKUP($B$12,Data!$A$2:$B$8,2,0)),IF(VLOOKUP($B$12,Data!$A$2:$B$8,2,0)=52,B1101+7,B1101+14)))</f>
        <v>#VALUE!</v>
      </c>
      <c r="C1102" s="0" t="e">
        <f aca="false">IF(A1102="","",F1101*($B$10/VLOOKUP($B$12,Data!$A$2:$B$8,2,0)))</f>
        <v>#VALUE!</v>
      </c>
      <c r="D1102" s="0" t="e">
        <f aca="false">IF(A1102="","",IF(F1101&lt;$F$9,F1101,$F$9-C1102))</f>
        <v>#VALUE!</v>
      </c>
      <c r="E1102" s="20" t="e">
        <f aca="false">IF(D1102&gt;=F1101,"",IF(A1102="","",IF($D$9&gt;0,$D$9,0)+IF(AND(DATE(YEAR(B1102),MONTH($D$11),DAY($D$11))&gt;B1101,DATE(YEAR(B1102),MONTH($D$11),DAY($D$11))&lt;=B1102),$D$10,0)+IF(AND($D$13&gt;B1101,$D$13&lt;=B1102),$D$12,0)))</f>
        <v>#VALUE!</v>
      </c>
      <c r="F1102" s="0" t="e">
        <f aca="false">IF(A1102="","",F1101-D1102-E1102)</f>
        <v>#VALUE!</v>
      </c>
    </row>
    <row r="1103" customFormat="false" ht="12.85" hidden="false" customHeight="false" outlineLevel="0" collapsed="false">
      <c r="A1103" s="0" t="e">
        <f aca="false">IF(AND(A1102&lt;$F$12,F1102&gt;0),A1102+1,"")</f>
        <v>#VALUE!</v>
      </c>
      <c r="B1103" s="19" t="e">
        <f aca="false">IF(A1103="","",IF(VLOOKUP($B$12,Data!$A$2:$B$8,2,0)&lt;13,EDATE($B$16,A1103*12/VLOOKUP($B$12,Data!$A$2:$B$8,2,0)),IF(VLOOKUP($B$12,Data!$A$2:$B$8,2,0)=52,B1102+7,B1102+14)))</f>
        <v>#VALUE!</v>
      </c>
      <c r="C1103" s="0" t="e">
        <f aca="false">IF(A1103="","",F1102*($B$10/VLOOKUP($B$12,Data!$A$2:$B$8,2,0)))</f>
        <v>#VALUE!</v>
      </c>
      <c r="D1103" s="0" t="e">
        <f aca="false">IF(A1103="","",IF(F1102&lt;$F$9,F1102,$F$9-C1103))</f>
        <v>#VALUE!</v>
      </c>
      <c r="E1103" s="20" t="e">
        <f aca="false">IF(D1103&gt;=F1102,"",IF(A1103="","",IF($D$9&gt;0,$D$9,0)+IF(AND(DATE(YEAR(B1103),MONTH($D$11),DAY($D$11))&gt;B1102,DATE(YEAR(B1103),MONTH($D$11),DAY($D$11))&lt;=B1103),$D$10,0)+IF(AND($D$13&gt;B1102,$D$13&lt;=B1103),$D$12,0)))</f>
        <v>#VALUE!</v>
      </c>
      <c r="F1103" s="0" t="e">
        <f aca="false">IF(A1103="","",F1102-D1103-E1103)</f>
        <v>#VALUE!</v>
      </c>
    </row>
    <row r="1104" customFormat="false" ht="12.85" hidden="false" customHeight="false" outlineLevel="0" collapsed="false">
      <c r="A1104" s="0" t="e">
        <f aca="false">IF(AND(A1103&lt;$F$12,F1103&gt;0),A1103+1,"")</f>
        <v>#VALUE!</v>
      </c>
      <c r="B1104" s="19" t="e">
        <f aca="false">IF(A1104="","",IF(VLOOKUP($B$12,Data!$A$2:$B$8,2,0)&lt;13,EDATE($B$16,A1104*12/VLOOKUP($B$12,Data!$A$2:$B$8,2,0)),IF(VLOOKUP($B$12,Data!$A$2:$B$8,2,0)=52,B1103+7,B1103+14)))</f>
        <v>#VALUE!</v>
      </c>
      <c r="C1104" s="0" t="e">
        <f aca="false">IF(A1104="","",F1103*($B$10/VLOOKUP($B$12,Data!$A$2:$B$8,2,0)))</f>
        <v>#VALUE!</v>
      </c>
      <c r="D1104" s="0" t="e">
        <f aca="false">IF(A1104="","",IF(F1103&lt;$F$9,F1103,$F$9-C1104))</f>
        <v>#VALUE!</v>
      </c>
      <c r="E1104" s="20" t="e">
        <f aca="false">IF(D1104&gt;=F1103,"",IF(A1104="","",IF($D$9&gt;0,$D$9,0)+IF(AND(DATE(YEAR(B1104),MONTH($D$11),DAY($D$11))&gt;B1103,DATE(YEAR(B1104),MONTH($D$11),DAY($D$11))&lt;=B1104),$D$10,0)+IF(AND($D$13&gt;B1103,$D$13&lt;=B1104),$D$12,0)))</f>
        <v>#VALUE!</v>
      </c>
      <c r="F1104" s="0" t="e">
        <f aca="false">IF(A1104="","",F1103-D1104-E1104)</f>
        <v>#VALUE!</v>
      </c>
    </row>
    <row r="1105" customFormat="false" ht="12.85" hidden="false" customHeight="false" outlineLevel="0" collapsed="false">
      <c r="A1105" s="0" t="e">
        <f aca="false">IF(AND(A1104&lt;$F$12,F1104&gt;0),A1104+1,"")</f>
        <v>#VALUE!</v>
      </c>
      <c r="B1105" s="19" t="e">
        <f aca="false">IF(A1105="","",IF(VLOOKUP($B$12,Data!$A$2:$B$8,2,0)&lt;13,EDATE($B$16,A1105*12/VLOOKUP($B$12,Data!$A$2:$B$8,2,0)),IF(VLOOKUP($B$12,Data!$A$2:$B$8,2,0)=52,B1104+7,B1104+14)))</f>
        <v>#VALUE!</v>
      </c>
      <c r="C1105" s="0" t="e">
        <f aca="false">IF(A1105="","",F1104*($B$10/VLOOKUP($B$12,Data!$A$2:$B$8,2,0)))</f>
        <v>#VALUE!</v>
      </c>
      <c r="D1105" s="0" t="e">
        <f aca="false">IF(A1105="","",IF(F1104&lt;$F$9,F1104,$F$9-C1105))</f>
        <v>#VALUE!</v>
      </c>
      <c r="E1105" s="20" t="e">
        <f aca="false">IF(D1105&gt;=F1104,"",IF(A1105="","",IF($D$9&gt;0,$D$9,0)+IF(AND(DATE(YEAR(B1105),MONTH($D$11),DAY($D$11))&gt;B1104,DATE(YEAR(B1105),MONTH($D$11),DAY($D$11))&lt;=B1105),$D$10,0)+IF(AND($D$13&gt;B1104,$D$13&lt;=B1105),$D$12,0)))</f>
        <v>#VALUE!</v>
      </c>
      <c r="F1105" s="0" t="e">
        <f aca="false">IF(A1105="","",F1104-D1105-E1105)</f>
        <v>#VALUE!</v>
      </c>
    </row>
    <row r="1106" customFormat="false" ht="12.85" hidden="false" customHeight="false" outlineLevel="0" collapsed="false">
      <c r="A1106" s="0" t="e">
        <f aca="false">IF(AND(A1105&lt;$F$12,F1105&gt;0),A1105+1,"")</f>
        <v>#VALUE!</v>
      </c>
      <c r="B1106" s="19" t="e">
        <f aca="false">IF(A1106="","",IF(VLOOKUP($B$12,Data!$A$2:$B$8,2,0)&lt;13,EDATE($B$16,A1106*12/VLOOKUP($B$12,Data!$A$2:$B$8,2,0)),IF(VLOOKUP($B$12,Data!$A$2:$B$8,2,0)=52,B1105+7,B1105+14)))</f>
        <v>#VALUE!</v>
      </c>
      <c r="C1106" s="0" t="e">
        <f aca="false">IF(A1106="","",F1105*($B$10/VLOOKUP($B$12,Data!$A$2:$B$8,2,0)))</f>
        <v>#VALUE!</v>
      </c>
      <c r="D1106" s="0" t="e">
        <f aca="false">IF(A1106="","",IF(F1105&lt;$F$9,F1105,$F$9-C1106))</f>
        <v>#VALUE!</v>
      </c>
      <c r="E1106" s="20" t="e">
        <f aca="false">IF(D1106&gt;=F1105,"",IF(A1106="","",IF($D$9&gt;0,$D$9,0)+IF(AND(DATE(YEAR(B1106),MONTH($D$11),DAY($D$11))&gt;B1105,DATE(YEAR(B1106),MONTH($D$11),DAY($D$11))&lt;=B1106),$D$10,0)+IF(AND($D$13&gt;B1105,$D$13&lt;=B1106),$D$12,0)))</f>
        <v>#VALUE!</v>
      </c>
      <c r="F1106" s="0" t="e">
        <f aca="false">IF(A1106="","",F1105-D1106-E1106)</f>
        <v>#VALUE!</v>
      </c>
    </row>
    <row r="1107" customFormat="false" ht="12.85" hidden="false" customHeight="false" outlineLevel="0" collapsed="false">
      <c r="A1107" s="0" t="e">
        <f aca="false">IF(AND(A1106&lt;$F$12,F1106&gt;0),A1106+1,"")</f>
        <v>#VALUE!</v>
      </c>
      <c r="B1107" s="19" t="e">
        <f aca="false">IF(A1107="","",IF(VLOOKUP($B$12,Data!$A$2:$B$8,2,0)&lt;13,EDATE($B$16,A1107*12/VLOOKUP($B$12,Data!$A$2:$B$8,2,0)),IF(VLOOKUP($B$12,Data!$A$2:$B$8,2,0)=52,B1106+7,B1106+14)))</f>
        <v>#VALUE!</v>
      </c>
      <c r="C1107" s="0" t="e">
        <f aca="false">IF(A1107="","",F1106*($B$10/VLOOKUP($B$12,Data!$A$2:$B$8,2,0)))</f>
        <v>#VALUE!</v>
      </c>
      <c r="D1107" s="0" t="e">
        <f aca="false">IF(A1107="","",IF(F1106&lt;$F$9,F1106,$F$9-C1107))</f>
        <v>#VALUE!</v>
      </c>
      <c r="E1107" s="20" t="e">
        <f aca="false">IF(D1107&gt;=F1106,"",IF(A1107="","",IF($D$9&gt;0,$D$9,0)+IF(AND(DATE(YEAR(B1107),MONTH($D$11),DAY($D$11))&gt;B1106,DATE(YEAR(B1107),MONTH($D$11),DAY($D$11))&lt;=B1107),$D$10,0)+IF(AND($D$13&gt;B1106,$D$13&lt;=B1107),$D$12,0)))</f>
        <v>#VALUE!</v>
      </c>
      <c r="F1107" s="0" t="e">
        <f aca="false">IF(A1107="","",F1106-D1107-E1107)</f>
        <v>#VALUE!</v>
      </c>
    </row>
    <row r="1108" customFormat="false" ht="12.85" hidden="false" customHeight="false" outlineLevel="0" collapsed="false">
      <c r="A1108" s="0" t="e">
        <f aca="false">IF(AND(A1107&lt;$F$12,F1107&gt;0),A1107+1,"")</f>
        <v>#VALUE!</v>
      </c>
      <c r="B1108" s="19" t="e">
        <f aca="false">IF(A1108="","",IF(VLOOKUP($B$12,Data!$A$2:$B$8,2,0)&lt;13,EDATE($B$16,A1108*12/VLOOKUP($B$12,Data!$A$2:$B$8,2,0)),IF(VLOOKUP($B$12,Data!$A$2:$B$8,2,0)=52,B1107+7,B1107+14)))</f>
        <v>#VALUE!</v>
      </c>
      <c r="C1108" s="0" t="e">
        <f aca="false">IF(A1108="","",F1107*($B$10/VLOOKUP($B$12,Data!$A$2:$B$8,2,0)))</f>
        <v>#VALUE!</v>
      </c>
      <c r="D1108" s="0" t="e">
        <f aca="false">IF(A1108="","",IF(F1107&lt;$F$9,F1107,$F$9-C1108))</f>
        <v>#VALUE!</v>
      </c>
      <c r="E1108" s="20" t="e">
        <f aca="false">IF(D1108&gt;=F1107,"",IF(A1108="","",IF($D$9&gt;0,$D$9,0)+IF(AND(DATE(YEAR(B1108),MONTH($D$11),DAY($D$11))&gt;B1107,DATE(YEAR(B1108),MONTH($D$11),DAY($D$11))&lt;=B1108),$D$10,0)+IF(AND($D$13&gt;B1107,$D$13&lt;=B1108),$D$12,0)))</f>
        <v>#VALUE!</v>
      </c>
      <c r="F1108" s="0" t="e">
        <f aca="false">IF(A1108="","",F1107-D1108-E1108)</f>
        <v>#VALUE!</v>
      </c>
    </row>
    <row r="1109" customFormat="false" ht="12.85" hidden="false" customHeight="false" outlineLevel="0" collapsed="false">
      <c r="A1109" s="0" t="e">
        <f aca="false">IF(AND(A1108&lt;$F$12,F1108&gt;0),A1108+1,"")</f>
        <v>#VALUE!</v>
      </c>
      <c r="B1109" s="19" t="e">
        <f aca="false">IF(A1109="","",IF(VLOOKUP($B$12,Data!$A$2:$B$8,2,0)&lt;13,EDATE($B$16,A1109*12/VLOOKUP($B$12,Data!$A$2:$B$8,2,0)),IF(VLOOKUP($B$12,Data!$A$2:$B$8,2,0)=52,B1108+7,B1108+14)))</f>
        <v>#VALUE!</v>
      </c>
      <c r="C1109" s="0" t="e">
        <f aca="false">IF(A1109="","",F1108*($B$10/VLOOKUP($B$12,Data!$A$2:$B$8,2,0)))</f>
        <v>#VALUE!</v>
      </c>
      <c r="D1109" s="0" t="e">
        <f aca="false">IF(A1109="","",IF(F1108&lt;$F$9,F1108,$F$9-C1109))</f>
        <v>#VALUE!</v>
      </c>
      <c r="E1109" s="20" t="e">
        <f aca="false">IF(D1109&gt;=F1108,"",IF(A1109="","",IF($D$9&gt;0,$D$9,0)+IF(AND(DATE(YEAR(B1109),MONTH($D$11),DAY($D$11))&gt;B1108,DATE(YEAR(B1109),MONTH($D$11),DAY($D$11))&lt;=B1109),$D$10,0)+IF(AND($D$13&gt;B1108,$D$13&lt;=B1109),$D$12,0)))</f>
        <v>#VALUE!</v>
      </c>
      <c r="F1109" s="0" t="e">
        <f aca="false">IF(A1109="","",F1108-D1109-E1109)</f>
        <v>#VALUE!</v>
      </c>
    </row>
    <row r="1110" customFormat="false" ht="12.85" hidden="false" customHeight="false" outlineLevel="0" collapsed="false">
      <c r="A1110" s="0" t="e">
        <f aca="false">IF(AND(A1109&lt;$F$12,F1109&gt;0),A1109+1,"")</f>
        <v>#VALUE!</v>
      </c>
      <c r="B1110" s="19" t="e">
        <f aca="false">IF(A1110="","",IF(VLOOKUP($B$12,Data!$A$2:$B$8,2,0)&lt;13,EDATE($B$16,A1110*12/VLOOKUP($B$12,Data!$A$2:$B$8,2,0)),IF(VLOOKUP($B$12,Data!$A$2:$B$8,2,0)=52,B1109+7,B1109+14)))</f>
        <v>#VALUE!</v>
      </c>
      <c r="C1110" s="0" t="e">
        <f aca="false">IF(A1110="","",F1109*($B$10/VLOOKUP($B$12,Data!$A$2:$B$8,2,0)))</f>
        <v>#VALUE!</v>
      </c>
      <c r="D1110" s="0" t="e">
        <f aca="false">IF(A1110="","",IF(F1109&lt;$F$9,F1109,$F$9-C1110))</f>
        <v>#VALUE!</v>
      </c>
      <c r="E1110" s="20" t="e">
        <f aca="false">IF(D1110&gt;=F1109,"",IF(A1110="","",IF($D$9&gt;0,$D$9,0)+IF(AND(DATE(YEAR(B1110),MONTH($D$11),DAY($D$11))&gt;B1109,DATE(YEAR(B1110),MONTH($D$11),DAY($D$11))&lt;=B1110),$D$10,0)+IF(AND($D$13&gt;B1109,$D$13&lt;=B1110),$D$12,0)))</f>
        <v>#VALUE!</v>
      </c>
      <c r="F1110" s="0" t="e">
        <f aca="false">IF(A1110="","",F1109-D1110-E1110)</f>
        <v>#VALUE!</v>
      </c>
    </row>
    <row r="1111" customFormat="false" ht="12.85" hidden="false" customHeight="false" outlineLevel="0" collapsed="false">
      <c r="A1111" s="0" t="e">
        <f aca="false">IF(AND(A1110&lt;$F$12,F1110&gt;0),A1110+1,"")</f>
        <v>#VALUE!</v>
      </c>
      <c r="B1111" s="19" t="e">
        <f aca="false">IF(A1111="","",IF(VLOOKUP($B$12,Data!$A$2:$B$8,2,0)&lt;13,EDATE($B$16,A1111*12/VLOOKUP($B$12,Data!$A$2:$B$8,2,0)),IF(VLOOKUP($B$12,Data!$A$2:$B$8,2,0)=52,B1110+7,B1110+14)))</f>
        <v>#VALUE!</v>
      </c>
      <c r="C1111" s="0" t="e">
        <f aca="false">IF(A1111="","",F1110*($B$10/VLOOKUP($B$12,Data!$A$2:$B$8,2,0)))</f>
        <v>#VALUE!</v>
      </c>
      <c r="D1111" s="0" t="e">
        <f aca="false">IF(A1111="","",IF(F1110&lt;$F$9,F1110,$F$9-C1111))</f>
        <v>#VALUE!</v>
      </c>
      <c r="E1111" s="20" t="e">
        <f aca="false">IF(D1111&gt;=F1110,"",IF(A1111="","",IF($D$9&gt;0,$D$9,0)+IF(AND(DATE(YEAR(B1111),MONTH($D$11),DAY($D$11))&gt;B1110,DATE(YEAR(B1111),MONTH($D$11),DAY($D$11))&lt;=B1111),$D$10,0)+IF(AND($D$13&gt;B1110,$D$13&lt;=B1111),$D$12,0)))</f>
        <v>#VALUE!</v>
      </c>
      <c r="F1111" s="0" t="e">
        <f aca="false">IF(A1111="","",F1110-D1111-E1111)</f>
        <v>#VALUE!</v>
      </c>
    </row>
    <row r="1112" customFormat="false" ht="12.85" hidden="false" customHeight="false" outlineLevel="0" collapsed="false">
      <c r="A1112" s="0" t="e">
        <f aca="false">IF(AND(A1111&lt;$F$12,F1111&gt;0),A1111+1,"")</f>
        <v>#VALUE!</v>
      </c>
      <c r="B1112" s="19" t="e">
        <f aca="false">IF(A1112="","",IF(VLOOKUP($B$12,Data!$A$2:$B$8,2,0)&lt;13,EDATE($B$16,A1112*12/VLOOKUP($B$12,Data!$A$2:$B$8,2,0)),IF(VLOOKUP($B$12,Data!$A$2:$B$8,2,0)=52,B1111+7,B1111+14)))</f>
        <v>#VALUE!</v>
      </c>
      <c r="C1112" s="0" t="e">
        <f aca="false">IF(A1112="","",F1111*($B$10/VLOOKUP($B$12,Data!$A$2:$B$8,2,0)))</f>
        <v>#VALUE!</v>
      </c>
      <c r="D1112" s="0" t="e">
        <f aca="false">IF(A1112="","",IF(F1111&lt;$F$9,F1111,$F$9-C1112))</f>
        <v>#VALUE!</v>
      </c>
      <c r="E1112" s="20" t="e">
        <f aca="false">IF(D1112&gt;=F1111,"",IF(A1112="","",IF($D$9&gt;0,$D$9,0)+IF(AND(DATE(YEAR(B1112),MONTH($D$11),DAY($D$11))&gt;B1111,DATE(YEAR(B1112),MONTH($D$11),DAY($D$11))&lt;=B1112),$D$10,0)+IF(AND($D$13&gt;B1111,$D$13&lt;=B1112),$D$12,0)))</f>
        <v>#VALUE!</v>
      </c>
      <c r="F1112" s="0" t="e">
        <f aca="false">IF(A1112="","",F1111-D1112-E1112)</f>
        <v>#VALUE!</v>
      </c>
    </row>
    <row r="1113" customFormat="false" ht="12.85" hidden="false" customHeight="false" outlineLevel="0" collapsed="false">
      <c r="A1113" s="0" t="e">
        <f aca="false">IF(AND(A1112&lt;$F$12,F1112&gt;0),A1112+1,"")</f>
        <v>#VALUE!</v>
      </c>
      <c r="B1113" s="19" t="e">
        <f aca="false">IF(A1113="","",IF(VLOOKUP($B$12,Data!$A$2:$B$8,2,0)&lt;13,EDATE($B$16,A1113*12/VLOOKUP($B$12,Data!$A$2:$B$8,2,0)),IF(VLOOKUP($B$12,Data!$A$2:$B$8,2,0)=52,B1112+7,B1112+14)))</f>
        <v>#VALUE!</v>
      </c>
      <c r="C1113" s="0" t="e">
        <f aca="false">IF(A1113="","",F1112*($B$10/VLOOKUP($B$12,Data!$A$2:$B$8,2,0)))</f>
        <v>#VALUE!</v>
      </c>
      <c r="D1113" s="0" t="e">
        <f aca="false">IF(A1113="","",IF(F1112&lt;$F$9,F1112,$F$9-C1113))</f>
        <v>#VALUE!</v>
      </c>
      <c r="E1113" s="20" t="e">
        <f aca="false">IF(D1113&gt;=F1112,"",IF(A1113="","",IF($D$9&gt;0,$D$9,0)+IF(AND(DATE(YEAR(B1113),MONTH($D$11),DAY($D$11))&gt;B1112,DATE(YEAR(B1113),MONTH($D$11),DAY($D$11))&lt;=B1113),$D$10,0)+IF(AND($D$13&gt;B1112,$D$13&lt;=B1113),$D$12,0)))</f>
        <v>#VALUE!</v>
      </c>
      <c r="F1113" s="0" t="e">
        <f aca="false">IF(A1113="","",F1112-D1113-E1113)</f>
        <v>#VALUE!</v>
      </c>
    </row>
    <row r="1114" customFormat="false" ht="12.85" hidden="false" customHeight="false" outlineLevel="0" collapsed="false">
      <c r="A1114" s="0" t="e">
        <f aca="false">IF(AND(A1113&lt;$F$12,F1113&gt;0),A1113+1,"")</f>
        <v>#VALUE!</v>
      </c>
      <c r="B1114" s="19" t="e">
        <f aca="false">IF(A1114="","",IF(VLOOKUP($B$12,Data!$A$2:$B$8,2,0)&lt;13,EDATE($B$16,A1114*12/VLOOKUP($B$12,Data!$A$2:$B$8,2,0)),IF(VLOOKUP($B$12,Data!$A$2:$B$8,2,0)=52,B1113+7,B1113+14)))</f>
        <v>#VALUE!</v>
      </c>
      <c r="C1114" s="0" t="e">
        <f aca="false">IF(A1114="","",F1113*($B$10/VLOOKUP($B$12,Data!$A$2:$B$8,2,0)))</f>
        <v>#VALUE!</v>
      </c>
      <c r="D1114" s="0" t="e">
        <f aca="false">IF(A1114="","",IF(F1113&lt;$F$9,F1113,$F$9-C1114))</f>
        <v>#VALUE!</v>
      </c>
      <c r="E1114" s="20" t="e">
        <f aca="false">IF(D1114&gt;=F1113,"",IF(A1114="","",IF($D$9&gt;0,$D$9,0)+IF(AND(DATE(YEAR(B1114),MONTH($D$11),DAY($D$11))&gt;B1113,DATE(YEAR(B1114),MONTH($D$11),DAY($D$11))&lt;=B1114),$D$10,0)+IF(AND($D$13&gt;B1113,$D$13&lt;=B1114),$D$12,0)))</f>
        <v>#VALUE!</v>
      </c>
      <c r="F1114" s="0" t="e">
        <f aca="false">IF(A1114="","",F1113-D1114-E1114)</f>
        <v>#VALUE!</v>
      </c>
    </row>
    <row r="1115" customFormat="false" ht="12.85" hidden="false" customHeight="false" outlineLevel="0" collapsed="false">
      <c r="A1115" s="0" t="e">
        <f aca="false">IF(AND(A1114&lt;$F$12,F1114&gt;0),A1114+1,"")</f>
        <v>#VALUE!</v>
      </c>
      <c r="B1115" s="19" t="e">
        <f aca="false">IF(A1115="","",IF(VLOOKUP($B$12,Data!$A$2:$B$8,2,0)&lt;13,EDATE($B$16,A1115*12/VLOOKUP($B$12,Data!$A$2:$B$8,2,0)),IF(VLOOKUP($B$12,Data!$A$2:$B$8,2,0)=52,B1114+7,B1114+14)))</f>
        <v>#VALUE!</v>
      </c>
      <c r="C1115" s="0" t="e">
        <f aca="false">IF(A1115="","",F1114*($B$10/VLOOKUP($B$12,Data!$A$2:$B$8,2,0)))</f>
        <v>#VALUE!</v>
      </c>
      <c r="D1115" s="0" t="e">
        <f aca="false">IF(A1115="","",IF(F1114&lt;$F$9,F1114,$F$9-C1115))</f>
        <v>#VALUE!</v>
      </c>
      <c r="E1115" s="20" t="e">
        <f aca="false">IF(D1115&gt;=F1114,"",IF(A1115="","",IF($D$9&gt;0,$D$9,0)+IF(AND(DATE(YEAR(B1115),MONTH($D$11),DAY($D$11))&gt;B1114,DATE(YEAR(B1115),MONTH($D$11),DAY($D$11))&lt;=B1115),$D$10,0)+IF(AND($D$13&gt;B1114,$D$13&lt;=B1115),$D$12,0)))</f>
        <v>#VALUE!</v>
      </c>
      <c r="F1115" s="0" t="e">
        <f aca="false">IF(A1115="","",F1114-D1115-E1115)</f>
        <v>#VALUE!</v>
      </c>
    </row>
    <row r="1116" customFormat="false" ht="12.85" hidden="false" customHeight="false" outlineLevel="0" collapsed="false">
      <c r="A1116" s="0" t="e">
        <f aca="false">IF(AND(A1115&lt;$F$12,F1115&gt;0),A1115+1,"")</f>
        <v>#VALUE!</v>
      </c>
      <c r="B1116" s="19" t="e">
        <f aca="false">IF(A1116="","",IF(VLOOKUP($B$12,Data!$A$2:$B$8,2,0)&lt;13,EDATE($B$16,A1116*12/VLOOKUP($B$12,Data!$A$2:$B$8,2,0)),IF(VLOOKUP($B$12,Data!$A$2:$B$8,2,0)=52,B1115+7,B1115+14)))</f>
        <v>#VALUE!</v>
      </c>
      <c r="C1116" s="0" t="e">
        <f aca="false">IF(A1116="","",F1115*($B$10/VLOOKUP($B$12,Data!$A$2:$B$8,2,0)))</f>
        <v>#VALUE!</v>
      </c>
      <c r="D1116" s="0" t="e">
        <f aca="false">IF(A1116="","",IF(F1115&lt;$F$9,F1115,$F$9-C1116))</f>
        <v>#VALUE!</v>
      </c>
      <c r="E1116" s="20" t="e">
        <f aca="false">IF(D1116&gt;=F1115,"",IF(A1116="","",IF($D$9&gt;0,$D$9,0)+IF(AND(DATE(YEAR(B1116),MONTH($D$11),DAY($D$11))&gt;B1115,DATE(YEAR(B1116),MONTH($D$11),DAY($D$11))&lt;=B1116),$D$10,0)+IF(AND($D$13&gt;B1115,$D$13&lt;=B1116),$D$12,0)))</f>
        <v>#VALUE!</v>
      </c>
      <c r="F1116" s="0" t="e">
        <f aca="false">IF(A1116="","",F1115-D1116-E1116)</f>
        <v>#VALUE!</v>
      </c>
    </row>
    <row r="1117" customFormat="false" ht="12.85" hidden="false" customHeight="false" outlineLevel="0" collapsed="false">
      <c r="A1117" s="0" t="e">
        <f aca="false">IF(AND(A1116&lt;$F$12,F1116&gt;0),A1116+1,"")</f>
        <v>#VALUE!</v>
      </c>
      <c r="B1117" s="19" t="e">
        <f aca="false">IF(A1117="","",IF(VLOOKUP($B$12,Data!$A$2:$B$8,2,0)&lt;13,EDATE($B$16,A1117*12/VLOOKUP($B$12,Data!$A$2:$B$8,2,0)),IF(VLOOKUP($B$12,Data!$A$2:$B$8,2,0)=52,B1116+7,B1116+14)))</f>
        <v>#VALUE!</v>
      </c>
      <c r="C1117" s="0" t="e">
        <f aca="false">IF(A1117="","",F1116*($B$10/VLOOKUP($B$12,Data!$A$2:$B$8,2,0)))</f>
        <v>#VALUE!</v>
      </c>
      <c r="D1117" s="0" t="e">
        <f aca="false">IF(A1117="","",IF(F1116&lt;$F$9,F1116,$F$9-C1117))</f>
        <v>#VALUE!</v>
      </c>
      <c r="E1117" s="20" t="e">
        <f aca="false">IF(D1117&gt;=F1116,"",IF(A1117="","",IF($D$9&gt;0,$D$9,0)+IF(AND(DATE(YEAR(B1117),MONTH($D$11),DAY($D$11))&gt;B1116,DATE(YEAR(B1117),MONTH($D$11),DAY($D$11))&lt;=B1117),$D$10,0)+IF(AND($D$13&gt;B1116,$D$13&lt;=B1117),$D$12,0)))</f>
        <v>#VALUE!</v>
      </c>
      <c r="F1117" s="0" t="e">
        <f aca="false">IF(A1117="","",F1116-D1117-E1117)</f>
        <v>#VALUE!</v>
      </c>
    </row>
    <row r="1118" customFormat="false" ht="12.85" hidden="false" customHeight="false" outlineLevel="0" collapsed="false">
      <c r="A1118" s="0" t="e">
        <f aca="false">IF(AND(A1117&lt;$F$12,F1117&gt;0),A1117+1,"")</f>
        <v>#VALUE!</v>
      </c>
      <c r="B1118" s="19" t="e">
        <f aca="false">IF(A1118="","",IF(VLOOKUP($B$12,Data!$A$2:$B$8,2,0)&lt;13,EDATE($B$16,A1118*12/VLOOKUP($B$12,Data!$A$2:$B$8,2,0)),IF(VLOOKUP($B$12,Data!$A$2:$B$8,2,0)=52,B1117+7,B1117+14)))</f>
        <v>#VALUE!</v>
      </c>
      <c r="C1118" s="0" t="e">
        <f aca="false">IF(A1118="","",F1117*($B$10/VLOOKUP($B$12,Data!$A$2:$B$8,2,0)))</f>
        <v>#VALUE!</v>
      </c>
      <c r="D1118" s="0" t="e">
        <f aca="false">IF(A1118="","",IF(F1117&lt;$F$9,F1117,$F$9-C1118))</f>
        <v>#VALUE!</v>
      </c>
      <c r="E1118" s="20" t="e">
        <f aca="false">IF(D1118&gt;=F1117,"",IF(A1118="","",IF($D$9&gt;0,$D$9,0)+IF(AND(DATE(YEAR(B1118),MONTH($D$11),DAY($D$11))&gt;B1117,DATE(YEAR(B1118),MONTH($D$11),DAY($D$11))&lt;=B1118),$D$10,0)+IF(AND($D$13&gt;B1117,$D$13&lt;=B1118),$D$12,0)))</f>
        <v>#VALUE!</v>
      </c>
      <c r="F1118" s="0" t="e">
        <f aca="false">IF(A1118="","",F1117-D1118-E1118)</f>
        <v>#VALUE!</v>
      </c>
    </row>
    <row r="1119" customFormat="false" ht="12.85" hidden="false" customHeight="false" outlineLevel="0" collapsed="false">
      <c r="A1119" s="0" t="e">
        <f aca="false">IF(AND(A1118&lt;$F$12,F1118&gt;0),A1118+1,"")</f>
        <v>#VALUE!</v>
      </c>
      <c r="B1119" s="19" t="e">
        <f aca="false">IF(A1119="","",IF(VLOOKUP($B$12,Data!$A$2:$B$8,2,0)&lt;13,EDATE($B$16,A1119*12/VLOOKUP($B$12,Data!$A$2:$B$8,2,0)),IF(VLOOKUP($B$12,Data!$A$2:$B$8,2,0)=52,B1118+7,B1118+14)))</f>
        <v>#VALUE!</v>
      </c>
      <c r="C1119" s="0" t="e">
        <f aca="false">IF(A1119="","",F1118*($B$10/VLOOKUP($B$12,Data!$A$2:$B$8,2,0)))</f>
        <v>#VALUE!</v>
      </c>
      <c r="D1119" s="0" t="e">
        <f aca="false">IF(A1119="","",IF(F1118&lt;$F$9,F1118,$F$9-C1119))</f>
        <v>#VALUE!</v>
      </c>
      <c r="E1119" s="20" t="e">
        <f aca="false">IF(D1119&gt;=F1118,"",IF(A1119="","",IF($D$9&gt;0,$D$9,0)+IF(AND(DATE(YEAR(B1119),MONTH($D$11),DAY($D$11))&gt;B1118,DATE(YEAR(B1119),MONTH($D$11),DAY($D$11))&lt;=B1119),$D$10,0)+IF(AND($D$13&gt;B1118,$D$13&lt;=B1119),$D$12,0)))</f>
        <v>#VALUE!</v>
      </c>
      <c r="F1119" s="0" t="e">
        <f aca="false">IF(A1119="","",F1118-D1119-E1119)</f>
        <v>#VALUE!</v>
      </c>
    </row>
    <row r="1120" customFormat="false" ht="12.85" hidden="false" customHeight="false" outlineLevel="0" collapsed="false">
      <c r="A1120" s="0" t="e">
        <f aca="false">IF(AND(A1119&lt;$F$12,F1119&gt;0),A1119+1,"")</f>
        <v>#VALUE!</v>
      </c>
      <c r="B1120" s="19" t="e">
        <f aca="false">IF(A1120="","",IF(VLOOKUP($B$12,Data!$A$2:$B$8,2,0)&lt;13,EDATE($B$16,A1120*12/VLOOKUP($B$12,Data!$A$2:$B$8,2,0)),IF(VLOOKUP($B$12,Data!$A$2:$B$8,2,0)=52,B1119+7,B1119+14)))</f>
        <v>#VALUE!</v>
      </c>
      <c r="C1120" s="0" t="e">
        <f aca="false">IF(A1120="","",F1119*($B$10/VLOOKUP($B$12,Data!$A$2:$B$8,2,0)))</f>
        <v>#VALUE!</v>
      </c>
      <c r="D1120" s="0" t="e">
        <f aca="false">IF(A1120="","",IF(F1119&lt;$F$9,F1119,$F$9-C1120))</f>
        <v>#VALUE!</v>
      </c>
      <c r="E1120" s="20" t="e">
        <f aca="false">IF(D1120&gt;=F1119,"",IF(A1120="","",IF($D$9&gt;0,$D$9,0)+IF(AND(DATE(YEAR(B1120),MONTH($D$11),DAY($D$11))&gt;B1119,DATE(YEAR(B1120),MONTH($D$11),DAY($D$11))&lt;=B1120),$D$10,0)+IF(AND($D$13&gt;B1119,$D$13&lt;=B1120),$D$12,0)))</f>
        <v>#VALUE!</v>
      </c>
      <c r="F1120" s="0" t="e">
        <f aca="false">IF(A1120="","",F1119-D1120-E1120)</f>
        <v>#VALUE!</v>
      </c>
    </row>
    <row r="1121" customFormat="false" ht="12.85" hidden="false" customHeight="false" outlineLevel="0" collapsed="false">
      <c r="A1121" s="0" t="e">
        <f aca="false">IF(AND(A1120&lt;$F$12,F1120&gt;0),A1120+1,"")</f>
        <v>#VALUE!</v>
      </c>
      <c r="B1121" s="19" t="e">
        <f aca="false">IF(A1121="","",IF(VLOOKUP($B$12,Data!$A$2:$B$8,2,0)&lt;13,EDATE($B$16,A1121*12/VLOOKUP($B$12,Data!$A$2:$B$8,2,0)),IF(VLOOKUP($B$12,Data!$A$2:$B$8,2,0)=52,B1120+7,B1120+14)))</f>
        <v>#VALUE!</v>
      </c>
      <c r="C1121" s="0" t="e">
        <f aca="false">IF(A1121="","",F1120*($B$10/VLOOKUP($B$12,Data!$A$2:$B$8,2,0)))</f>
        <v>#VALUE!</v>
      </c>
      <c r="D1121" s="0" t="e">
        <f aca="false">IF(A1121="","",IF(F1120&lt;$F$9,F1120,$F$9-C1121))</f>
        <v>#VALUE!</v>
      </c>
      <c r="E1121" s="20" t="e">
        <f aca="false">IF(D1121&gt;=F1120,"",IF(A1121="","",IF($D$9&gt;0,$D$9,0)+IF(AND(DATE(YEAR(B1121),MONTH($D$11),DAY($D$11))&gt;B1120,DATE(YEAR(B1121),MONTH($D$11),DAY($D$11))&lt;=B1121),$D$10,0)+IF(AND($D$13&gt;B1120,$D$13&lt;=B1121),$D$12,0)))</f>
        <v>#VALUE!</v>
      </c>
      <c r="F1121" s="0" t="e">
        <f aca="false">IF(A1121="","",F1120-D1121-E1121)</f>
        <v>#VALUE!</v>
      </c>
    </row>
    <row r="1122" customFormat="false" ht="12.85" hidden="false" customHeight="false" outlineLevel="0" collapsed="false">
      <c r="A1122" s="0" t="e">
        <f aca="false">IF(AND(A1121&lt;$F$12,F1121&gt;0),A1121+1,"")</f>
        <v>#VALUE!</v>
      </c>
      <c r="B1122" s="19" t="e">
        <f aca="false">IF(A1122="","",IF(VLOOKUP($B$12,Data!$A$2:$B$8,2,0)&lt;13,EDATE($B$16,A1122*12/VLOOKUP($B$12,Data!$A$2:$B$8,2,0)),IF(VLOOKUP($B$12,Data!$A$2:$B$8,2,0)=52,B1121+7,B1121+14)))</f>
        <v>#VALUE!</v>
      </c>
      <c r="C1122" s="0" t="e">
        <f aca="false">IF(A1122="","",F1121*($B$10/VLOOKUP($B$12,Data!$A$2:$B$8,2,0)))</f>
        <v>#VALUE!</v>
      </c>
      <c r="D1122" s="0" t="e">
        <f aca="false">IF(A1122="","",IF(F1121&lt;$F$9,F1121,$F$9-C1122))</f>
        <v>#VALUE!</v>
      </c>
      <c r="E1122" s="20" t="e">
        <f aca="false">IF(D1122&gt;=F1121,"",IF(A1122="","",IF($D$9&gt;0,$D$9,0)+IF(AND(DATE(YEAR(B1122),MONTH($D$11),DAY($D$11))&gt;B1121,DATE(YEAR(B1122),MONTH($D$11),DAY($D$11))&lt;=B1122),$D$10,0)+IF(AND($D$13&gt;B1121,$D$13&lt;=B1122),$D$12,0)))</f>
        <v>#VALUE!</v>
      </c>
      <c r="F1122" s="0" t="e">
        <f aca="false">IF(A1122="","",F1121-D1122-E1122)</f>
        <v>#VALUE!</v>
      </c>
    </row>
    <row r="1123" customFormat="false" ht="12.85" hidden="false" customHeight="false" outlineLevel="0" collapsed="false">
      <c r="A1123" s="0" t="e">
        <f aca="false">IF(AND(A1122&lt;$F$12,F1122&gt;0),A1122+1,"")</f>
        <v>#VALUE!</v>
      </c>
      <c r="B1123" s="19" t="e">
        <f aca="false">IF(A1123="","",IF(VLOOKUP($B$12,Data!$A$2:$B$8,2,0)&lt;13,EDATE($B$16,A1123*12/VLOOKUP($B$12,Data!$A$2:$B$8,2,0)),IF(VLOOKUP($B$12,Data!$A$2:$B$8,2,0)=52,B1122+7,B1122+14)))</f>
        <v>#VALUE!</v>
      </c>
      <c r="C1123" s="0" t="e">
        <f aca="false">IF(A1123="","",F1122*($B$10/VLOOKUP($B$12,Data!$A$2:$B$8,2,0)))</f>
        <v>#VALUE!</v>
      </c>
      <c r="D1123" s="0" t="e">
        <f aca="false">IF(A1123="","",IF(F1122&lt;$F$9,F1122,$F$9-C1123))</f>
        <v>#VALUE!</v>
      </c>
      <c r="E1123" s="20" t="e">
        <f aca="false">IF(D1123&gt;=F1122,"",IF(A1123="","",IF($D$9&gt;0,$D$9,0)+IF(AND(DATE(YEAR(B1123),MONTH($D$11),DAY($D$11))&gt;B1122,DATE(YEAR(B1123),MONTH($D$11),DAY($D$11))&lt;=B1123),$D$10,0)+IF(AND($D$13&gt;B1122,$D$13&lt;=B1123),$D$12,0)))</f>
        <v>#VALUE!</v>
      </c>
      <c r="F1123" s="0" t="e">
        <f aca="false">IF(A1123="","",F1122-D1123-E1123)</f>
        <v>#VALUE!</v>
      </c>
    </row>
    <row r="1124" customFormat="false" ht="12.85" hidden="false" customHeight="false" outlineLevel="0" collapsed="false">
      <c r="A1124" s="0" t="e">
        <f aca="false">IF(AND(A1123&lt;$F$12,F1123&gt;0),A1123+1,"")</f>
        <v>#VALUE!</v>
      </c>
      <c r="B1124" s="19" t="e">
        <f aca="false">IF(A1124="","",IF(VLOOKUP($B$12,Data!$A$2:$B$8,2,0)&lt;13,EDATE($B$16,A1124*12/VLOOKUP($B$12,Data!$A$2:$B$8,2,0)),IF(VLOOKUP($B$12,Data!$A$2:$B$8,2,0)=52,B1123+7,B1123+14)))</f>
        <v>#VALUE!</v>
      </c>
      <c r="C1124" s="0" t="e">
        <f aca="false">IF(A1124="","",F1123*($B$10/VLOOKUP($B$12,Data!$A$2:$B$8,2,0)))</f>
        <v>#VALUE!</v>
      </c>
      <c r="D1124" s="0" t="e">
        <f aca="false">IF(A1124="","",IF(F1123&lt;$F$9,F1123,$F$9-C1124))</f>
        <v>#VALUE!</v>
      </c>
      <c r="E1124" s="20" t="e">
        <f aca="false">IF(D1124&gt;=F1123,"",IF(A1124="","",IF($D$9&gt;0,$D$9,0)+IF(AND(DATE(YEAR(B1124),MONTH($D$11),DAY($D$11))&gt;B1123,DATE(YEAR(B1124),MONTH($D$11),DAY($D$11))&lt;=B1124),$D$10,0)+IF(AND($D$13&gt;B1123,$D$13&lt;=B1124),$D$12,0)))</f>
        <v>#VALUE!</v>
      </c>
      <c r="F1124" s="0" t="e">
        <f aca="false">IF(A1124="","",F1123-D1124-E1124)</f>
        <v>#VALUE!</v>
      </c>
    </row>
    <row r="1125" customFormat="false" ht="12.85" hidden="false" customHeight="false" outlineLevel="0" collapsed="false">
      <c r="A1125" s="0" t="e">
        <f aca="false">IF(AND(A1124&lt;$F$12,F1124&gt;0),A1124+1,"")</f>
        <v>#VALUE!</v>
      </c>
      <c r="B1125" s="19" t="e">
        <f aca="false">IF(A1125="","",IF(VLOOKUP($B$12,Data!$A$2:$B$8,2,0)&lt;13,EDATE($B$16,A1125*12/VLOOKUP($B$12,Data!$A$2:$B$8,2,0)),IF(VLOOKUP($B$12,Data!$A$2:$B$8,2,0)=52,B1124+7,B1124+14)))</f>
        <v>#VALUE!</v>
      </c>
      <c r="C1125" s="0" t="e">
        <f aca="false">IF(A1125="","",F1124*($B$10/VLOOKUP($B$12,Data!$A$2:$B$8,2,0)))</f>
        <v>#VALUE!</v>
      </c>
      <c r="D1125" s="0" t="e">
        <f aca="false">IF(A1125="","",IF(F1124&lt;$F$9,F1124,$F$9-C1125))</f>
        <v>#VALUE!</v>
      </c>
      <c r="E1125" s="20" t="e">
        <f aca="false">IF(D1125&gt;=F1124,"",IF(A1125="","",IF($D$9&gt;0,$D$9,0)+IF(AND(DATE(YEAR(B1125),MONTH($D$11),DAY($D$11))&gt;B1124,DATE(YEAR(B1125),MONTH($D$11),DAY($D$11))&lt;=B1125),$D$10,0)+IF(AND($D$13&gt;B1124,$D$13&lt;=B1125),$D$12,0)))</f>
        <v>#VALUE!</v>
      </c>
      <c r="F1125" s="0" t="e">
        <f aca="false">IF(A1125="","",F1124-D1125-E1125)</f>
        <v>#VALUE!</v>
      </c>
    </row>
    <row r="1126" customFormat="false" ht="12.85" hidden="false" customHeight="false" outlineLevel="0" collapsed="false">
      <c r="A1126" s="0" t="e">
        <f aca="false">IF(AND(A1125&lt;$F$12,F1125&gt;0),A1125+1,"")</f>
        <v>#VALUE!</v>
      </c>
      <c r="B1126" s="19" t="e">
        <f aca="false">IF(A1126="","",IF(VLOOKUP($B$12,Data!$A$2:$B$8,2,0)&lt;13,EDATE($B$16,A1126*12/VLOOKUP($B$12,Data!$A$2:$B$8,2,0)),IF(VLOOKUP($B$12,Data!$A$2:$B$8,2,0)=52,B1125+7,B1125+14)))</f>
        <v>#VALUE!</v>
      </c>
      <c r="C1126" s="0" t="e">
        <f aca="false">IF(A1126="","",F1125*($B$10/VLOOKUP($B$12,Data!$A$2:$B$8,2,0)))</f>
        <v>#VALUE!</v>
      </c>
      <c r="D1126" s="0" t="e">
        <f aca="false">IF(A1126="","",IF(F1125&lt;$F$9,F1125,$F$9-C1126))</f>
        <v>#VALUE!</v>
      </c>
      <c r="E1126" s="20" t="e">
        <f aca="false">IF(D1126&gt;=F1125,"",IF(A1126="","",IF($D$9&gt;0,$D$9,0)+IF(AND(DATE(YEAR(B1126),MONTH($D$11),DAY($D$11))&gt;B1125,DATE(YEAR(B1126),MONTH($D$11),DAY($D$11))&lt;=B1126),$D$10,0)+IF(AND($D$13&gt;B1125,$D$13&lt;=B1126),$D$12,0)))</f>
        <v>#VALUE!</v>
      </c>
      <c r="F1126" s="0" t="e">
        <f aca="false">IF(A1126="","",F1125-D1126-E1126)</f>
        <v>#VALUE!</v>
      </c>
    </row>
    <row r="1127" customFormat="false" ht="12.85" hidden="false" customHeight="false" outlineLevel="0" collapsed="false">
      <c r="A1127" s="0" t="e">
        <f aca="false">IF(AND(A1126&lt;$F$12,F1126&gt;0),A1126+1,"")</f>
        <v>#VALUE!</v>
      </c>
      <c r="B1127" s="19" t="e">
        <f aca="false">IF(A1127="","",IF(VLOOKUP($B$12,Data!$A$2:$B$8,2,0)&lt;13,EDATE($B$16,A1127*12/VLOOKUP($B$12,Data!$A$2:$B$8,2,0)),IF(VLOOKUP($B$12,Data!$A$2:$B$8,2,0)=52,B1126+7,B1126+14)))</f>
        <v>#VALUE!</v>
      </c>
      <c r="C1127" s="0" t="e">
        <f aca="false">IF(A1127="","",F1126*($B$10/VLOOKUP($B$12,Data!$A$2:$B$8,2,0)))</f>
        <v>#VALUE!</v>
      </c>
      <c r="D1127" s="0" t="e">
        <f aca="false">IF(A1127="","",IF(F1126&lt;$F$9,F1126,$F$9-C1127))</f>
        <v>#VALUE!</v>
      </c>
      <c r="E1127" s="20" t="e">
        <f aca="false">IF(D1127&gt;=F1126,"",IF(A1127="","",IF($D$9&gt;0,$D$9,0)+IF(AND(DATE(YEAR(B1127),MONTH($D$11),DAY($D$11))&gt;B1126,DATE(YEAR(B1127),MONTH($D$11),DAY($D$11))&lt;=B1127),$D$10,0)+IF(AND($D$13&gt;B1126,$D$13&lt;=B1127),$D$12,0)))</f>
        <v>#VALUE!</v>
      </c>
      <c r="F1127" s="0" t="e">
        <f aca="false">IF(A1127="","",F1126-D1127-E1127)</f>
        <v>#VALUE!</v>
      </c>
    </row>
    <row r="1128" customFormat="false" ht="12.85" hidden="false" customHeight="false" outlineLevel="0" collapsed="false">
      <c r="A1128" s="0" t="e">
        <f aca="false">IF(AND(A1127&lt;$F$12,F1127&gt;0),A1127+1,"")</f>
        <v>#VALUE!</v>
      </c>
      <c r="B1128" s="19" t="e">
        <f aca="false">IF(A1128="","",IF(VLOOKUP($B$12,Data!$A$2:$B$8,2,0)&lt;13,EDATE($B$16,A1128*12/VLOOKUP($B$12,Data!$A$2:$B$8,2,0)),IF(VLOOKUP($B$12,Data!$A$2:$B$8,2,0)=52,B1127+7,B1127+14)))</f>
        <v>#VALUE!</v>
      </c>
      <c r="C1128" s="0" t="e">
        <f aca="false">IF(A1128="","",F1127*($B$10/VLOOKUP($B$12,Data!$A$2:$B$8,2,0)))</f>
        <v>#VALUE!</v>
      </c>
      <c r="D1128" s="0" t="e">
        <f aca="false">IF(A1128="","",IF(F1127&lt;$F$9,F1127,$F$9-C1128))</f>
        <v>#VALUE!</v>
      </c>
      <c r="E1128" s="20" t="e">
        <f aca="false">IF(D1128&gt;=F1127,"",IF(A1128="","",IF($D$9&gt;0,$D$9,0)+IF(AND(DATE(YEAR(B1128),MONTH($D$11),DAY($D$11))&gt;B1127,DATE(YEAR(B1128),MONTH($D$11),DAY($D$11))&lt;=B1128),$D$10,0)+IF(AND($D$13&gt;B1127,$D$13&lt;=B1128),$D$12,0)))</f>
        <v>#VALUE!</v>
      </c>
      <c r="F1128" s="0" t="e">
        <f aca="false">IF(A1128="","",F1127-D1128-E1128)</f>
        <v>#VALUE!</v>
      </c>
    </row>
    <row r="1129" customFormat="false" ht="12.85" hidden="false" customHeight="false" outlineLevel="0" collapsed="false">
      <c r="A1129" s="0" t="e">
        <f aca="false">IF(AND(A1128&lt;$F$12,F1128&gt;0),A1128+1,"")</f>
        <v>#VALUE!</v>
      </c>
      <c r="B1129" s="19" t="e">
        <f aca="false">IF(A1129="","",IF(VLOOKUP($B$12,Data!$A$2:$B$8,2,0)&lt;13,EDATE($B$16,A1129*12/VLOOKUP($B$12,Data!$A$2:$B$8,2,0)),IF(VLOOKUP($B$12,Data!$A$2:$B$8,2,0)=52,B1128+7,B1128+14)))</f>
        <v>#VALUE!</v>
      </c>
      <c r="C1129" s="0" t="e">
        <f aca="false">IF(A1129="","",F1128*($B$10/VLOOKUP($B$12,Data!$A$2:$B$8,2,0)))</f>
        <v>#VALUE!</v>
      </c>
      <c r="D1129" s="0" t="e">
        <f aca="false">IF(A1129="","",IF(F1128&lt;$F$9,F1128,$F$9-C1129))</f>
        <v>#VALUE!</v>
      </c>
      <c r="E1129" s="20" t="e">
        <f aca="false">IF(D1129&gt;=F1128,"",IF(A1129="","",IF($D$9&gt;0,$D$9,0)+IF(AND(DATE(YEAR(B1129),MONTH($D$11),DAY($D$11))&gt;B1128,DATE(YEAR(B1129),MONTH($D$11),DAY($D$11))&lt;=B1129),$D$10,0)+IF(AND($D$13&gt;B1128,$D$13&lt;=B1129),$D$12,0)))</f>
        <v>#VALUE!</v>
      </c>
      <c r="F1129" s="0" t="e">
        <f aca="false">IF(A1129="","",F1128-D1129-E1129)</f>
        <v>#VALUE!</v>
      </c>
    </row>
    <row r="1130" customFormat="false" ht="12.85" hidden="false" customHeight="false" outlineLevel="0" collapsed="false">
      <c r="A1130" s="0" t="e">
        <f aca="false">IF(AND(A1129&lt;$F$12,F1129&gt;0),A1129+1,"")</f>
        <v>#VALUE!</v>
      </c>
      <c r="B1130" s="19" t="e">
        <f aca="false">IF(A1130="","",IF(VLOOKUP($B$12,Data!$A$2:$B$8,2,0)&lt;13,EDATE($B$16,A1130*12/VLOOKUP($B$12,Data!$A$2:$B$8,2,0)),IF(VLOOKUP($B$12,Data!$A$2:$B$8,2,0)=52,B1129+7,B1129+14)))</f>
        <v>#VALUE!</v>
      </c>
      <c r="C1130" s="0" t="e">
        <f aca="false">IF(A1130="","",F1129*($B$10/VLOOKUP($B$12,Data!$A$2:$B$8,2,0)))</f>
        <v>#VALUE!</v>
      </c>
      <c r="D1130" s="0" t="e">
        <f aca="false">IF(A1130="","",IF(F1129&lt;$F$9,F1129,$F$9-C1130))</f>
        <v>#VALUE!</v>
      </c>
      <c r="E1130" s="20" t="e">
        <f aca="false">IF(D1130&gt;=F1129,"",IF(A1130="","",IF($D$9&gt;0,$D$9,0)+IF(AND(DATE(YEAR(B1130),MONTH($D$11),DAY($D$11))&gt;B1129,DATE(YEAR(B1130),MONTH($D$11),DAY($D$11))&lt;=B1130),$D$10,0)+IF(AND($D$13&gt;B1129,$D$13&lt;=B1130),$D$12,0)))</f>
        <v>#VALUE!</v>
      </c>
      <c r="F1130" s="0" t="e">
        <f aca="false">IF(A1130="","",F1129-D1130-E1130)</f>
        <v>#VALUE!</v>
      </c>
    </row>
    <row r="1131" customFormat="false" ht="12.85" hidden="false" customHeight="false" outlineLevel="0" collapsed="false">
      <c r="A1131" s="0" t="e">
        <f aca="false">IF(AND(A1130&lt;$F$12,F1130&gt;0),A1130+1,"")</f>
        <v>#VALUE!</v>
      </c>
      <c r="B1131" s="19" t="e">
        <f aca="false">IF(A1131="","",IF(VLOOKUP($B$12,Data!$A$2:$B$8,2,0)&lt;13,EDATE($B$16,A1131*12/VLOOKUP($B$12,Data!$A$2:$B$8,2,0)),IF(VLOOKUP($B$12,Data!$A$2:$B$8,2,0)=52,B1130+7,B1130+14)))</f>
        <v>#VALUE!</v>
      </c>
      <c r="C1131" s="0" t="e">
        <f aca="false">IF(A1131="","",F1130*($B$10/VLOOKUP($B$12,Data!$A$2:$B$8,2,0)))</f>
        <v>#VALUE!</v>
      </c>
      <c r="D1131" s="0" t="e">
        <f aca="false">IF(A1131="","",IF(F1130&lt;$F$9,F1130,$F$9-C1131))</f>
        <v>#VALUE!</v>
      </c>
      <c r="E1131" s="20" t="e">
        <f aca="false">IF(D1131&gt;=F1130,"",IF(A1131="","",IF($D$9&gt;0,$D$9,0)+IF(AND(DATE(YEAR(B1131),MONTH($D$11),DAY($D$11))&gt;B1130,DATE(YEAR(B1131),MONTH($D$11),DAY($D$11))&lt;=B1131),$D$10,0)+IF(AND($D$13&gt;B1130,$D$13&lt;=B1131),$D$12,0)))</f>
        <v>#VALUE!</v>
      </c>
      <c r="F1131" s="0" t="e">
        <f aca="false">IF(A1131="","",F1130-D1131-E1131)</f>
        <v>#VALUE!</v>
      </c>
    </row>
    <row r="1132" customFormat="false" ht="12.85" hidden="false" customHeight="false" outlineLevel="0" collapsed="false">
      <c r="A1132" s="0" t="e">
        <f aca="false">IF(AND(A1131&lt;$F$12,F1131&gt;0),A1131+1,"")</f>
        <v>#VALUE!</v>
      </c>
      <c r="B1132" s="19" t="e">
        <f aca="false">IF(A1132="","",IF(VLOOKUP($B$12,Data!$A$2:$B$8,2,0)&lt;13,EDATE($B$16,A1132*12/VLOOKUP($B$12,Data!$A$2:$B$8,2,0)),IF(VLOOKUP($B$12,Data!$A$2:$B$8,2,0)=52,B1131+7,B1131+14)))</f>
        <v>#VALUE!</v>
      </c>
      <c r="C1132" s="0" t="e">
        <f aca="false">IF(A1132="","",F1131*($B$10/VLOOKUP($B$12,Data!$A$2:$B$8,2,0)))</f>
        <v>#VALUE!</v>
      </c>
      <c r="D1132" s="0" t="e">
        <f aca="false">IF(A1132="","",IF(F1131&lt;$F$9,F1131,$F$9-C1132))</f>
        <v>#VALUE!</v>
      </c>
      <c r="E1132" s="20" t="e">
        <f aca="false">IF(D1132&gt;=F1131,"",IF(A1132="","",IF($D$9&gt;0,$D$9,0)+IF(AND(DATE(YEAR(B1132),MONTH($D$11),DAY($D$11))&gt;B1131,DATE(YEAR(B1132),MONTH($D$11),DAY($D$11))&lt;=B1132),$D$10,0)+IF(AND($D$13&gt;B1131,$D$13&lt;=B1132),$D$12,0)))</f>
        <v>#VALUE!</v>
      </c>
      <c r="F1132" s="0" t="e">
        <f aca="false">IF(A1132="","",F1131-D1132-E1132)</f>
        <v>#VALUE!</v>
      </c>
    </row>
    <row r="1133" customFormat="false" ht="12.85" hidden="false" customHeight="false" outlineLevel="0" collapsed="false">
      <c r="A1133" s="0" t="e">
        <f aca="false">IF(AND(A1132&lt;$F$12,F1132&gt;0),A1132+1,"")</f>
        <v>#VALUE!</v>
      </c>
      <c r="B1133" s="19" t="e">
        <f aca="false">IF(A1133="","",IF(VLOOKUP($B$12,Data!$A$2:$B$8,2,0)&lt;13,EDATE($B$16,A1133*12/VLOOKUP($B$12,Data!$A$2:$B$8,2,0)),IF(VLOOKUP($B$12,Data!$A$2:$B$8,2,0)=52,B1132+7,B1132+14)))</f>
        <v>#VALUE!</v>
      </c>
      <c r="C1133" s="0" t="e">
        <f aca="false">IF(A1133="","",F1132*($B$10/VLOOKUP($B$12,Data!$A$2:$B$8,2,0)))</f>
        <v>#VALUE!</v>
      </c>
      <c r="D1133" s="0" t="e">
        <f aca="false">IF(A1133="","",IF(F1132&lt;$F$9,F1132,$F$9-C1133))</f>
        <v>#VALUE!</v>
      </c>
      <c r="E1133" s="20" t="e">
        <f aca="false">IF(D1133&gt;=F1132,"",IF(A1133="","",IF($D$9&gt;0,$D$9,0)+IF(AND(DATE(YEAR(B1133),MONTH($D$11),DAY($D$11))&gt;B1132,DATE(YEAR(B1133),MONTH($D$11),DAY($D$11))&lt;=B1133),$D$10,0)+IF(AND($D$13&gt;B1132,$D$13&lt;=B1133),$D$12,0)))</f>
        <v>#VALUE!</v>
      </c>
      <c r="F1133" s="0" t="e">
        <f aca="false">IF(A1133="","",F1132-D1133-E1133)</f>
        <v>#VALUE!</v>
      </c>
    </row>
    <row r="1134" customFormat="false" ht="12.85" hidden="false" customHeight="false" outlineLevel="0" collapsed="false">
      <c r="A1134" s="0" t="e">
        <f aca="false">IF(AND(A1133&lt;$F$12,F1133&gt;0),A1133+1,"")</f>
        <v>#VALUE!</v>
      </c>
      <c r="B1134" s="19" t="e">
        <f aca="false">IF(A1134="","",IF(VLOOKUP($B$12,Data!$A$2:$B$8,2,0)&lt;13,EDATE($B$16,A1134*12/VLOOKUP($B$12,Data!$A$2:$B$8,2,0)),IF(VLOOKUP($B$12,Data!$A$2:$B$8,2,0)=52,B1133+7,B1133+14)))</f>
        <v>#VALUE!</v>
      </c>
      <c r="C1134" s="0" t="e">
        <f aca="false">IF(A1134="","",F1133*($B$10/VLOOKUP($B$12,Data!$A$2:$B$8,2,0)))</f>
        <v>#VALUE!</v>
      </c>
      <c r="D1134" s="0" t="e">
        <f aca="false">IF(A1134="","",IF(F1133&lt;$F$9,F1133,$F$9-C1134))</f>
        <v>#VALUE!</v>
      </c>
      <c r="E1134" s="20" t="e">
        <f aca="false">IF(D1134&gt;=F1133,"",IF(A1134="","",IF($D$9&gt;0,$D$9,0)+IF(AND(DATE(YEAR(B1134),MONTH($D$11),DAY($D$11))&gt;B1133,DATE(YEAR(B1134),MONTH($D$11),DAY($D$11))&lt;=B1134),$D$10,0)+IF(AND($D$13&gt;B1133,$D$13&lt;=B1134),$D$12,0)))</f>
        <v>#VALUE!</v>
      </c>
      <c r="F1134" s="0" t="e">
        <f aca="false">IF(A1134="","",F1133-D1134-E1134)</f>
        <v>#VALUE!</v>
      </c>
    </row>
    <row r="1135" customFormat="false" ht="12.85" hidden="false" customHeight="false" outlineLevel="0" collapsed="false">
      <c r="A1135" s="0" t="e">
        <f aca="false">IF(AND(A1134&lt;$F$12,F1134&gt;0),A1134+1,"")</f>
        <v>#VALUE!</v>
      </c>
      <c r="B1135" s="19" t="e">
        <f aca="false">IF(A1135="","",IF(VLOOKUP($B$12,Data!$A$2:$B$8,2,0)&lt;13,EDATE($B$16,A1135*12/VLOOKUP($B$12,Data!$A$2:$B$8,2,0)),IF(VLOOKUP($B$12,Data!$A$2:$B$8,2,0)=52,B1134+7,B1134+14)))</f>
        <v>#VALUE!</v>
      </c>
      <c r="C1135" s="0" t="e">
        <f aca="false">IF(A1135="","",F1134*($B$10/VLOOKUP($B$12,Data!$A$2:$B$8,2,0)))</f>
        <v>#VALUE!</v>
      </c>
      <c r="D1135" s="0" t="e">
        <f aca="false">IF(A1135="","",IF(F1134&lt;$F$9,F1134,$F$9-C1135))</f>
        <v>#VALUE!</v>
      </c>
      <c r="E1135" s="20" t="e">
        <f aca="false">IF(D1135&gt;=F1134,"",IF(A1135="","",IF($D$9&gt;0,$D$9,0)+IF(AND(DATE(YEAR(B1135),MONTH($D$11),DAY($D$11))&gt;B1134,DATE(YEAR(B1135),MONTH($D$11),DAY($D$11))&lt;=B1135),$D$10,0)+IF(AND($D$13&gt;B1134,$D$13&lt;=B1135),$D$12,0)))</f>
        <v>#VALUE!</v>
      </c>
      <c r="F1135" s="0" t="e">
        <f aca="false">IF(A1135="","",F1134-D1135-E1135)</f>
        <v>#VALUE!</v>
      </c>
    </row>
    <row r="1136" customFormat="false" ht="12.85" hidden="false" customHeight="false" outlineLevel="0" collapsed="false">
      <c r="A1136" s="0" t="e">
        <f aca="false">IF(AND(A1135&lt;$F$12,F1135&gt;0),A1135+1,"")</f>
        <v>#VALUE!</v>
      </c>
      <c r="B1136" s="19" t="e">
        <f aca="false">IF(A1136="","",IF(VLOOKUP($B$12,Data!$A$2:$B$8,2,0)&lt;13,EDATE($B$16,A1136*12/VLOOKUP($B$12,Data!$A$2:$B$8,2,0)),IF(VLOOKUP($B$12,Data!$A$2:$B$8,2,0)=52,B1135+7,B1135+14)))</f>
        <v>#VALUE!</v>
      </c>
      <c r="C1136" s="0" t="e">
        <f aca="false">IF(A1136="","",F1135*($B$10/VLOOKUP($B$12,Data!$A$2:$B$8,2,0)))</f>
        <v>#VALUE!</v>
      </c>
      <c r="D1136" s="0" t="e">
        <f aca="false">IF(A1136="","",IF(F1135&lt;$F$9,F1135,$F$9-C1136))</f>
        <v>#VALUE!</v>
      </c>
      <c r="E1136" s="20" t="e">
        <f aca="false">IF(D1136&gt;=F1135,"",IF(A1136="","",IF($D$9&gt;0,$D$9,0)+IF(AND(DATE(YEAR(B1136),MONTH($D$11),DAY($D$11))&gt;B1135,DATE(YEAR(B1136),MONTH($D$11),DAY($D$11))&lt;=B1136),$D$10,0)+IF(AND($D$13&gt;B1135,$D$13&lt;=B1136),$D$12,0)))</f>
        <v>#VALUE!</v>
      </c>
      <c r="F1136" s="0" t="e">
        <f aca="false">IF(A1136="","",F1135-D1136-E1136)</f>
        <v>#VALUE!</v>
      </c>
    </row>
    <row r="1137" customFormat="false" ht="12.85" hidden="false" customHeight="false" outlineLevel="0" collapsed="false">
      <c r="A1137" s="0" t="e">
        <f aca="false">IF(AND(A1136&lt;$F$12,F1136&gt;0),A1136+1,"")</f>
        <v>#VALUE!</v>
      </c>
      <c r="B1137" s="19" t="e">
        <f aca="false">IF(A1137="","",IF(VLOOKUP($B$12,Data!$A$2:$B$8,2,0)&lt;13,EDATE($B$16,A1137*12/VLOOKUP($B$12,Data!$A$2:$B$8,2,0)),IF(VLOOKUP($B$12,Data!$A$2:$B$8,2,0)=52,B1136+7,B1136+14)))</f>
        <v>#VALUE!</v>
      </c>
      <c r="C1137" s="0" t="e">
        <f aca="false">IF(A1137="","",F1136*($B$10/VLOOKUP($B$12,Data!$A$2:$B$8,2,0)))</f>
        <v>#VALUE!</v>
      </c>
      <c r="D1137" s="0" t="e">
        <f aca="false">IF(A1137="","",IF(F1136&lt;$F$9,F1136,$F$9-C1137))</f>
        <v>#VALUE!</v>
      </c>
      <c r="E1137" s="20" t="e">
        <f aca="false">IF(D1137&gt;=F1136,"",IF(A1137="","",IF($D$9&gt;0,$D$9,0)+IF(AND(DATE(YEAR(B1137),MONTH($D$11),DAY($D$11))&gt;B1136,DATE(YEAR(B1137),MONTH($D$11),DAY($D$11))&lt;=B1137),$D$10,0)+IF(AND($D$13&gt;B1136,$D$13&lt;=B1137),$D$12,0)))</f>
        <v>#VALUE!</v>
      </c>
      <c r="F1137" s="0" t="e">
        <f aca="false">IF(A1137="","",F1136-D1137-E1137)</f>
        <v>#VALUE!</v>
      </c>
    </row>
    <row r="1138" customFormat="false" ht="12.85" hidden="false" customHeight="false" outlineLevel="0" collapsed="false">
      <c r="A1138" s="0" t="e">
        <f aca="false">IF(AND(A1137&lt;$F$12,F1137&gt;0),A1137+1,"")</f>
        <v>#VALUE!</v>
      </c>
      <c r="B1138" s="19" t="e">
        <f aca="false">IF(A1138="","",IF(VLOOKUP($B$12,Data!$A$2:$B$8,2,0)&lt;13,EDATE($B$16,A1138*12/VLOOKUP($B$12,Data!$A$2:$B$8,2,0)),IF(VLOOKUP($B$12,Data!$A$2:$B$8,2,0)=52,B1137+7,B1137+14)))</f>
        <v>#VALUE!</v>
      </c>
      <c r="C1138" s="0" t="e">
        <f aca="false">IF(A1138="","",F1137*($B$10/VLOOKUP($B$12,Data!$A$2:$B$8,2,0)))</f>
        <v>#VALUE!</v>
      </c>
      <c r="D1138" s="0" t="e">
        <f aca="false">IF(A1138="","",IF(F1137&lt;$F$9,F1137,$F$9-C1138))</f>
        <v>#VALUE!</v>
      </c>
      <c r="E1138" s="20" t="e">
        <f aca="false">IF(D1138&gt;=F1137,"",IF(A1138="","",IF($D$9&gt;0,$D$9,0)+IF(AND(DATE(YEAR(B1138),MONTH($D$11),DAY($D$11))&gt;B1137,DATE(YEAR(B1138),MONTH($D$11),DAY($D$11))&lt;=B1138),$D$10,0)+IF(AND($D$13&gt;B1137,$D$13&lt;=B1138),$D$12,0)))</f>
        <v>#VALUE!</v>
      </c>
      <c r="F1138" s="0" t="e">
        <f aca="false">IF(A1138="","",F1137-D1138-E1138)</f>
        <v>#VALUE!</v>
      </c>
    </row>
    <row r="1139" customFormat="false" ht="12.85" hidden="false" customHeight="false" outlineLevel="0" collapsed="false">
      <c r="A1139" s="0" t="e">
        <f aca="false">IF(AND(A1138&lt;$F$12,F1138&gt;0),A1138+1,"")</f>
        <v>#VALUE!</v>
      </c>
      <c r="B1139" s="19" t="e">
        <f aca="false">IF(A1139="","",IF(VLOOKUP($B$12,Data!$A$2:$B$8,2,0)&lt;13,EDATE($B$16,A1139*12/VLOOKUP($B$12,Data!$A$2:$B$8,2,0)),IF(VLOOKUP($B$12,Data!$A$2:$B$8,2,0)=52,B1138+7,B1138+14)))</f>
        <v>#VALUE!</v>
      </c>
      <c r="C1139" s="0" t="e">
        <f aca="false">IF(A1139="","",F1138*($B$10/VLOOKUP($B$12,Data!$A$2:$B$8,2,0)))</f>
        <v>#VALUE!</v>
      </c>
      <c r="D1139" s="0" t="e">
        <f aca="false">IF(A1139="","",IF(F1138&lt;$F$9,F1138,$F$9-C1139))</f>
        <v>#VALUE!</v>
      </c>
      <c r="E1139" s="20" t="e">
        <f aca="false">IF(D1139&gt;=F1138,"",IF(A1139="","",IF($D$9&gt;0,$D$9,0)+IF(AND(DATE(YEAR(B1139),MONTH($D$11),DAY($D$11))&gt;B1138,DATE(YEAR(B1139),MONTH($D$11),DAY($D$11))&lt;=B1139),$D$10,0)+IF(AND($D$13&gt;B1138,$D$13&lt;=B1139),$D$12,0)))</f>
        <v>#VALUE!</v>
      </c>
      <c r="F1139" s="0" t="e">
        <f aca="false">IF(A1139="","",F1138-D1139-E1139)</f>
        <v>#VALUE!</v>
      </c>
    </row>
    <row r="1140" customFormat="false" ht="12.85" hidden="false" customHeight="false" outlineLevel="0" collapsed="false">
      <c r="A1140" s="0" t="e">
        <f aca="false">IF(AND(A1139&lt;$F$12,F1139&gt;0),A1139+1,"")</f>
        <v>#VALUE!</v>
      </c>
      <c r="B1140" s="19" t="e">
        <f aca="false">IF(A1140="","",IF(VLOOKUP($B$12,Data!$A$2:$B$8,2,0)&lt;13,EDATE($B$16,A1140*12/VLOOKUP($B$12,Data!$A$2:$B$8,2,0)),IF(VLOOKUP($B$12,Data!$A$2:$B$8,2,0)=52,B1139+7,B1139+14)))</f>
        <v>#VALUE!</v>
      </c>
      <c r="C1140" s="0" t="e">
        <f aca="false">IF(A1140="","",F1139*($B$10/VLOOKUP($B$12,Data!$A$2:$B$8,2,0)))</f>
        <v>#VALUE!</v>
      </c>
      <c r="D1140" s="0" t="e">
        <f aca="false">IF(A1140="","",IF(F1139&lt;$F$9,F1139,$F$9-C1140))</f>
        <v>#VALUE!</v>
      </c>
      <c r="E1140" s="20" t="e">
        <f aca="false">IF(D1140&gt;=F1139,"",IF(A1140="","",IF($D$9&gt;0,$D$9,0)+IF(AND(DATE(YEAR(B1140),MONTH($D$11),DAY($D$11))&gt;B1139,DATE(YEAR(B1140),MONTH($D$11),DAY($D$11))&lt;=B1140),$D$10,0)+IF(AND($D$13&gt;B1139,$D$13&lt;=B1140),$D$12,0)))</f>
        <v>#VALUE!</v>
      </c>
      <c r="F1140" s="0" t="e">
        <f aca="false">IF(A1140="","",F1139-D1140-E1140)</f>
        <v>#VALUE!</v>
      </c>
    </row>
    <row r="1141" customFormat="false" ht="12.85" hidden="false" customHeight="false" outlineLevel="0" collapsed="false">
      <c r="A1141" s="0" t="e">
        <f aca="false">IF(AND(A1140&lt;$F$12,F1140&gt;0),A1140+1,"")</f>
        <v>#VALUE!</v>
      </c>
      <c r="B1141" s="19" t="e">
        <f aca="false">IF(A1141="","",IF(VLOOKUP($B$12,Data!$A$2:$B$8,2,0)&lt;13,EDATE($B$16,A1141*12/VLOOKUP($B$12,Data!$A$2:$B$8,2,0)),IF(VLOOKUP($B$12,Data!$A$2:$B$8,2,0)=52,B1140+7,B1140+14)))</f>
        <v>#VALUE!</v>
      </c>
      <c r="C1141" s="0" t="e">
        <f aca="false">IF(A1141="","",F1140*($B$10/VLOOKUP($B$12,Data!$A$2:$B$8,2,0)))</f>
        <v>#VALUE!</v>
      </c>
      <c r="D1141" s="0" t="e">
        <f aca="false">IF(A1141="","",IF(F1140&lt;$F$9,F1140,$F$9-C1141))</f>
        <v>#VALUE!</v>
      </c>
      <c r="E1141" s="20" t="e">
        <f aca="false">IF(D1141&gt;=F1140,"",IF(A1141="","",IF($D$9&gt;0,$D$9,0)+IF(AND(DATE(YEAR(B1141),MONTH($D$11),DAY($D$11))&gt;B1140,DATE(YEAR(B1141),MONTH($D$11),DAY($D$11))&lt;=B1141),$D$10,0)+IF(AND($D$13&gt;B1140,$D$13&lt;=B1141),$D$12,0)))</f>
        <v>#VALUE!</v>
      </c>
      <c r="F1141" s="0" t="e">
        <f aca="false">IF(A1141="","",F1140-D1141-E1141)</f>
        <v>#VALUE!</v>
      </c>
    </row>
    <row r="1142" customFormat="false" ht="12.85" hidden="false" customHeight="false" outlineLevel="0" collapsed="false">
      <c r="A1142" s="0" t="e">
        <f aca="false">IF(AND(A1141&lt;$F$12,F1141&gt;0),A1141+1,"")</f>
        <v>#VALUE!</v>
      </c>
      <c r="B1142" s="19" t="e">
        <f aca="false">IF(A1142="","",IF(VLOOKUP($B$12,Data!$A$2:$B$8,2,0)&lt;13,EDATE($B$16,A1142*12/VLOOKUP($B$12,Data!$A$2:$B$8,2,0)),IF(VLOOKUP($B$12,Data!$A$2:$B$8,2,0)=52,B1141+7,B1141+14)))</f>
        <v>#VALUE!</v>
      </c>
      <c r="C1142" s="0" t="e">
        <f aca="false">IF(A1142="","",F1141*($B$10/VLOOKUP($B$12,Data!$A$2:$B$8,2,0)))</f>
        <v>#VALUE!</v>
      </c>
      <c r="D1142" s="0" t="e">
        <f aca="false">IF(A1142="","",IF(F1141&lt;$F$9,F1141,$F$9-C1142))</f>
        <v>#VALUE!</v>
      </c>
      <c r="E1142" s="20" t="e">
        <f aca="false">IF(D1142&gt;=F1141,"",IF(A1142="","",IF($D$9&gt;0,$D$9,0)+IF(AND(DATE(YEAR(B1142),MONTH($D$11),DAY($D$11))&gt;B1141,DATE(YEAR(B1142),MONTH($D$11),DAY($D$11))&lt;=B1142),$D$10,0)+IF(AND($D$13&gt;B1141,$D$13&lt;=B1142),$D$12,0)))</f>
        <v>#VALUE!</v>
      </c>
      <c r="F1142" s="0" t="e">
        <f aca="false">IF(A1142="","",F1141-D1142-E1142)</f>
        <v>#VALUE!</v>
      </c>
    </row>
    <row r="1143" customFormat="false" ht="12.85" hidden="false" customHeight="false" outlineLevel="0" collapsed="false">
      <c r="A1143" s="0" t="e">
        <f aca="false">IF(AND(A1142&lt;$F$12,F1142&gt;0),A1142+1,"")</f>
        <v>#VALUE!</v>
      </c>
      <c r="B1143" s="19" t="e">
        <f aca="false">IF(A1143="","",IF(VLOOKUP($B$12,Data!$A$2:$B$8,2,0)&lt;13,EDATE($B$16,A1143*12/VLOOKUP($B$12,Data!$A$2:$B$8,2,0)),IF(VLOOKUP($B$12,Data!$A$2:$B$8,2,0)=52,B1142+7,B1142+14)))</f>
        <v>#VALUE!</v>
      </c>
      <c r="C1143" s="0" t="e">
        <f aca="false">IF(A1143="","",F1142*($B$10/VLOOKUP($B$12,Data!$A$2:$B$8,2,0)))</f>
        <v>#VALUE!</v>
      </c>
      <c r="D1143" s="0" t="e">
        <f aca="false">IF(A1143="","",IF(F1142&lt;$F$9,F1142,$F$9-C1143))</f>
        <v>#VALUE!</v>
      </c>
      <c r="E1143" s="20" t="e">
        <f aca="false">IF(D1143&gt;=F1142,"",IF(A1143="","",IF($D$9&gt;0,$D$9,0)+IF(AND(DATE(YEAR(B1143),MONTH($D$11),DAY($D$11))&gt;B1142,DATE(YEAR(B1143),MONTH($D$11),DAY($D$11))&lt;=B1143),$D$10,0)+IF(AND($D$13&gt;B1142,$D$13&lt;=B1143),$D$12,0)))</f>
        <v>#VALUE!</v>
      </c>
      <c r="F1143" s="0" t="e">
        <f aca="false">IF(A1143="","",F1142-D1143-E1143)</f>
        <v>#VALUE!</v>
      </c>
    </row>
    <row r="1144" customFormat="false" ht="12.85" hidden="false" customHeight="false" outlineLevel="0" collapsed="false">
      <c r="A1144" s="0" t="e">
        <f aca="false">IF(AND(A1143&lt;$F$12,F1143&gt;0),A1143+1,"")</f>
        <v>#VALUE!</v>
      </c>
      <c r="B1144" s="19" t="e">
        <f aca="false">IF(A1144="","",IF(VLOOKUP($B$12,Data!$A$2:$B$8,2,0)&lt;13,EDATE($B$16,A1144*12/VLOOKUP($B$12,Data!$A$2:$B$8,2,0)),IF(VLOOKUP($B$12,Data!$A$2:$B$8,2,0)=52,B1143+7,B1143+14)))</f>
        <v>#VALUE!</v>
      </c>
      <c r="C1144" s="0" t="e">
        <f aca="false">IF(A1144="","",F1143*($B$10/VLOOKUP($B$12,Data!$A$2:$B$8,2,0)))</f>
        <v>#VALUE!</v>
      </c>
      <c r="D1144" s="0" t="e">
        <f aca="false">IF(A1144="","",IF(F1143&lt;$F$9,F1143,$F$9-C1144))</f>
        <v>#VALUE!</v>
      </c>
      <c r="E1144" s="20" t="e">
        <f aca="false">IF(D1144&gt;=F1143,"",IF(A1144="","",IF($D$9&gt;0,$D$9,0)+IF(AND(DATE(YEAR(B1144),MONTH($D$11),DAY($D$11))&gt;B1143,DATE(YEAR(B1144),MONTH($D$11),DAY($D$11))&lt;=B1144),$D$10,0)+IF(AND($D$13&gt;B1143,$D$13&lt;=B1144),$D$12,0)))</f>
        <v>#VALUE!</v>
      </c>
      <c r="F1144" s="0" t="e">
        <f aca="false">IF(A1144="","",F1143-D1144-E1144)</f>
        <v>#VALUE!</v>
      </c>
    </row>
    <row r="1145" customFormat="false" ht="12.85" hidden="false" customHeight="false" outlineLevel="0" collapsed="false">
      <c r="A1145" s="0" t="e">
        <f aca="false">IF(AND(A1144&lt;$F$12,F1144&gt;0),A1144+1,"")</f>
        <v>#VALUE!</v>
      </c>
      <c r="B1145" s="19" t="e">
        <f aca="false">IF(A1145="","",IF(VLOOKUP($B$12,Data!$A$2:$B$8,2,0)&lt;13,EDATE($B$16,A1145*12/VLOOKUP($B$12,Data!$A$2:$B$8,2,0)),IF(VLOOKUP($B$12,Data!$A$2:$B$8,2,0)=52,B1144+7,B1144+14)))</f>
        <v>#VALUE!</v>
      </c>
      <c r="C1145" s="0" t="e">
        <f aca="false">IF(A1145="","",F1144*($B$10/VLOOKUP($B$12,Data!$A$2:$B$8,2,0)))</f>
        <v>#VALUE!</v>
      </c>
      <c r="D1145" s="0" t="e">
        <f aca="false">IF(A1145="","",IF(F1144&lt;$F$9,F1144,$F$9-C1145))</f>
        <v>#VALUE!</v>
      </c>
      <c r="E1145" s="20" t="e">
        <f aca="false">IF(D1145&gt;=F1144,"",IF(A1145="","",IF($D$9&gt;0,$D$9,0)+IF(AND(DATE(YEAR(B1145),MONTH($D$11),DAY($D$11))&gt;B1144,DATE(YEAR(B1145),MONTH($D$11),DAY($D$11))&lt;=B1145),$D$10,0)+IF(AND($D$13&gt;B1144,$D$13&lt;=B1145),$D$12,0)))</f>
        <v>#VALUE!</v>
      </c>
      <c r="F1145" s="0" t="e">
        <f aca="false">IF(A1145="","",F1144-D1145-E1145)</f>
        <v>#VALUE!</v>
      </c>
    </row>
    <row r="1146" customFormat="false" ht="12.85" hidden="false" customHeight="false" outlineLevel="0" collapsed="false">
      <c r="A1146" s="0" t="e">
        <f aca="false">IF(AND(A1145&lt;$F$12,F1145&gt;0),A1145+1,"")</f>
        <v>#VALUE!</v>
      </c>
      <c r="B1146" s="19" t="e">
        <f aca="false">IF(A1146="","",IF(VLOOKUP($B$12,Data!$A$2:$B$8,2,0)&lt;13,EDATE($B$16,A1146*12/VLOOKUP($B$12,Data!$A$2:$B$8,2,0)),IF(VLOOKUP($B$12,Data!$A$2:$B$8,2,0)=52,B1145+7,B1145+14)))</f>
        <v>#VALUE!</v>
      </c>
      <c r="C1146" s="0" t="e">
        <f aca="false">IF(A1146="","",F1145*($B$10/VLOOKUP($B$12,Data!$A$2:$B$8,2,0)))</f>
        <v>#VALUE!</v>
      </c>
      <c r="D1146" s="0" t="e">
        <f aca="false">IF(A1146="","",IF(F1145&lt;$F$9,F1145,$F$9-C1146))</f>
        <v>#VALUE!</v>
      </c>
      <c r="E1146" s="20" t="e">
        <f aca="false">IF(D1146&gt;=F1145,"",IF(A1146="","",IF($D$9&gt;0,$D$9,0)+IF(AND(DATE(YEAR(B1146),MONTH($D$11),DAY($D$11))&gt;B1145,DATE(YEAR(B1146),MONTH($D$11),DAY($D$11))&lt;=B1146),$D$10,0)+IF(AND($D$13&gt;B1145,$D$13&lt;=B1146),$D$12,0)))</f>
        <v>#VALUE!</v>
      </c>
      <c r="F1146" s="0" t="e">
        <f aca="false">IF(A1146="","",F1145-D1146-E1146)</f>
        <v>#VALUE!</v>
      </c>
    </row>
    <row r="1147" customFormat="false" ht="12.85" hidden="false" customHeight="false" outlineLevel="0" collapsed="false">
      <c r="A1147" s="0" t="e">
        <f aca="false">IF(AND(A1146&lt;$F$12,F1146&gt;0),A1146+1,"")</f>
        <v>#VALUE!</v>
      </c>
      <c r="B1147" s="19" t="e">
        <f aca="false">IF(A1147="","",IF(VLOOKUP($B$12,Data!$A$2:$B$8,2,0)&lt;13,EDATE($B$16,A1147*12/VLOOKUP($B$12,Data!$A$2:$B$8,2,0)),IF(VLOOKUP($B$12,Data!$A$2:$B$8,2,0)=52,B1146+7,B1146+14)))</f>
        <v>#VALUE!</v>
      </c>
      <c r="C1147" s="0" t="e">
        <f aca="false">IF(A1147="","",F1146*($B$10/VLOOKUP($B$12,Data!$A$2:$B$8,2,0)))</f>
        <v>#VALUE!</v>
      </c>
      <c r="D1147" s="0" t="e">
        <f aca="false">IF(A1147="","",IF(F1146&lt;$F$9,F1146,$F$9-C1147))</f>
        <v>#VALUE!</v>
      </c>
      <c r="E1147" s="20" t="e">
        <f aca="false">IF(D1147&gt;=F1146,"",IF(A1147="","",IF($D$9&gt;0,$D$9,0)+IF(AND(DATE(YEAR(B1147),MONTH($D$11),DAY($D$11))&gt;B1146,DATE(YEAR(B1147),MONTH($D$11),DAY($D$11))&lt;=B1147),$D$10,0)+IF(AND($D$13&gt;B1146,$D$13&lt;=B1147),$D$12,0)))</f>
        <v>#VALUE!</v>
      </c>
      <c r="F1147" s="0" t="e">
        <f aca="false">IF(A1147="","",F1146-D1147-E1147)</f>
        <v>#VALUE!</v>
      </c>
    </row>
    <row r="1148" customFormat="false" ht="12.85" hidden="false" customHeight="false" outlineLevel="0" collapsed="false">
      <c r="A1148" s="0" t="e">
        <f aca="false">IF(AND(A1147&lt;$F$12,F1147&gt;0),A1147+1,"")</f>
        <v>#VALUE!</v>
      </c>
      <c r="B1148" s="19" t="e">
        <f aca="false">IF(A1148="","",IF(VLOOKUP($B$12,Data!$A$2:$B$8,2,0)&lt;13,EDATE($B$16,A1148*12/VLOOKUP($B$12,Data!$A$2:$B$8,2,0)),IF(VLOOKUP($B$12,Data!$A$2:$B$8,2,0)=52,B1147+7,B1147+14)))</f>
        <v>#VALUE!</v>
      </c>
      <c r="C1148" s="0" t="e">
        <f aca="false">IF(A1148="","",F1147*($B$10/VLOOKUP($B$12,Data!$A$2:$B$8,2,0)))</f>
        <v>#VALUE!</v>
      </c>
      <c r="D1148" s="0" t="e">
        <f aca="false">IF(A1148="","",IF(F1147&lt;$F$9,F1147,$F$9-C1148))</f>
        <v>#VALUE!</v>
      </c>
      <c r="E1148" s="20" t="e">
        <f aca="false">IF(D1148&gt;=F1147,"",IF(A1148="","",IF($D$9&gt;0,$D$9,0)+IF(AND(DATE(YEAR(B1148),MONTH($D$11),DAY($D$11))&gt;B1147,DATE(YEAR(B1148),MONTH($D$11),DAY($D$11))&lt;=B1148),$D$10,0)+IF(AND($D$13&gt;B1147,$D$13&lt;=B1148),$D$12,0)))</f>
        <v>#VALUE!</v>
      </c>
      <c r="F1148" s="0" t="e">
        <f aca="false">IF(A1148="","",F1147-D1148-E1148)</f>
        <v>#VALUE!</v>
      </c>
    </row>
    <row r="1149" customFormat="false" ht="12.85" hidden="false" customHeight="false" outlineLevel="0" collapsed="false">
      <c r="A1149" s="0" t="e">
        <f aca="false">IF(AND(A1148&lt;$F$12,F1148&gt;0),A1148+1,"")</f>
        <v>#VALUE!</v>
      </c>
      <c r="B1149" s="19" t="e">
        <f aca="false">IF(A1149="","",IF(VLOOKUP($B$12,Data!$A$2:$B$8,2,0)&lt;13,EDATE($B$16,A1149*12/VLOOKUP($B$12,Data!$A$2:$B$8,2,0)),IF(VLOOKUP($B$12,Data!$A$2:$B$8,2,0)=52,B1148+7,B1148+14)))</f>
        <v>#VALUE!</v>
      </c>
      <c r="C1149" s="0" t="e">
        <f aca="false">IF(A1149="","",F1148*($B$10/VLOOKUP($B$12,Data!$A$2:$B$8,2,0)))</f>
        <v>#VALUE!</v>
      </c>
      <c r="D1149" s="0" t="e">
        <f aca="false">IF(A1149="","",IF(F1148&lt;$F$9,F1148,$F$9-C1149))</f>
        <v>#VALUE!</v>
      </c>
      <c r="E1149" s="20" t="e">
        <f aca="false">IF(D1149&gt;=F1148,"",IF(A1149="","",IF($D$9&gt;0,$D$9,0)+IF(AND(DATE(YEAR(B1149),MONTH($D$11),DAY($D$11))&gt;B1148,DATE(YEAR(B1149),MONTH($D$11),DAY($D$11))&lt;=B1149),$D$10,0)+IF(AND($D$13&gt;B1148,$D$13&lt;=B1149),$D$12,0)))</f>
        <v>#VALUE!</v>
      </c>
      <c r="F1149" s="0" t="e">
        <f aca="false">IF(A1149="","",F1148-D1149-E1149)</f>
        <v>#VALUE!</v>
      </c>
    </row>
    <row r="1150" customFormat="false" ht="12.85" hidden="false" customHeight="false" outlineLevel="0" collapsed="false">
      <c r="A1150" s="0" t="e">
        <f aca="false">IF(AND(A1149&lt;$F$12,F1149&gt;0),A1149+1,"")</f>
        <v>#VALUE!</v>
      </c>
      <c r="B1150" s="19" t="e">
        <f aca="false">IF(A1150="","",IF(VLOOKUP($B$12,Data!$A$2:$B$8,2,0)&lt;13,EDATE($B$16,A1150*12/VLOOKUP($B$12,Data!$A$2:$B$8,2,0)),IF(VLOOKUP($B$12,Data!$A$2:$B$8,2,0)=52,B1149+7,B1149+14)))</f>
        <v>#VALUE!</v>
      </c>
      <c r="C1150" s="0" t="e">
        <f aca="false">IF(A1150="","",F1149*($B$10/VLOOKUP($B$12,Data!$A$2:$B$8,2,0)))</f>
        <v>#VALUE!</v>
      </c>
      <c r="D1150" s="0" t="e">
        <f aca="false">IF(A1150="","",IF(F1149&lt;$F$9,F1149,$F$9-C1150))</f>
        <v>#VALUE!</v>
      </c>
      <c r="E1150" s="20" t="e">
        <f aca="false">IF(D1150&gt;=F1149,"",IF(A1150="","",IF($D$9&gt;0,$D$9,0)+IF(AND(DATE(YEAR(B1150),MONTH($D$11),DAY($D$11))&gt;B1149,DATE(YEAR(B1150),MONTH($D$11),DAY($D$11))&lt;=B1150),$D$10,0)+IF(AND($D$13&gt;B1149,$D$13&lt;=B1150),$D$12,0)))</f>
        <v>#VALUE!</v>
      </c>
      <c r="F1150" s="0" t="e">
        <f aca="false">IF(A1150="","",F1149-D1150-E1150)</f>
        <v>#VALUE!</v>
      </c>
    </row>
    <row r="1151" customFormat="false" ht="12.85" hidden="false" customHeight="false" outlineLevel="0" collapsed="false">
      <c r="A1151" s="0" t="e">
        <f aca="false">IF(AND(A1150&lt;$F$12,F1150&gt;0),A1150+1,"")</f>
        <v>#VALUE!</v>
      </c>
      <c r="B1151" s="19" t="e">
        <f aca="false">IF(A1151="","",IF(VLOOKUP($B$12,Data!$A$2:$B$8,2,0)&lt;13,EDATE($B$16,A1151*12/VLOOKUP($B$12,Data!$A$2:$B$8,2,0)),IF(VLOOKUP($B$12,Data!$A$2:$B$8,2,0)=52,B1150+7,B1150+14)))</f>
        <v>#VALUE!</v>
      </c>
      <c r="C1151" s="0" t="e">
        <f aca="false">IF(A1151="","",F1150*($B$10/VLOOKUP($B$12,Data!$A$2:$B$8,2,0)))</f>
        <v>#VALUE!</v>
      </c>
      <c r="D1151" s="0" t="e">
        <f aca="false">IF(A1151="","",IF(F1150&lt;$F$9,F1150,$F$9-C1151))</f>
        <v>#VALUE!</v>
      </c>
      <c r="E1151" s="20" t="e">
        <f aca="false">IF(D1151&gt;=F1150,"",IF(A1151="","",IF($D$9&gt;0,$D$9,0)+IF(AND(DATE(YEAR(B1151),MONTH($D$11),DAY($D$11))&gt;B1150,DATE(YEAR(B1151),MONTH($D$11),DAY($D$11))&lt;=B1151),$D$10,0)+IF(AND($D$13&gt;B1150,$D$13&lt;=B1151),$D$12,0)))</f>
        <v>#VALUE!</v>
      </c>
      <c r="F1151" s="0" t="e">
        <f aca="false">IF(A1151="","",F1150-D1151-E1151)</f>
        <v>#VALUE!</v>
      </c>
    </row>
    <row r="1152" customFormat="false" ht="12.85" hidden="false" customHeight="false" outlineLevel="0" collapsed="false">
      <c r="A1152" s="0" t="e">
        <f aca="false">IF(AND(A1151&lt;$F$12,F1151&gt;0),A1151+1,"")</f>
        <v>#VALUE!</v>
      </c>
      <c r="B1152" s="19" t="e">
        <f aca="false">IF(A1152="","",IF(VLOOKUP($B$12,Data!$A$2:$B$8,2,0)&lt;13,EDATE($B$16,A1152*12/VLOOKUP($B$12,Data!$A$2:$B$8,2,0)),IF(VLOOKUP($B$12,Data!$A$2:$B$8,2,0)=52,B1151+7,B1151+14)))</f>
        <v>#VALUE!</v>
      </c>
      <c r="C1152" s="0" t="e">
        <f aca="false">IF(A1152="","",F1151*($B$10/VLOOKUP($B$12,Data!$A$2:$B$8,2,0)))</f>
        <v>#VALUE!</v>
      </c>
      <c r="D1152" s="0" t="e">
        <f aca="false">IF(A1152="","",IF(F1151&lt;$F$9,F1151,$F$9-C1152))</f>
        <v>#VALUE!</v>
      </c>
      <c r="E1152" s="20" t="e">
        <f aca="false">IF(D1152&gt;=F1151,"",IF(A1152="","",IF($D$9&gt;0,$D$9,0)+IF(AND(DATE(YEAR(B1152),MONTH($D$11),DAY($D$11))&gt;B1151,DATE(YEAR(B1152),MONTH($D$11),DAY($D$11))&lt;=B1152),$D$10,0)+IF(AND($D$13&gt;B1151,$D$13&lt;=B1152),$D$12,0)))</f>
        <v>#VALUE!</v>
      </c>
      <c r="F1152" s="0" t="e">
        <f aca="false">IF(A1152="","",F1151-D1152-E1152)</f>
        <v>#VALUE!</v>
      </c>
    </row>
    <row r="1153" customFormat="false" ht="12.85" hidden="false" customHeight="false" outlineLevel="0" collapsed="false">
      <c r="A1153" s="0" t="e">
        <f aca="false">IF(AND(A1152&lt;$F$12,F1152&gt;0),A1152+1,"")</f>
        <v>#VALUE!</v>
      </c>
      <c r="B1153" s="19" t="e">
        <f aca="false">IF(A1153="","",IF(VLOOKUP($B$12,Data!$A$2:$B$8,2,0)&lt;13,EDATE($B$16,A1153*12/VLOOKUP($B$12,Data!$A$2:$B$8,2,0)),IF(VLOOKUP($B$12,Data!$A$2:$B$8,2,0)=52,B1152+7,B1152+14)))</f>
        <v>#VALUE!</v>
      </c>
      <c r="C1153" s="0" t="e">
        <f aca="false">IF(A1153="","",F1152*($B$10/VLOOKUP($B$12,Data!$A$2:$B$8,2,0)))</f>
        <v>#VALUE!</v>
      </c>
      <c r="D1153" s="0" t="e">
        <f aca="false">IF(A1153="","",IF(F1152&lt;$F$9,F1152,$F$9-C1153))</f>
        <v>#VALUE!</v>
      </c>
      <c r="E1153" s="20" t="e">
        <f aca="false">IF(D1153&gt;=F1152,"",IF(A1153="","",IF($D$9&gt;0,$D$9,0)+IF(AND(DATE(YEAR(B1153),MONTH($D$11),DAY($D$11))&gt;B1152,DATE(YEAR(B1153),MONTH($D$11),DAY($D$11))&lt;=B1153),$D$10,0)+IF(AND($D$13&gt;B1152,$D$13&lt;=B1153),$D$12,0)))</f>
        <v>#VALUE!</v>
      </c>
      <c r="F1153" s="0" t="e">
        <f aca="false">IF(A1153="","",F1152-D1153-E1153)</f>
        <v>#VALUE!</v>
      </c>
    </row>
    <row r="1154" customFormat="false" ht="12.85" hidden="false" customHeight="false" outlineLevel="0" collapsed="false">
      <c r="A1154" s="0" t="e">
        <f aca="false">IF(AND(A1153&lt;$F$12,F1153&gt;0),A1153+1,"")</f>
        <v>#VALUE!</v>
      </c>
      <c r="B1154" s="19" t="e">
        <f aca="false">IF(A1154="","",IF(VLOOKUP($B$12,Data!$A$2:$B$8,2,0)&lt;13,EDATE($B$16,A1154*12/VLOOKUP($B$12,Data!$A$2:$B$8,2,0)),IF(VLOOKUP($B$12,Data!$A$2:$B$8,2,0)=52,B1153+7,B1153+14)))</f>
        <v>#VALUE!</v>
      </c>
      <c r="C1154" s="0" t="e">
        <f aca="false">IF(A1154="","",F1153*($B$10/VLOOKUP($B$12,Data!$A$2:$B$8,2,0)))</f>
        <v>#VALUE!</v>
      </c>
      <c r="D1154" s="0" t="e">
        <f aca="false">IF(A1154="","",IF(F1153&lt;$F$9,F1153,$F$9-C1154))</f>
        <v>#VALUE!</v>
      </c>
      <c r="E1154" s="20" t="e">
        <f aca="false">IF(D1154&gt;=F1153,"",IF(A1154="","",IF($D$9&gt;0,$D$9,0)+IF(AND(DATE(YEAR(B1154),MONTH($D$11),DAY($D$11))&gt;B1153,DATE(YEAR(B1154),MONTH($D$11),DAY($D$11))&lt;=B1154),$D$10,0)+IF(AND($D$13&gt;B1153,$D$13&lt;=B1154),$D$12,0)))</f>
        <v>#VALUE!</v>
      </c>
      <c r="F1154" s="0" t="e">
        <f aca="false">IF(A1154="","",F1153-D1154-E1154)</f>
        <v>#VALUE!</v>
      </c>
    </row>
    <row r="1155" customFormat="false" ht="12.85" hidden="false" customHeight="false" outlineLevel="0" collapsed="false">
      <c r="A1155" s="0" t="e">
        <f aca="false">IF(AND(A1154&lt;$F$12,F1154&gt;0),A1154+1,"")</f>
        <v>#VALUE!</v>
      </c>
      <c r="B1155" s="19" t="e">
        <f aca="false">IF(A1155="","",IF(VLOOKUP($B$12,Data!$A$2:$B$8,2,0)&lt;13,EDATE($B$16,A1155*12/VLOOKUP($B$12,Data!$A$2:$B$8,2,0)),IF(VLOOKUP($B$12,Data!$A$2:$B$8,2,0)=52,B1154+7,B1154+14)))</f>
        <v>#VALUE!</v>
      </c>
      <c r="C1155" s="0" t="e">
        <f aca="false">IF(A1155="","",F1154*($B$10/VLOOKUP($B$12,Data!$A$2:$B$8,2,0)))</f>
        <v>#VALUE!</v>
      </c>
      <c r="D1155" s="0" t="e">
        <f aca="false">IF(A1155="","",IF(F1154&lt;$F$9,F1154,$F$9-C1155))</f>
        <v>#VALUE!</v>
      </c>
      <c r="E1155" s="20" t="e">
        <f aca="false">IF(D1155&gt;=F1154,"",IF(A1155="","",IF($D$9&gt;0,$D$9,0)+IF(AND(DATE(YEAR(B1155),MONTH($D$11),DAY($D$11))&gt;B1154,DATE(YEAR(B1155),MONTH($D$11),DAY($D$11))&lt;=B1155),$D$10,0)+IF(AND($D$13&gt;B1154,$D$13&lt;=B1155),$D$12,0)))</f>
        <v>#VALUE!</v>
      </c>
      <c r="F1155" s="0" t="e">
        <f aca="false">IF(A1155="","",F1154-D1155-E1155)</f>
        <v>#VALUE!</v>
      </c>
    </row>
    <row r="1156" customFormat="false" ht="12.85" hidden="false" customHeight="false" outlineLevel="0" collapsed="false">
      <c r="A1156" s="0" t="e">
        <f aca="false">IF(AND(A1155&lt;$F$12,F1155&gt;0),A1155+1,"")</f>
        <v>#VALUE!</v>
      </c>
      <c r="B1156" s="19" t="e">
        <f aca="false">IF(A1156="","",IF(VLOOKUP($B$12,Data!$A$2:$B$8,2,0)&lt;13,EDATE($B$16,A1156*12/VLOOKUP($B$12,Data!$A$2:$B$8,2,0)),IF(VLOOKUP($B$12,Data!$A$2:$B$8,2,0)=52,B1155+7,B1155+14)))</f>
        <v>#VALUE!</v>
      </c>
      <c r="C1156" s="0" t="e">
        <f aca="false">IF(A1156="","",F1155*($B$10/VLOOKUP($B$12,Data!$A$2:$B$8,2,0)))</f>
        <v>#VALUE!</v>
      </c>
      <c r="D1156" s="0" t="e">
        <f aca="false">IF(A1156="","",IF(F1155&lt;$F$9,F1155,$F$9-C1156))</f>
        <v>#VALUE!</v>
      </c>
      <c r="E1156" s="20" t="e">
        <f aca="false">IF(D1156&gt;=F1155,"",IF(A1156="","",IF($D$9&gt;0,$D$9,0)+IF(AND(DATE(YEAR(B1156),MONTH($D$11),DAY($D$11))&gt;B1155,DATE(YEAR(B1156),MONTH($D$11),DAY($D$11))&lt;=B1156),$D$10,0)+IF(AND($D$13&gt;B1155,$D$13&lt;=B1156),$D$12,0)))</f>
        <v>#VALUE!</v>
      </c>
      <c r="F1156" s="0" t="e">
        <f aca="false">IF(A1156="","",F1155-D1156-E1156)</f>
        <v>#VALUE!</v>
      </c>
    </row>
    <row r="1157" customFormat="false" ht="12.85" hidden="false" customHeight="false" outlineLevel="0" collapsed="false">
      <c r="A1157" s="0" t="e">
        <f aca="false">IF(AND(A1156&lt;$F$12,F1156&gt;0),A1156+1,"")</f>
        <v>#VALUE!</v>
      </c>
      <c r="B1157" s="19" t="e">
        <f aca="false">IF(A1157="","",IF(VLOOKUP($B$12,Data!$A$2:$B$8,2,0)&lt;13,EDATE($B$16,A1157*12/VLOOKUP($B$12,Data!$A$2:$B$8,2,0)),IF(VLOOKUP($B$12,Data!$A$2:$B$8,2,0)=52,B1156+7,B1156+14)))</f>
        <v>#VALUE!</v>
      </c>
      <c r="C1157" s="0" t="e">
        <f aca="false">IF(A1157="","",F1156*($B$10/VLOOKUP($B$12,Data!$A$2:$B$8,2,0)))</f>
        <v>#VALUE!</v>
      </c>
      <c r="D1157" s="0" t="e">
        <f aca="false">IF(A1157="","",IF(F1156&lt;$F$9,F1156,$F$9-C1157))</f>
        <v>#VALUE!</v>
      </c>
      <c r="E1157" s="20" t="e">
        <f aca="false">IF(D1157&gt;=F1156,"",IF(A1157="","",IF($D$9&gt;0,$D$9,0)+IF(AND(DATE(YEAR(B1157),MONTH($D$11),DAY($D$11))&gt;B1156,DATE(YEAR(B1157),MONTH($D$11),DAY($D$11))&lt;=B1157),$D$10,0)+IF(AND($D$13&gt;B1156,$D$13&lt;=B1157),$D$12,0)))</f>
        <v>#VALUE!</v>
      </c>
      <c r="F1157" s="0" t="e">
        <f aca="false">IF(A1157="","",F1156-D1157-E1157)</f>
        <v>#VALUE!</v>
      </c>
    </row>
    <row r="1158" customFormat="false" ht="12.85" hidden="false" customHeight="false" outlineLevel="0" collapsed="false">
      <c r="A1158" s="0" t="e">
        <f aca="false">IF(AND(A1157&lt;$F$12,F1157&gt;0),A1157+1,"")</f>
        <v>#VALUE!</v>
      </c>
      <c r="B1158" s="19" t="e">
        <f aca="false">IF(A1158="","",IF(VLOOKUP($B$12,Data!$A$2:$B$8,2,0)&lt;13,EDATE($B$16,A1158*12/VLOOKUP($B$12,Data!$A$2:$B$8,2,0)),IF(VLOOKUP($B$12,Data!$A$2:$B$8,2,0)=52,B1157+7,B1157+14)))</f>
        <v>#VALUE!</v>
      </c>
      <c r="C1158" s="0" t="e">
        <f aca="false">IF(A1158="","",F1157*($B$10/VLOOKUP($B$12,Data!$A$2:$B$8,2,0)))</f>
        <v>#VALUE!</v>
      </c>
      <c r="D1158" s="0" t="e">
        <f aca="false">IF(A1158="","",IF(F1157&lt;$F$9,F1157,$F$9-C1158))</f>
        <v>#VALUE!</v>
      </c>
      <c r="E1158" s="20" t="e">
        <f aca="false">IF(D1158&gt;=F1157,"",IF(A1158="","",IF($D$9&gt;0,$D$9,0)+IF(AND(DATE(YEAR(B1158),MONTH($D$11),DAY($D$11))&gt;B1157,DATE(YEAR(B1158),MONTH($D$11),DAY($D$11))&lt;=B1158),$D$10,0)+IF(AND($D$13&gt;B1157,$D$13&lt;=B1158),$D$12,0)))</f>
        <v>#VALUE!</v>
      </c>
      <c r="F1158" s="0" t="e">
        <f aca="false">IF(A1158="","",F1157-D1158-E1158)</f>
        <v>#VALUE!</v>
      </c>
    </row>
    <row r="1159" customFormat="false" ht="12.85" hidden="false" customHeight="false" outlineLevel="0" collapsed="false">
      <c r="A1159" s="0" t="e">
        <f aca="false">IF(AND(A1158&lt;$F$12,F1158&gt;0),A1158+1,"")</f>
        <v>#VALUE!</v>
      </c>
      <c r="B1159" s="19" t="e">
        <f aca="false">IF(A1159="","",IF(VLOOKUP($B$12,Data!$A$2:$B$8,2,0)&lt;13,EDATE($B$16,A1159*12/VLOOKUP($B$12,Data!$A$2:$B$8,2,0)),IF(VLOOKUP($B$12,Data!$A$2:$B$8,2,0)=52,B1158+7,B1158+14)))</f>
        <v>#VALUE!</v>
      </c>
      <c r="C1159" s="0" t="e">
        <f aca="false">IF(A1159="","",F1158*($B$10/VLOOKUP($B$12,Data!$A$2:$B$8,2,0)))</f>
        <v>#VALUE!</v>
      </c>
      <c r="D1159" s="0" t="e">
        <f aca="false">IF(A1159="","",IF(F1158&lt;$F$9,F1158,$F$9-C1159))</f>
        <v>#VALUE!</v>
      </c>
      <c r="E1159" s="20" t="e">
        <f aca="false">IF(D1159&gt;=F1158,"",IF(A1159="","",IF($D$9&gt;0,$D$9,0)+IF(AND(DATE(YEAR(B1159),MONTH($D$11),DAY($D$11))&gt;B1158,DATE(YEAR(B1159),MONTH($D$11),DAY($D$11))&lt;=B1159),$D$10,0)+IF(AND($D$13&gt;B1158,$D$13&lt;=B1159),$D$12,0)))</f>
        <v>#VALUE!</v>
      </c>
      <c r="F1159" s="0" t="e">
        <f aca="false">IF(A1159="","",F1158-D1159-E1159)</f>
        <v>#VALUE!</v>
      </c>
    </row>
    <row r="1160" customFormat="false" ht="12.85" hidden="false" customHeight="false" outlineLevel="0" collapsed="false">
      <c r="A1160" s="0" t="e">
        <f aca="false">IF(AND(A1159&lt;$F$12,F1159&gt;0),A1159+1,"")</f>
        <v>#VALUE!</v>
      </c>
      <c r="B1160" s="19" t="e">
        <f aca="false">IF(A1160="","",IF(VLOOKUP($B$12,Data!$A$2:$B$8,2,0)&lt;13,EDATE($B$16,A1160*12/VLOOKUP($B$12,Data!$A$2:$B$8,2,0)),IF(VLOOKUP($B$12,Data!$A$2:$B$8,2,0)=52,B1159+7,B1159+14)))</f>
        <v>#VALUE!</v>
      </c>
      <c r="C1160" s="0" t="e">
        <f aca="false">IF(A1160="","",F1159*($B$10/VLOOKUP($B$12,Data!$A$2:$B$8,2,0)))</f>
        <v>#VALUE!</v>
      </c>
      <c r="D1160" s="0" t="e">
        <f aca="false">IF(A1160="","",IF(F1159&lt;$F$9,F1159,$F$9-C1160))</f>
        <v>#VALUE!</v>
      </c>
      <c r="E1160" s="20" t="e">
        <f aca="false">IF(D1160&gt;=F1159,"",IF(A1160="","",IF($D$9&gt;0,$D$9,0)+IF(AND(DATE(YEAR(B1160),MONTH($D$11),DAY($D$11))&gt;B1159,DATE(YEAR(B1160),MONTH($D$11),DAY($D$11))&lt;=B1160),$D$10,0)+IF(AND($D$13&gt;B1159,$D$13&lt;=B1160),$D$12,0)))</f>
        <v>#VALUE!</v>
      </c>
      <c r="F1160" s="0" t="e">
        <f aca="false">IF(A1160="","",F1159-D1160-E1160)</f>
        <v>#VALUE!</v>
      </c>
    </row>
    <row r="1161" customFormat="false" ht="12.85" hidden="false" customHeight="false" outlineLevel="0" collapsed="false">
      <c r="A1161" s="0" t="e">
        <f aca="false">IF(AND(A1160&lt;$F$12,F1160&gt;0),A1160+1,"")</f>
        <v>#VALUE!</v>
      </c>
      <c r="B1161" s="19" t="e">
        <f aca="false">IF(A1161="","",IF(VLOOKUP($B$12,Data!$A$2:$B$8,2,0)&lt;13,EDATE($B$16,A1161*12/VLOOKUP($B$12,Data!$A$2:$B$8,2,0)),IF(VLOOKUP($B$12,Data!$A$2:$B$8,2,0)=52,B1160+7,B1160+14)))</f>
        <v>#VALUE!</v>
      </c>
      <c r="C1161" s="0" t="e">
        <f aca="false">IF(A1161="","",F1160*($B$10/VLOOKUP($B$12,Data!$A$2:$B$8,2,0)))</f>
        <v>#VALUE!</v>
      </c>
      <c r="D1161" s="0" t="e">
        <f aca="false">IF(A1161="","",IF(F1160&lt;$F$9,F1160,$F$9-C1161))</f>
        <v>#VALUE!</v>
      </c>
      <c r="E1161" s="20" t="e">
        <f aca="false">IF(D1161&gt;=F1160,"",IF(A1161="","",IF($D$9&gt;0,$D$9,0)+IF(AND(DATE(YEAR(B1161),MONTH($D$11),DAY($D$11))&gt;B1160,DATE(YEAR(B1161),MONTH($D$11),DAY($D$11))&lt;=B1161),$D$10,0)+IF(AND($D$13&gt;B1160,$D$13&lt;=B1161),$D$12,0)))</f>
        <v>#VALUE!</v>
      </c>
      <c r="F1161" s="0" t="e">
        <f aca="false">IF(A1161="","",F1160-D1161-E1161)</f>
        <v>#VALUE!</v>
      </c>
    </row>
    <row r="1162" customFormat="false" ht="12.85" hidden="false" customHeight="false" outlineLevel="0" collapsed="false">
      <c r="A1162" s="0" t="e">
        <f aca="false">IF(AND(A1161&lt;$F$12,F1161&gt;0),A1161+1,"")</f>
        <v>#VALUE!</v>
      </c>
      <c r="B1162" s="19" t="e">
        <f aca="false">IF(A1162="","",IF(VLOOKUP($B$12,Data!$A$2:$B$8,2,0)&lt;13,EDATE($B$16,A1162*12/VLOOKUP($B$12,Data!$A$2:$B$8,2,0)),IF(VLOOKUP($B$12,Data!$A$2:$B$8,2,0)=52,B1161+7,B1161+14)))</f>
        <v>#VALUE!</v>
      </c>
      <c r="C1162" s="0" t="e">
        <f aca="false">IF(A1162="","",F1161*($B$10/VLOOKUP($B$12,Data!$A$2:$B$8,2,0)))</f>
        <v>#VALUE!</v>
      </c>
      <c r="D1162" s="0" t="e">
        <f aca="false">IF(A1162="","",IF(F1161&lt;$F$9,F1161,$F$9-C1162))</f>
        <v>#VALUE!</v>
      </c>
      <c r="E1162" s="20" t="e">
        <f aca="false">IF(D1162&gt;=F1161,"",IF(A1162="","",IF($D$9&gt;0,$D$9,0)+IF(AND(DATE(YEAR(B1162),MONTH($D$11),DAY($D$11))&gt;B1161,DATE(YEAR(B1162),MONTH($D$11),DAY($D$11))&lt;=B1162),$D$10,0)+IF(AND($D$13&gt;B1161,$D$13&lt;=B1162),$D$12,0)))</f>
        <v>#VALUE!</v>
      </c>
      <c r="F1162" s="0" t="e">
        <f aca="false">IF(A1162="","",F1161-D1162-E1162)</f>
        <v>#VALUE!</v>
      </c>
    </row>
    <row r="1163" customFormat="false" ht="12.85" hidden="false" customHeight="false" outlineLevel="0" collapsed="false">
      <c r="A1163" s="0" t="e">
        <f aca="false">IF(AND(A1162&lt;$F$12,F1162&gt;0),A1162+1,"")</f>
        <v>#VALUE!</v>
      </c>
      <c r="B1163" s="19" t="e">
        <f aca="false">IF(A1163="","",IF(VLOOKUP($B$12,Data!$A$2:$B$8,2,0)&lt;13,EDATE($B$16,A1163*12/VLOOKUP($B$12,Data!$A$2:$B$8,2,0)),IF(VLOOKUP($B$12,Data!$A$2:$B$8,2,0)=52,B1162+7,B1162+14)))</f>
        <v>#VALUE!</v>
      </c>
      <c r="C1163" s="0" t="e">
        <f aca="false">IF(A1163="","",F1162*($B$10/VLOOKUP($B$12,Data!$A$2:$B$8,2,0)))</f>
        <v>#VALUE!</v>
      </c>
      <c r="D1163" s="0" t="e">
        <f aca="false">IF(A1163="","",IF(F1162&lt;$F$9,F1162,$F$9-C1163))</f>
        <v>#VALUE!</v>
      </c>
      <c r="E1163" s="20" t="e">
        <f aca="false">IF(D1163&gt;=F1162,"",IF(A1163="","",IF($D$9&gt;0,$D$9,0)+IF(AND(DATE(YEAR(B1163),MONTH($D$11),DAY($D$11))&gt;B1162,DATE(YEAR(B1163),MONTH($D$11),DAY($D$11))&lt;=B1163),$D$10,0)+IF(AND($D$13&gt;B1162,$D$13&lt;=B1163),$D$12,0)))</f>
        <v>#VALUE!</v>
      </c>
      <c r="F1163" s="0" t="e">
        <f aca="false">IF(A1163="","",F1162-D1163-E1163)</f>
        <v>#VALUE!</v>
      </c>
    </row>
    <row r="1164" customFormat="false" ht="12.85" hidden="false" customHeight="false" outlineLevel="0" collapsed="false">
      <c r="A1164" s="0" t="e">
        <f aca="false">IF(AND(A1163&lt;$F$12,F1163&gt;0),A1163+1,"")</f>
        <v>#VALUE!</v>
      </c>
      <c r="B1164" s="19" t="e">
        <f aca="false">IF(A1164="","",IF(VLOOKUP($B$12,Data!$A$2:$B$8,2,0)&lt;13,EDATE($B$16,A1164*12/VLOOKUP($B$12,Data!$A$2:$B$8,2,0)),IF(VLOOKUP($B$12,Data!$A$2:$B$8,2,0)=52,B1163+7,B1163+14)))</f>
        <v>#VALUE!</v>
      </c>
      <c r="C1164" s="0" t="e">
        <f aca="false">IF(A1164="","",F1163*($B$10/VLOOKUP($B$12,Data!$A$2:$B$8,2,0)))</f>
        <v>#VALUE!</v>
      </c>
      <c r="D1164" s="0" t="e">
        <f aca="false">IF(A1164="","",IF(F1163&lt;$F$9,F1163,$F$9-C1164))</f>
        <v>#VALUE!</v>
      </c>
      <c r="E1164" s="20" t="e">
        <f aca="false">IF(D1164&gt;=F1163,"",IF(A1164="","",IF($D$9&gt;0,$D$9,0)+IF(AND(DATE(YEAR(B1164),MONTH($D$11),DAY($D$11))&gt;B1163,DATE(YEAR(B1164),MONTH($D$11),DAY($D$11))&lt;=B1164),$D$10,0)+IF(AND($D$13&gt;B1163,$D$13&lt;=B1164),$D$12,0)))</f>
        <v>#VALUE!</v>
      </c>
      <c r="F1164" s="0" t="e">
        <f aca="false">IF(A1164="","",F1163-D1164-E1164)</f>
        <v>#VALUE!</v>
      </c>
    </row>
    <row r="1165" customFormat="false" ht="12.85" hidden="false" customHeight="false" outlineLevel="0" collapsed="false">
      <c r="A1165" s="0" t="e">
        <f aca="false">IF(AND(A1164&lt;$F$12,F1164&gt;0),A1164+1,"")</f>
        <v>#VALUE!</v>
      </c>
      <c r="B1165" s="19" t="e">
        <f aca="false">IF(A1165="","",IF(VLOOKUP($B$12,Data!$A$2:$B$8,2,0)&lt;13,EDATE($B$16,A1165*12/VLOOKUP($B$12,Data!$A$2:$B$8,2,0)),IF(VLOOKUP($B$12,Data!$A$2:$B$8,2,0)=52,B1164+7,B1164+14)))</f>
        <v>#VALUE!</v>
      </c>
      <c r="C1165" s="0" t="e">
        <f aca="false">IF(A1165="","",F1164*($B$10/VLOOKUP($B$12,Data!$A$2:$B$8,2,0)))</f>
        <v>#VALUE!</v>
      </c>
      <c r="D1165" s="0" t="e">
        <f aca="false">IF(A1165="","",IF(F1164&lt;$F$9,F1164,$F$9-C1165))</f>
        <v>#VALUE!</v>
      </c>
      <c r="E1165" s="20" t="e">
        <f aca="false">IF(D1165&gt;=F1164,"",IF(A1165="","",IF($D$9&gt;0,$D$9,0)+IF(AND(DATE(YEAR(B1165),MONTH($D$11),DAY($D$11))&gt;B1164,DATE(YEAR(B1165),MONTH($D$11),DAY($D$11))&lt;=B1165),$D$10,0)+IF(AND($D$13&gt;B1164,$D$13&lt;=B1165),$D$12,0)))</f>
        <v>#VALUE!</v>
      </c>
      <c r="F1165" s="0" t="e">
        <f aca="false">IF(A1165="","",F1164-D1165-E1165)</f>
        <v>#VALUE!</v>
      </c>
    </row>
    <row r="1166" customFormat="false" ht="12.85" hidden="false" customHeight="false" outlineLevel="0" collapsed="false">
      <c r="A1166" s="0" t="e">
        <f aca="false">IF(AND(A1165&lt;$F$12,F1165&gt;0),A1165+1,"")</f>
        <v>#VALUE!</v>
      </c>
      <c r="B1166" s="19" t="e">
        <f aca="false">IF(A1166="","",IF(VLOOKUP($B$12,Data!$A$2:$B$8,2,0)&lt;13,EDATE($B$16,A1166*12/VLOOKUP($B$12,Data!$A$2:$B$8,2,0)),IF(VLOOKUP($B$12,Data!$A$2:$B$8,2,0)=52,B1165+7,B1165+14)))</f>
        <v>#VALUE!</v>
      </c>
      <c r="C1166" s="0" t="e">
        <f aca="false">IF(A1166="","",F1165*($B$10/VLOOKUP($B$12,Data!$A$2:$B$8,2,0)))</f>
        <v>#VALUE!</v>
      </c>
      <c r="D1166" s="0" t="e">
        <f aca="false">IF(A1166="","",IF(F1165&lt;$F$9,F1165,$F$9-C1166))</f>
        <v>#VALUE!</v>
      </c>
      <c r="E1166" s="20" t="e">
        <f aca="false">IF(D1166&gt;=F1165,"",IF(A1166="","",IF($D$9&gt;0,$D$9,0)+IF(AND(DATE(YEAR(B1166),MONTH($D$11),DAY($D$11))&gt;B1165,DATE(YEAR(B1166),MONTH($D$11),DAY($D$11))&lt;=B1166),$D$10,0)+IF(AND($D$13&gt;B1165,$D$13&lt;=B1166),$D$12,0)))</f>
        <v>#VALUE!</v>
      </c>
      <c r="F1166" s="0" t="e">
        <f aca="false">IF(A1166="","",F1165-D1166-E1166)</f>
        <v>#VALUE!</v>
      </c>
    </row>
    <row r="1167" customFormat="false" ht="12.85" hidden="false" customHeight="false" outlineLevel="0" collapsed="false">
      <c r="A1167" s="0" t="e">
        <f aca="false">IF(AND(A1166&lt;$F$12,F1166&gt;0),A1166+1,"")</f>
        <v>#VALUE!</v>
      </c>
      <c r="B1167" s="19" t="e">
        <f aca="false">IF(A1167="","",IF(VLOOKUP($B$12,Data!$A$2:$B$8,2,0)&lt;13,EDATE($B$16,A1167*12/VLOOKUP($B$12,Data!$A$2:$B$8,2,0)),IF(VLOOKUP($B$12,Data!$A$2:$B$8,2,0)=52,B1166+7,B1166+14)))</f>
        <v>#VALUE!</v>
      </c>
      <c r="C1167" s="0" t="e">
        <f aca="false">IF(A1167="","",F1166*($B$10/VLOOKUP($B$12,Data!$A$2:$B$8,2,0)))</f>
        <v>#VALUE!</v>
      </c>
      <c r="D1167" s="0" t="e">
        <f aca="false">IF(A1167="","",IF(F1166&lt;$F$9,F1166,$F$9-C1167))</f>
        <v>#VALUE!</v>
      </c>
      <c r="E1167" s="20" t="e">
        <f aca="false">IF(D1167&gt;=F1166,"",IF(A1167="","",IF($D$9&gt;0,$D$9,0)+IF(AND(DATE(YEAR(B1167),MONTH($D$11),DAY($D$11))&gt;B1166,DATE(YEAR(B1167),MONTH($D$11),DAY($D$11))&lt;=B1167),$D$10,0)+IF(AND($D$13&gt;B1166,$D$13&lt;=B1167),$D$12,0)))</f>
        <v>#VALUE!</v>
      </c>
      <c r="F1167" s="0" t="e">
        <f aca="false">IF(A1167="","",F1166-D1167-E1167)</f>
        <v>#VALUE!</v>
      </c>
    </row>
    <row r="1168" customFormat="false" ht="12.85" hidden="false" customHeight="false" outlineLevel="0" collapsed="false">
      <c r="A1168" s="0" t="e">
        <f aca="false">IF(AND(A1167&lt;$F$12,F1167&gt;0),A1167+1,"")</f>
        <v>#VALUE!</v>
      </c>
      <c r="B1168" s="19" t="e">
        <f aca="false">IF(A1168="","",IF(VLOOKUP($B$12,Data!$A$2:$B$8,2,0)&lt;13,EDATE($B$16,A1168*12/VLOOKUP($B$12,Data!$A$2:$B$8,2,0)),IF(VLOOKUP($B$12,Data!$A$2:$B$8,2,0)=52,B1167+7,B1167+14)))</f>
        <v>#VALUE!</v>
      </c>
      <c r="C1168" s="0" t="e">
        <f aca="false">IF(A1168="","",F1167*($B$10/VLOOKUP($B$12,Data!$A$2:$B$8,2,0)))</f>
        <v>#VALUE!</v>
      </c>
      <c r="D1168" s="0" t="e">
        <f aca="false">IF(A1168="","",IF(F1167&lt;$F$9,F1167,$F$9-C1168))</f>
        <v>#VALUE!</v>
      </c>
      <c r="E1168" s="20" t="e">
        <f aca="false">IF(D1168&gt;=F1167,"",IF(A1168="","",IF($D$9&gt;0,$D$9,0)+IF(AND(DATE(YEAR(B1168),MONTH($D$11),DAY($D$11))&gt;B1167,DATE(YEAR(B1168),MONTH($D$11),DAY($D$11))&lt;=B1168),$D$10,0)+IF(AND($D$13&gt;B1167,$D$13&lt;=B1168),$D$12,0)))</f>
        <v>#VALUE!</v>
      </c>
      <c r="F1168" s="0" t="e">
        <f aca="false">IF(A1168="","",F1167-D1168-E1168)</f>
        <v>#VALUE!</v>
      </c>
    </row>
    <row r="1169" customFormat="false" ht="12.85" hidden="false" customHeight="false" outlineLevel="0" collapsed="false">
      <c r="A1169" s="0" t="e">
        <f aca="false">IF(AND(A1168&lt;$F$12,F1168&gt;0),A1168+1,"")</f>
        <v>#VALUE!</v>
      </c>
      <c r="B1169" s="19" t="e">
        <f aca="false">IF(A1169="","",IF(VLOOKUP($B$12,Data!$A$2:$B$8,2,0)&lt;13,EDATE($B$16,A1169*12/VLOOKUP($B$12,Data!$A$2:$B$8,2,0)),IF(VLOOKUP($B$12,Data!$A$2:$B$8,2,0)=52,B1168+7,B1168+14)))</f>
        <v>#VALUE!</v>
      </c>
      <c r="C1169" s="0" t="e">
        <f aca="false">IF(A1169="","",F1168*($B$10/VLOOKUP($B$12,Data!$A$2:$B$8,2,0)))</f>
        <v>#VALUE!</v>
      </c>
      <c r="D1169" s="0" t="e">
        <f aca="false">IF(A1169="","",IF(F1168&lt;$F$9,F1168,$F$9-C1169))</f>
        <v>#VALUE!</v>
      </c>
      <c r="E1169" s="20" t="e">
        <f aca="false">IF(D1169&gt;=F1168,"",IF(A1169="","",IF($D$9&gt;0,$D$9,0)+IF(AND(DATE(YEAR(B1169),MONTH($D$11),DAY($D$11))&gt;B1168,DATE(YEAR(B1169),MONTH($D$11),DAY($D$11))&lt;=B1169),$D$10,0)+IF(AND($D$13&gt;B1168,$D$13&lt;=B1169),$D$12,0)))</f>
        <v>#VALUE!</v>
      </c>
      <c r="F1169" s="0" t="e">
        <f aca="false">IF(A1169="","",F1168-D1169-E1169)</f>
        <v>#VALUE!</v>
      </c>
    </row>
    <row r="1170" customFormat="false" ht="12.85" hidden="false" customHeight="false" outlineLevel="0" collapsed="false">
      <c r="A1170" s="0" t="e">
        <f aca="false">IF(AND(A1169&lt;$F$12,F1169&gt;0),A1169+1,"")</f>
        <v>#VALUE!</v>
      </c>
      <c r="B1170" s="19" t="e">
        <f aca="false">IF(A1170="","",IF(VLOOKUP($B$12,Data!$A$2:$B$8,2,0)&lt;13,EDATE($B$16,A1170*12/VLOOKUP($B$12,Data!$A$2:$B$8,2,0)),IF(VLOOKUP($B$12,Data!$A$2:$B$8,2,0)=52,B1169+7,B1169+14)))</f>
        <v>#VALUE!</v>
      </c>
      <c r="C1170" s="0" t="e">
        <f aca="false">IF(A1170="","",F1169*($B$10/VLOOKUP($B$12,Data!$A$2:$B$8,2,0)))</f>
        <v>#VALUE!</v>
      </c>
      <c r="D1170" s="0" t="e">
        <f aca="false">IF(A1170="","",IF(F1169&lt;$F$9,F1169,$F$9-C1170))</f>
        <v>#VALUE!</v>
      </c>
      <c r="E1170" s="20" t="e">
        <f aca="false">IF(D1170&gt;=F1169,"",IF(A1170="","",IF($D$9&gt;0,$D$9,0)+IF(AND(DATE(YEAR(B1170),MONTH($D$11),DAY($D$11))&gt;B1169,DATE(YEAR(B1170),MONTH($D$11),DAY($D$11))&lt;=B1170),$D$10,0)+IF(AND($D$13&gt;B1169,$D$13&lt;=B1170),$D$12,0)))</f>
        <v>#VALUE!</v>
      </c>
      <c r="F1170" s="0" t="e">
        <f aca="false">IF(A1170="","",F1169-D1170-E1170)</f>
        <v>#VALUE!</v>
      </c>
    </row>
    <row r="1171" customFormat="false" ht="12.85" hidden="false" customHeight="false" outlineLevel="0" collapsed="false">
      <c r="A1171" s="0" t="e">
        <f aca="false">IF(AND(A1170&lt;$F$12,F1170&gt;0),A1170+1,"")</f>
        <v>#VALUE!</v>
      </c>
      <c r="B1171" s="19" t="e">
        <f aca="false">IF(A1171="","",IF(VLOOKUP($B$12,Data!$A$2:$B$8,2,0)&lt;13,EDATE($B$16,A1171*12/VLOOKUP($B$12,Data!$A$2:$B$8,2,0)),IF(VLOOKUP($B$12,Data!$A$2:$B$8,2,0)=52,B1170+7,B1170+14)))</f>
        <v>#VALUE!</v>
      </c>
      <c r="C1171" s="0" t="e">
        <f aca="false">IF(A1171="","",F1170*($B$10/VLOOKUP($B$12,Data!$A$2:$B$8,2,0)))</f>
        <v>#VALUE!</v>
      </c>
      <c r="D1171" s="0" t="e">
        <f aca="false">IF(A1171="","",IF(F1170&lt;$F$9,F1170,$F$9-C1171))</f>
        <v>#VALUE!</v>
      </c>
      <c r="E1171" s="20" t="e">
        <f aca="false">IF(D1171&gt;=F1170,"",IF(A1171="","",IF($D$9&gt;0,$D$9,0)+IF(AND(DATE(YEAR(B1171),MONTH($D$11),DAY($D$11))&gt;B1170,DATE(YEAR(B1171),MONTH($D$11),DAY($D$11))&lt;=B1171),$D$10,0)+IF(AND($D$13&gt;B1170,$D$13&lt;=B1171),$D$12,0)))</f>
        <v>#VALUE!</v>
      </c>
      <c r="F1171" s="0" t="e">
        <f aca="false">IF(A1171="","",F1170-D1171-E1171)</f>
        <v>#VALUE!</v>
      </c>
    </row>
    <row r="1172" customFormat="false" ht="12.85" hidden="false" customHeight="false" outlineLevel="0" collapsed="false">
      <c r="A1172" s="0" t="e">
        <f aca="false">IF(AND(A1171&lt;$F$12,F1171&gt;0),A1171+1,"")</f>
        <v>#VALUE!</v>
      </c>
      <c r="B1172" s="19" t="e">
        <f aca="false">IF(A1172="","",IF(VLOOKUP($B$12,Data!$A$2:$B$8,2,0)&lt;13,EDATE($B$16,A1172*12/VLOOKUP($B$12,Data!$A$2:$B$8,2,0)),IF(VLOOKUP($B$12,Data!$A$2:$B$8,2,0)=52,B1171+7,B1171+14)))</f>
        <v>#VALUE!</v>
      </c>
      <c r="C1172" s="0" t="e">
        <f aca="false">IF(A1172="","",F1171*($B$10/VLOOKUP($B$12,Data!$A$2:$B$8,2,0)))</f>
        <v>#VALUE!</v>
      </c>
      <c r="D1172" s="0" t="e">
        <f aca="false">IF(A1172="","",IF(F1171&lt;$F$9,F1171,$F$9-C1172))</f>
        <v>#VALUE!</v>
      </c>
      <c r="E1172" s="20" t="e">
        <f aca="false">IF(D1172&gt;=F1171,"",IF(A1172="","",IF($D$9&gt;0,$D$9,0)+IF(AND(DATE(YEAR(B1172),MONTH($D$11),DAY($D$11))&gt;B1171,DATE(YEAR(B1172),MONTH($D$11),DAY($D$11))&lt;=B1172),$D$10,0)+IF(AND($D$13&gt;B1171,$D$13&lt;=B1172),$D$12,0)))</f>
        <v>#VALUE!</v>
      </c>
      <c r="F1172" s="0" t="e">
        <f aca="false">IF(A1172="","",F1171-D1172-E1172)</f>
        <v>#VALUE!</v>
      </c>
    </row>
    <row r="1173" customFormat="false" ht="12.85" hidden="false" customHeight="false" outlineLevel="0" collapsed="false">
      <c r="A1173" s="0" t="e">
        <f aca="false">IF(AND(A1172&lt;$F$12,F1172&gt;0),A1172+1,"")</f>
        <v>#VALUE!</v>
      </c>
      <c r="B1173" s="19" t="e">
        <f aca="false">IF(A1173="","",IF(VLOOKUP($B$12,Data!$A$2:$B$8,2,0)&lt;13,EDATE($B$16,A1173*12/VLOOKUP($B$12,Data!$A$2:$B$8,2,0)),IF(VLOOKUP($B$12,Data!$A$2:$B$8,2,0)=52,B1172+7,B1172+14)))</f>
        <v>#VALUE!</v>
      </c>
      <c r="C1173" s="0" t="e">
        <f aca="false">IF(A1173="","",F1172*($B$10/VLOOKUP($B$12,Data!$A$2:$B$8,2,0)))</f>
        <v>#VALUE!</v>
      </c>
      <c r="D1173" s="0" t="e">
        <f aca="false">IF(A1173="","",IF(F1172&lt;$F$9,F1172,$F$9-C1173))</f>
        <v>#VALUE!</v>
      </c>
      <c r="E1173" s="20" t="e">
        <f aca="false">IF(D1173&gt;=F1172,"",IF(A1173="","",IF($D$9&gt;0,$D$9,0)+IF(AND(DATE(YEAR(B1173),MONTH($D$11),DAY($D$11))&gt;B1172,DATE(YEAR(B1173),MONTH($D$11),DAY($D$11))&lt;=B1173),$D$10,0)+IF(AND($D$13&gt;B1172,$D$13&lt;=B1173),$D$12,0)))</f>
        <v>#VALUE!</v>
      </c>
      <c r="F1173" s="0" t="e">
        <f aca="false">IF(A1173="","",F1172-D1173-E1173)</f>
        <v>#VALUE!</v>
      </c>
    </row>
    <row r="1174" customFormat="false" ht="12.85" hidden="false" customHeight="false" outlineLevel="0" collapsed="false">
      <c r="A1174" s="0" t="e">
        <f aca="false">IF(AND(A1173&lt;$F$12,F1173&gt;0),A1173+1,"")</f>
        <v>#VALUE!</v>
      </c>
      <c r="B1174" s="19" t="e">
        <f aca="false">IF(A1174="","",IF(VLOOKUP($B$12,Data!$A$2:$B$8,2,0)&lt;13,EDATE($B$16,A1174*12/VLOOKUP($B$12,Data!$A$2:$B$8,2,0)),IF(VLOOKUP($B$12,Data!$A$2:$B$8,2,0)=52,B1173+7,B1173+14)))</f>
        <v>#VALUE!</v>
      </c>
      <c r="C1174" s="0" t="e">
        <f aca="false">IF(A1174="","",F1173*($B$10/VLOOKUP($B$12,Data!$A$2:$B$8,2,0)))</f>
        <v>#VALUE!</v>
      </c>
      <c r="D1174" s="0" t="e">
        <f aca="false">IF(A1174="","",IF(F1173&lt;$F$9,F1173,$F$9-C1174))</f>
        <v>#VALUE!</v>
      </c>
      <c r="E1174" s="20" t="e">
        <f aca="false">IF(D1174&gt;=F1173,"",IF(A1174="","",IF($D$9&gt;0,$D$9,0)+IF(AND(DATE(YEAR(B1174),MONTH($D$11),DAY($D$11))&gt;B1173,DATE(YEAR(B1174),MONTH($D$11),DAY($D$11))&lt;=B1174),$D$10,0)+IF(AND($D$13&gt;B1173,$D$13&lt;=B1174),$D$12,0)))</f>
        <v>#VALUE!</v>
      </c>
      <c r="F1174" s="0" t="e">
        <f aca="false">IF(A1174="","",F1173-D1174-E1174)</f>
        <v>#VALUE!</v>
      </c>
    </row>
    <row r="1175" customFormat="false" ht="12.85" hidden="false" customHeight="false" outlineLevel="0" collapsed="false">
      <c r="A1175" s="0" t="e">
        <f aca="false">IF(AND(A1174&lt;$F$12,F1174&gt;0),A1174+1,"")</f>
        <v>#VALUE!</v>
      </c>
      <c r="B1175" s="19" t="e">
        <f aca="false">IF(A1175="","",IF(VLOOKUP($B$12,Data!$A$2:$B$8,2,0)&lt;13,EDATE($B$16,A1175*12/VLOOKUP($B$12,Data!$A$2:$B$8,2,0)),IF(VLOOKUP($B$12,Data!$A$2:$B$8,2,0)=52,B1174+7,B1174+14)))</f>
        <v>#VALUE!</v>
      </c>
      <c r="C1175" s="0" t="e">
        <f aca="false">IF(A1175="","",F1174*($B$10/VLOOKUP($B$12,Data!$A$2:$B$8,2,0)))</f>
        <v>#VALUE!</v>
      </c>
      <c r="D1175" s="0" t="e">
        <f aca="false">IF(A1175="","",IF(F1174&lt;$F$9,F1174,$F$9-C1175))</f>
        <v>#VALUE!</v>
      </c>
      <c r="E1175" s="20" t="e">
        <f aca="false">IF(D1175&gt;=F1174,"",IF(A1175="","",IF($D$9&gt;0,$D$9,0)+IF(AND(DATE(YEAR(B1175),MONTH($D$11),DAY($D$11))&gt;B1174,DATE(YEAR(B1175),MONTH($D$11),DAY($D$11))&lt;=B1175),$D$10,0)+IF(AND($D$13&gt;B1174,$D$13&lt;=B1175),$D$12,0)))</f>
        <v>#VALUE!</v>
      </c>
      <c r="F1175" s="0" t="e">
        <f aca="false">IF(A1175="","",F1174-D1175-E1175)</f>
        <v>#VALUE!</v>
      </c>
    </row>
    <row r="1176" customFormat="false" ht="12.85" hidden="false" customHeight="false" outlineLevel="0" collapsed="false">
      <c r="A1176" s="0" t="e">
        <f aca="false">IF(AND(A1175&lt;$F$12,F1175&gt;0),A1175+1,"")</f>
        <v>#VALUE!</v>
      </c>
      <c r="B1176" s="19" t="e">
        <f aca="false">IF(A1176="","",IF(VLOOKUP($B$12,Data!$A$2:$B$8,2,0)&lt;13,EDATE($B$16,A1176*12/VLOOKUP($B$12,Data!$A$2:$B$8,2,0)),IF(VLOOKUP($B$12,Data!$A$2:$B$8,2,0)=52,B1175+7,B1175+14)))</f>
        <v>#VALUE!</v>
      </c>
      <c r="C1176" s="0" t="e">
        <f aca="false">IF(A1176="","",F1175*($B$10/VLOOKUP($B$12,Data!$A$2:$B$8,2,0)))</f>
        <v>#VALUE!</v>
      </c>
      <c r="D1176" s="0" t="e">
        <f aca="false">IF(A1176="","",IF(F1175&lt;$F$9,F1175,$F$9-C1176))</f>
        <v>#VALUE!</v>
      </c>
      <c r="E1176" s="20" t="e">
        <f aca="false">IF(D1176&gt;=F1175,"",IF(A1176="","",IF($D$9&gt;0,$D$9,0)+IF(AND(DATE(YEAR(B1176),MONTH($D$11),DAY($D$11))&gt;B1175,DATE(YEAR(B1176),MONTH($D$11),DAY($D$11))&lt;=B1176),$D$10,0)+IF(AND($D$13&gt;B1175,$D$13&lt;=B1176),$D$12,0)))</f>
        <v>#VALUE!</v>
      </c>
      <c r="F1176" s="0" t="e">
        <f aca="false">IF(A1176="","",F1175-D1176-E1176)</f>
        <v>#VALUE!</v>
      </c>
    </row>
    <row r="1177" customFormat="false" ht="12.85" hidden="false" customHeight="false" outlineLevel="0" collapsed="false">
      <c r="A1177" s="0" t="e">
        <f aca="false">IF(AND(A1176&lt;$F$12,F1176&gt;0),A1176+1,"")</f>
        <v>#VALUE!</v>
      </c>
      <c r="B1177" s="19" t="e">
        <f aca="false">IF(A1177="","",IF(VLOOKUP($B$12,Data!$A$2:$B$8,2,0)&lt;13,EDATE($B$16,A1177*12/VLOOKUP($B$12,Data!$A$2:$B$8,2,0)),IF(VLOOKUP($B$12,Data!$A$2:$B$8,2,0)=52,B1176+7,B1176+14)))</f>
        <v>#VALUE!</v>
      </c>
      <c r="C1177" s="0" t="e">
        <f aca="false">IF(A1177="","",F1176*($B$10/VLOOKUP($B$12,Data!$A$2:$B$8,2,0)))</f>
        <v>#VALUE!</v>
      </c>
      <c r="D1177" s="0" t="e">
        <f aca="false">IF(A1177="","",IF(F1176&lt;$F$9,F1176,$F$9-C1177))</f>
        <v>#VALUE!</v>
      </c>
      <c r="E1177" s="20" t="e">
        <f aca="false">IF(D1177&gt;=F1176,"",IF(A1177="","",IF($D$9&gt;0,$D$9,0)+IF(AND(DATE(YEAR(B1177),MONTH($D$11),DAY($D$11))&gt;B1176,DATE(YEAR(B1177),MONTH($D$11),DAY($D$11))&lt;=B1177),$D$10,0)+IF(AND($D$13&gt;B1176,$D$13&lt;=B1177),$D$12,0)))</f>
        <v>#VALUE!</v>
      </c>
      <c r="F1177" s="0" t="e">
        <f aca="false">IF(A1177="","",F1176-D1177-E1177)</f>
        <v>#VALUE!</v>
      </c>
    </row>
    <row r="1178" customFormat="false" ht="12.85" hidden="false" customHeight="false" outlineLevel="0" collapsed="false">
      <c r="A1178" s="0" t="e">
        <f aca="false">IF(AND(A1177&lt;$F$12,F1177&gt;0),A1177+1,"")</f>
        <v>#VALUE!</v>
      </c>
      <c r="B1178" s="19" t="e">
        <f aca="false">IF(A1178="","",IF(VLOOKUP($B$12,Data!$A$2:$B$8,2,0)&lt;13,EDATE($B$16,A1178*12/VLOOKUP($B$12,Data!$A$2:$B$8,2,0)),IF(VLOOKUP($B$12,Data!$A$2:$B$8,2,0)=52,B1177+7,B1177+14)))</f>
        <v>#VALUE!</v>
      </c>
      <c r="C1178" s="0" t="e">
        <f aca="false">IF(A1178="","",F1177*($B$10/VLOOKUP($B$12,Data!$A$2:$B$8,2,0)))</f>
        <v>#VALUE!</v>
      </c>
      <c r="D1178" s="0" t="e">
        <f aca="false">IF(A1178="","",IF(F1177&lt;$F$9,F1177,$F$9-C1178))</f>
        <v>#VALUE!</v>
      </c>
      <c r="E1178" s="20" t="e">
        <f aca="false">IF(D1178&gt;=F1177,"",IF(A1178="","",IF($D$9&gt;0,$D$9,0)+IF(AND(DATE(YEAR(B1178),MONTH($D$11),DAY($D$11))&gt;B1177,DATE(YEAR(B1178),MONTH($D$11),DAY($D$11))&lt;=B1178),$D$10,0)+IF(AND($D$13&gt;B1177,$D$13&lt;=B1178),$D$12,0)))</f>
        <v>#VALUE!</v>
      </c>
      <c r="F1178" s="0" t="e">
        <f aca="false">IF(A1178="","",F1177-D1178-E1178)</f>
        <v>#VALUE!</v>
      </c>
    </row>
    <row r="1179" customFormat="false" ht="12.85" hidden="false" customHeight="false" outlineLevel="0" collapsed="false">
      <c r="A1179" s="0" t="e">
        <f aca="false">IF(AND(A1178&lt;$F$12,F1178&gt;0),A1178+1,"")</f>
        <v>#VALUE!</v>
      </c>
      <c r="B1179" s="19" t="e">
        <f aca="false">IF(A1179="","",IF(VLOOKUP($B$12,Data!$A$2:$B$8,2,0)&lt;13,EDATE($B$16,A1179*12/VLOOKUP($B$12,Data!$A$2:$B$8,2,0)),IF(VLOOKUP($B$12,Data!$A$2:$B$8,2,0)=52,B1178+7,B1178+14)))</f>
        <v>#VALUE!</v>
      </c>
      <c r="C1179" s="0" t="e">
        <f aca="false">IF(A1179="","",F1178*($B$10/VLOOKUP($B$12,Data!$A$2:$B$8,2,0)))</f>
        <v>#VALUE!</v>
      </c>
      <c r="D1179" s="0" t="e">
        <f aca="false">IF(A1179="","",IF(F1178&lt;$F$9,F1178,$F$9-C1179))</f>
        <v>#VALUE!</v>
      </c>
      <c r="E1179" s="20" t="e">
        <f aca="false">IF(D1179&gt;=F1178,"",IF(A1179="","",IF($D$9&gt;0,$D$9,0)+IF(AND(DATE(YEAR(B1179),MONTH($D$11),DAY($D$11))&gt;B1178,DATE(YEAR(B1179),MONTH($D$11),DAY($D$11))&lt;=B1179),$D$10,0)+IF(AND($D$13&gt;B1178,$D$13&lt;=B1179),$D$12,0)))</f>
        <v>#VALUE!</v>
      </c>
      <c r="F1179" s="0" t="e">
        <f aca="false">IF(A1179="","",F1178-D1179-E1179)</f>
        <v>#VALUE!</v>
      </c>
    </row>
    <row r="1180" customFormat="false" ht="12.85" hidden="false" customHeight="false" outlineLevel="0" collapsed="false">
      <c r="A1180" s="0" t="e">
        <f aca="false">IF(AND(A1179&lt;$F$12,F1179&gt;0),A1179+1,"")</f>
        <v>#VALUE!</v>
      </c>
      <c r="B1180" s="19" t="e">
        <f aca="false">IF(A1180="","",IF(VLOOKUP($B$12,Data!$A$2:$B$8,2,0)&lt;13,EDATE($B$16,A1180*12/VLOOKUP($B$12,Data!$A$2:$B$8,2,0)),IF(VLOOKUP($B$12,Data!$A$2:$B$8,2,0)=52,B1179+7,B1179+14)))</f>
        <v>#VALUE!</v>
      </c>
      <c r="C1180" s="0" t="e">
        <f aca="false">IF(A1180="","",F1179*($B$10/VLOOKUP($B$12,Data!$A$2:$B$8,2,0)))</f>
        <v>#VALUE!</v>
      </c>
      <c r="D1180" s="0" t="e">
        <f aca="false">IF(A1180="","",IF(F1179&lt;$F$9,F1179,$F$9-C1180))</f>
        <v>#VALUE!</v>
      </c>
      <c r="E1180" s="20" t="e">
        <f aca="false">IF(D1180&gt;=F1179,"",IF(A1180="","",IF($D$9&gt;0,$D$9,0)+IF(AND(DATE(YEAR(B1180),MONTH($D$11),DAY($D$11))&gt;B1179,DATE(YEAR(B1180),MONTH($D$11),DAY($D$11))&lt;=B1180),$D$10,0)+IF(AND($D$13&gt;B1179,$D$13&lt;=B1180),$D$12,0)))</f>
        <v>#VALUE!</v>
      </c>
      <c r="F1180" s="0" t="e">
        <f aca="false">IF(A1180="","",F1179-D1180-E1180)</f>
        <v>#VALUE!</v>
      </c>
    </row>
    <row r="1181" customFormat="false" ht="12.85" hidden="false" customHeight="false" outlineLevel="0" collapsed="false">
      <c r="A1181" s="0" t="e">
        <f aca="false">IF(AND(A1180&lt;$F$12,F1180&gt;0),A1180+1,"")</f>
        <v>#VALUE!</v>
      </c>
      <c r="B1181" s="19" t="e">
        <f aca="false">IF(A1181="","",IF(VLOOKUP($B$12,Data!$A$2:$B$8,2,0)&lt;13,EDATE($B$16,A1181*12/VLOOKUP($B$12,Data!$A$2:$B$8,2,0)),IF(VLOOKUP($B$12,Data!$A$2:$B$8,2,0)=52,B1180+7,B1180+14)))</f>
        <v>#VALUE!</v>
      </c>
      <c r="C1181" s="0" t="e">
        <f aca="false">IF(A1181="","",F1180*($B$10/VLOOKUP($B$12,Data!$A$2:$B$8,2,0)))</f>
        <v>#VALUE!</v>
      </c>
      <c r="D1181" s="0" t="e">
        <f aca="false">IF(A1181="","",IF(F1180&lt;$F$9,F1180,$F$9-C1181))</f>
        <v>#VALUE!</v>
      </c>
      <c r="E1181" s="20" t="e">
        <f aca="false">IF(D1181&gt;=F1180,"",IF(A1181="","",IF($D$9&gt;0,$D$9,0)+IF(AND(DATE(YEAR(B1181),MONTH($D$11),DAY($D$11))&gt;B1180,DATE(YEAR(B1181),MONTH($D$11),DAY($D$11))&lt;=B1181),$D$10,0)+IF(AND($D$13&gt;B1180,$D$13&lt;=B1181),$D$12,0)))</f>
        <v>#VALUE!</v>
      </c>
      <c r="F1181" s="0" t="e">
        <f aca="false">IF(A1181="","",F1180-D1181-E1181)</f>
        <v>#VALUE!</v>
      </c>
    </row>
    <row r="1182" customFormat="false" ht="12.85" hidden="false" customHeight="false" outlineLevel="0" collapsed="false">
      <c r="A1182" s="0" t="e">
        <f aca="false">IF(AND(A1181&lt;$F$12,F1181&gt;0),A1181+1,"")</f>
        <v>#VALUE!</v>
      </c>
      <c r="B1182" s="19" t="e">
        <f aca="false">IF(A1182="","",IF(VLOOKUP($B$12,Data!$A$2:$B$8,2,0)&lt;13,EDATE($B$16,A1182*12/VLOOKUP($B$12,Data!$A$2:$B$8,2,0)),IF(VLOOKUP($B$12,Data!$A$2:$B$8,2,0)=52,B1181+7,B1181+14)))</f>
        <v>#VALUE!</v>
      </c>
      <c r="C1182" s="0" t="e">
        <f aca="false">IF(A1182="","",F1181*($B$10/VLOOKUP($B$12,Data!$A$2:$B$8,2,0)))</f>
        <v>#VALUE!</v>
      </c>
      <c r="D1182" s="0" t="e">
        <f aca="false">IF(A1182="","",IF(F1181&lt;$F$9,F1181,$F$9-C1182))</f>
        <v>#VALUE!</v>
      </c>
      <c r="E1182" s="20" t="e">
        <f aca="false">IF(D1182&gt;=F1181,"",IF(A1182="","",IF($D$9&gt;0,$D$9,0)+IF(AND(DATE(YEAR(B1182),MONTH($D$11),DAY($D$11))&gt;B1181,DATE(YEAR(B1182),MONTH($D$11),DAY($D$11))&lt;=B1182),$D$10,0)+IF(AND($D$13&gt;B1181,$D$13&lt;=B1182),$D$12,0)))</f>
        <v>#VALUE!</v>
      </c>
      <c r="F1182" s="0" t="e">
        <f aca="false">IF(A1182="","",F1181-D1182-E1182)</f>
        <v>#VALUE!</v>
      </c>
    </row>
    <row r="1183" customFormat="false" ht="12.85" hidden="false" customHeight="false" outlineLevel="0" collapsed="false">
      <c r="A1183" s="0" t="e">
        <f aca="false">IF(AND(A1182&lt;$F$12,F1182&gt;0),A1182+1,"")</f>
        <v>#VALUE!</v>
      </c>
      <c r="B1183" s="19" t="e">
        <f aca="false">IF(A1183="","",IF(VLOOKUP($B$12,Data!$A$2:$B$8,2,0)&lt;13,EDATE($B$16,A1183*12/VLOOKUP($B$12,Data!$A$2:$B$8,2,0)),IF(VLOOKUP($B$12,Data!$A$2:$B$8,2,0)=52,B1182+7,B1182+14)))</f>
        <v>#VALUE!</v>
      </c>
      <c r="C1183" s="0" t="e">
        <f aca="false">IF(A1183="","",F1182*($B$10/VLOOKUP($B$12,Data!$A$2:$B$8,2,0)))</f>
        <v>#VALUE!</v>
      </c>
      <c r="D1183" s="0" t="e">
        <f aca="false">IF(A1183="","",IF(F1182&lt;$F$9,F1182,$F$9-C1183))</f>
        <v>#VALUE!</v>
      </c>
      <c r="E1183" s="20" t="e">
        <f aca="false">IF(D1183&gt;=F1182,"",IF(A1183="","",IF($D$9&gt;0,$D$9,0)+IF(AND(DATE(YEAR(B1183),MONTH($D$11),DAY($D$11))&gt;B1182,DATE(YEAR(B1183),MONTH($D$11),DAY($D$11))&lt;=B1183),$D$10,0)+IF(AND($D$13&gt;B1182,$D$13&lt;=B1183),$D$12,0)))</f>
        <v>#VALUE!</v>
      </c>
      <c r="F1183" s="0" t="e">
        <f aca="false">IF(A1183="","",F1182-D1183-E1183)</f>
        <v>#VALUE!</v>
      </c>
    </row>
    <row r="1184" customFormat="false" ht="12.85" hidden="false" customHeight="false" outlineLevel="0" collapsed="false">
      <c r="A1184" s="0" t="e">
        <f aca="false">IF(AND(A1183&lt;$F$12,F1183&gt;0),A1183+1,"")</f>
        <v>#VALUE!</v>
      </c>
      <c r="B1184" s="19" t="e">
        <f aca="false">IF(A1184="","",IF(VLOOKUP($B$12,Data!$A$2:$B$8,2,0)&lt;13,EDATE($B$16,A1184*12/VLOOKUP($B$12,Data!$A$2:$B$8,2,0)),IF(VLOOKUP($B$12,Data!$A$2:$B$8,2,0)=52,B1183+7,B1183+14)))</f>
        <v>#VALUE!</v>
      </c>
      <c r="C1184" s="0" t="e">
        <f aca="false">IF(A1184="","",F1183*($B$10/VLOOKUP($B$12,Data!$A$2:$B$8,2,0)))</f>
        <v>#VALUE!</v>
      </c>
      <c r="D1184" s="0" t="e">
        <f aca="false">IF(A1184="","",IF(F1183&lt;$F$9,F1183,$F$9-C1184))</f>
        <v>#VALUE!</v>
      </c>
      <c r="E1184" s="20" t="e">
        <f aca="false">IF(D1184&gt;=F1183,"",IF(A1184="","",IF($D$9&gt;0,$D$9,0)+IF(AND(DATE(YEAR(B1184),MONTH($D$11),DAY($D$11))&gt;B1183,DATE(YEAR(B1184),MONTH($D$11),DAY($D$11))&lt;=B1184),$D$10,0)+IF(AND($D$13&gt;B1183,$D$13&lt;=B1184),$D$12,0)))</f>
        <v>#VALUE!</v>
      </c>
      <c r="F1184" s="0" t="e">
        <f aca="false">IF(A1184="","",F1183-D1184-E1184)</f>
        <v>#VALUE!</v>
      </c>
    </row>
    <row r="1185" customFormat="false" ht="12.85" hidden="false" customHeight="false" outlineLevel="0" collapsed="false">
      <c r="A1185" s="0" t="e">
        <f aca="false">IF(AND(A1184&lt;$F$12,F1184&gt;0),A1184+1,"")</f>
        <v>#VALUE!</v>
      </c>
      <c r="B1185" s="19" t="e">
        <f aca="false">IF(A1185="","",IF(VLOOKUP($B$12,Data!$A$2:$B$8,2,0)&lt;13,EDATE($B$16,A1185*12/VLOOKUP($B$12,Data!$A$2:$B$8,2,0)),IF(VLOOKUP($B$12,Data!$A$2:$B$8,2,0)=52,B1184+7,B1184+14)))</f>
        <v>#VALUE!</v>
      </c>
      <c r="C1185" s="0" t="e">
        <f aca="false">IF(A1185="","",F1184*($B$10/VLOOKUP($B$12,Data!$A$2:$B$8,2,0)))</f>
        <v>#VALUE!</v>
      </c>
      <c r="D1185" s="0" t="e">
        <f aca="false">IF(A1185="","",IF(F1184&lt;$F$9,F1184,$F$9-C1185))</f>
        <v>#VALUE!</v>
      </c>
      <c r="E1185" s="20" t="e">
        <f aca="false">IF(D1185&gt;=F1184,"",IF(A1185="","",IF($D$9&gt;0,$D$9,0)+IF(AND(DATE(YEAR(B1185),MONTH($D$11),DAY($D$11))&gt;B1184,DATE(YEAR(B1185),MONTH($D$11),DAY($D$11))&lt;=B1185),$D$10,0)+IF(AND($D$13&gt;B1184,$D$13&lt;=B1185),$D$12,0)))</f>
        <v>#VALUE!</v>
      </c>
      <c r="F1185" s="0" t="e">
        <f aca="false">IF(A1185="","",F1184-D1185-E1185)</f>
        <v>#VALUE!</v>
      </c>
    </row>
    <row r="1186" customFormat="false" ht="12.85" hidden="false" customHeight="false" outlineLevel="0" collapsed="false">
      <c r="A1186" s="0" t="e">
        <f aca="false">IF(AND(A1185&lt;$F$12,F1185&gt;0),A1185+1,"")</f>
        <v>#VALUE!</v>
      </c>
      <c r="B1186" s="19" t="e">
        <f aca="false">IF(A1186="","",IF(VLOOKUP($B$12,Data!$A$2:$B$8,2,0)&lt;13,EDATE($B$16,A1186*12/VLOOKUP($B$12,Data!$A$2:$B$8,2,0)),IF(VLOOKUP($B$12,Data!$A$2:$B$8,2,0)=52,B1185+7,B1185+14)))</f>
        <v>#VALUE!</v>
      </c>
      <c r="C1186" s="0" t="e">
        <f aca="false">IF(A1186="","",F1185*($B$10/VLOOKUP($B$12,Data!$A$2:$B$8,2,0)))</f>
        <v>#VALUE!</v>
      </c>
      <c r="D1186" s="0" t="e">
        <f aca="false">IF(A1186="","",IF(F1185&lt;$F$9,F1185,$F$9-C1186))</f>
        <v>#VALUE!</v>
      </c>
      <c r="E1186" s="20" t="e">
        <f aca="false">IF(D1186&gt;=F1185,"",IF(A1186="","",IF($D$9&gt;0,$D$9,0)+IF(AND(DATE(YEAR(B1186),MONTH($D$11),DAY($D$11))&gt;B1185,DATE(YEAR(B1186),MONTH($D$11),DAY($D$11))&lt;=B1186),$D$10,0)+IF(AND($D$13&gt;B1185,$D$13&lt;=B1186),$D$12,0)))</f>
        <v>#VALUE!</v>
      </c>
      <c r="F1186" s="0" t="e">
        <f aca="false">IF(A1186="","",F1185-D1186-E1186)</f>
        <v>#VALUE!</v>
      </c>
    </row>
    <row r="1187" customFormat="false" ht="12.85" hidden="false" customHeight="false" outlineLevel="0" collapsed="false">
      <c r="A1187" s="0" t="e">
        <f aca="false">IF(AND(A1186&lt;$F$12,F1186&gt;0),A1186+1,"")</f>
        <v>#VALUE!</v>
      </c>
      <c r="B1187" s="19" t="e">
        <f aca="false">IF(A1187="","",IF(VLOOKUP($B$12,Data!$A$2:$B$8,2,0)&lt;13,EDATE($B$16,A1187*12/VLOOKUP($B$12,Data!$A$2:$B$8,2,0)),IF(VLOOKUP($B$12,Data!$A$2:$B$8,2,0)=52,B1186+7,B1186+14)))</f>
        <v>#VALUE!</v>
      </c>
      <c r="C1187" s="0" t="e">
        <f aca="false">IF(A1187="","",F1186*($B$10/VLOOKUP($B$12,Data!$A$2:$B$8,2,0)))</f>
        <v>#VALUE!</v>
      </c>
      <c r="D1187" s="0" t="e">
        <f aca="false">IF(A1187="","",IF(F1186&lt;$F$9,F1186,$F$9-C1187))</f>
        <v>#VALUE!</v>
      </c>
      <c r="E1187" s="20" t="e">
        <f aca="false">IF(D1187&gt;=F1186,"",IF(A1187="","",IF($D$9&gt;0,$D$9,0)+IF(AND(DATE(YEAR(B1187),MONTH($D$11),DAY($D$11))&gt;B1186,DATE(YEAR(B1187),MONTH($D$11),DAY($D$11))&lt;=B1187),$D$10,0)+IF(AND($D$13&gt;B1186,$D$13&lt;=B1187),$D$12,0)))</f>
        <v>#VALUE!</v>
      </c>
      <c r="F1187" s="0" t="e">
        <f aca="false">IF(A1187="","",F1186-D1187-E1187)</f>
        <v>#VALUE!</v>
      </c>
    </row>
    <row r="1188" customFormat="false" ht="12.85" hidden="false" customHeight="false" outlineLevel="0" collapsed="false">
      <c r="A1188" s="0" t="e">
        <f aca="false">IF(AND(A1187&lt;$F$12,F1187&gt;0),A1187+1,"")</f>
        <v>#VALUE!</v>
      </c>
      <c r="B1188" s="19" t="e">
        <f aca="false">IF(A1188="","",IF(VLOOKUP($B$12,Data!$A$2:$B$8,2,0)&lt;13,EDATE($B$16,A1188*12/VLOOKUP($B$12,Data!$A$2:$B$8,2,0)),IF(VLOOKUP($B$12,Data!$A$2:$B$8,2,0)=52,B1187+7,B1187+14)))</f>
        <v>#VALUE!</v>
      </c>
      <c r="C1188" s="0" t="e">
        <f aca="false">IF(A1188="","",F1187*($B$10/VLOOKUP($B$12,Data!$A$2:$B$8,2,0)))</f>
        <v>#VALUE!</v>
      </c>
      <c r="D1188" s="0" t="e">
        <f aca="false">IF(A1188="","",IF(F1187&lt;$F$9,F1187,$F$9-C1188))</f>
        <v>#VALUE!</v>
      </c>
      <c r="E1188" s="20" t="e">
        <f aca="false">IF(D1188&gt;=F1187,"",IF(A1188="","",IF($D$9&gt;0,$D$9,0)+IF(AND(DATE(YEAR(B1188),MONTH($D$11),DAY($D$11))&gt;B1187,DATE(YEAR(B1188),MONTH($D$11),DAY($D$11))&lt;=B1188),$D$10,0)+IF(AND($D$13&gt;B1187,$D$13&lt;=B1188),$D$12,0)))</f>
        <v>#VALUE!</v>
      </c>
      <c r="F1188" s="0" t="e">
        <f aca="false">IF(A1188="","",F1187-D1188-E1188)</f>
        <v>#VALUE!</v>
      </c>
    </row>
    <row r="1189" customFormat="false" ht="12.85" hidden="false" customHeight="false" outlineLevel="0" collapsed="false">
      <c r="A1189" s="0" t="e">
        <f aca="false">IF(AND(A1188&lt;$F$12,F1188&gt;0),A1188+1,"")</f>
        <v>#VALUE!</v>
      </c>
      <c r="B1189" s="19" t="e">
        <f aca="false">IF(A1189="","",IF(VLOOKUP($B$12,Data!$A$2:$B$8,2,0)&lt;13,EDATE($B$16,A1189*12/VLOOKUP($B$12,Data!$A$2:$B$8,2,0)),IF(VLOOKUP($B$12,Data!$A$2:$B$8,2,0)=52,B1188+7,B1188+14)))</f>
        <v>#VALUE!</v>
      </c>
      <c r="C1189" s="0" t="e">
        <f aca="false">IF(A1189="","",F1188*($B$10/VLOOKUP($B$12,Data!$A$2:$B$8,2,0)))</f>
        <v>#VALUE!</v>
      </c>
      <c r="D1189" s="0" t="e">
        <f aca="false">IF(A1189="","",IF(F1188&lt;$F$9,F1188,$F$9-C1189))</f>
        <v>#VALUE!</v>
      </c>
      <c r="E1189" s="20" t="e">
        <f aca="false">IF(D1189&gt;=F1188,"",IF(A1189="","",IF($D$9&gt;0,$D$9,0)+IF(AND(DATE(YEAR(B1189),MONTH($D$11),DAY($D$11))&gt;B1188,DATE(YEAR(B1189),MONTH($D$11),DAY($D$11))&lt;=B1189),$D$10,0)+IF(AND($D$13&gt;B1188,$D$13&lt;=B1189),$D$12,0)))</f>
        <v>#VALUE!</v>
      </c>
      <c r="F1189" s="0" t="e">
        <f aca="false">IF(A1189="","",F1188-D1189-E1189)</f>
        <v>#VALUE!</v>
      </c>
    </row>
    <row r="1190" customFormat="false" ht="12.85" hidden="false" customHeight="false" outlineLevel="0" collapsed="false">
      <c r="A1190" s="0" t="e">
        <f aca="false">IF(AND(A1189&lt;$F$12,F1189&gt;0),A1189+1,"")</f>
        <v>#VALUE!</v>
      </c>
      <c r="B1190" s="19" t="e">
        <f aca="false">IF(A1190="","",IF(VLOOKUP($B$12,Data!$A$2:$B$8,2,0)&lt;13,EDATE($B$16,A1190*12/VLOOKUP($B$12,Data!$A$2:$B$8,2,0)),IF(VLOOKUP($B$12,Data!$A$2:$B$8,2,0)=52,B1189+7,B1189+14)))</f>
        <v>#VALUE!</v>
      </c>
      <c r="C1190" s="0" t="e">
        <f aca="false">IF(A1190="","",F1189*($B$10/VLOOKUP($B$12,Data!$A$2:$B$8,2,0)))</f>
        <v>#VALUE!</v>
      </c>
      <c r="D1190" s="0" t="e">
        <f aca="false">IF(A1190="","",IF(F1189&lt;$F$9,F1189,$F$9-C1190))</f>
        <v>#VALUE!</v>
      </c>
      <c r="E1190" s="20" t="e">
        <f aca="false">IF(D1190&gt;=F1189,"",IF(A1190="","",IF($D$9&gt;0,$D$9,0)+IF(AND(DATE(YEAR(B1190),MONTH($D$11),DAY($D$11))&gt;B1189,DATE(YEAR(B1190),MONTH($D$11),DAY($D$11))&lt;=B1190),$D$10,0)+IF(AND($D$13&gt;B1189,$D$13&lt;=B1190),$D$12,0)))</f>
        <v>#VALUE!</v>
      </c>
      <c r="F1190" s="0" t="e">
        <f aca="false">IF(A1190="","",F1189-D1190-E1190)</f>
        <v>#VALUE!</v>
      </c>
    </row>
    <row r="1191" customFormat="false" ht="12.85" hidden="false" customHeight="false" outlineLevel="0" collapsed="false">
      <c r="A1191" s="0" t="e">
        <f aca="false">IF(AND(A1190&lt;$F$12,F1190&gt;0),A1190+1,"")</f>
        <v>#VALUE!</v>
      </c>
      <c r="B1191" s="19" t="e">
        <f aca="false">IF(A1191="","",IF(VLOOKUP($B$12,Data!$A$2:$B$8,2,0)&lt;13,EDATE($B$16,A1191*12/VLOOKUP($B$12,Data!$A$2:$B$8,2,0)),IF(VLOOKUP($B$12,Data!$A$2:$B$8,2,0)=52,B1190+7,B1190+14)))</f>
        <v>#VALUE!</v>
      </c>
      <c r="C1191" s="0" t="e">
        <f aca="false">IF(A1191="","",F1190*($B$10/VLOOKUP($B$12,Data!$A$2:$B$8,2,0)))</f>
        <v>#VALUE!</v>
      </c>
      <c r="D1191" s="0" t="e">
        <f aca="false">IF(A1191="","",IF(F1190&lt;$F$9,F1190,$F$9-C1191))</f>
        <v>#VALUE!</v>
      </c>
      <c r="E1191" s="20" t="e">
        <f aca="false">IF(D1191&gt;=F1190,"",IF(A1191="","",IF($D$9&gt;0,$D$9,0)+IF(AND(DATE(YEAR(B1191),MONTH($D$11),DAY($D$11))&gt;B1190,DATE(YEAR(B1191),MONTH($D$11),DAY($D$11))&lt;=B1191),$D$10,0)+IF(AND($D$13&gt;B1190,$D$13&lt;=B1191),$D$12,0)))</f>
        <v>#VALUE!</v>
      </c>
      <c r="F1191" s="0" t="e">
        <f aca="false">IF(A1191="","",F1190-D1191-E1191)</f>
        <v>#VALUE!</v>
      </c>
    </row>
    <row r="1192" customFormat="false" ht="12.85" hidden="false" customHeight="false" outlineLevel="0" collapsed="false">
      <c r="A1192" s="0" t="e">
        <f aca="false">IF(AND(A1191&lt;$F$12,F1191&gt;0),A1191+1,"")</f>
        <v>#VALUE!</v>
      </c>
      <c r="B1192" s="19" t="e">
        <f aca="false">IF(A1192="","",IF(VLOOKUP($B$12,Data!$A$2:$B$8,2,0)&lt;13,EDATE($B$16,A1192*12/VLOOKUP($B$12,Data!$A$2:$B$8,2,0)),IF(VLOOKUP($B$12,Data!$A$2:$B$8,2,0)=52,B1191+7,B1191+14)))</f>
        <v>#VALUE!</v>
      </c>
      <c r="C1192" s="0" t="e">
        <f aca="false">IF(A1192="","",F1191*($B$10/VLOOKUP($B$12,Data!$A$2:$B$8,2,0)))</f>
        <v>#VALUE!</v>
      </c>
      <c r="D1192" s="0" t="e">
        <f aca="false">IF(A1192="","",IF(F1191&lt;$F$9,F1191,$F$9-C1192))</f>
        <v>#VALUE!</v>
      </c>
      <c r="E1192" s="20" t="e">
        <f aca="false">IF(D1192&gt;=F1191,"",IF(A1192="","",IF($D$9&gt;0,$D$9,0)+IF(AND(DATE(YEAR(B1192),MONTH($D$11),DAY($D$11))&gt;B1191,DATE(YEAR(B1192),MONTH($D$11),DAY($D$11))&lt;=B1192),$D$10,0)+IF(AND($D$13&gt;B1191,$D$13&lt;=B1192),$D$12,0)))</f>
        <v>#VALUE!</v>
      </c>
      <c r="F1192" s="0" t="e">
        <f aca="false">IF(A1192="","",F1191-D1192-E1192)</f>
        <v>#VALUE!</v>
      </c>
    </row>
    <row r="1193" customFormat="false" ht="12.85" hidden="false" customHeight="false" outlineLevel="0" collapsed="false">
      <c r="A1193" s="0" t="e">
        <f aca="false">IF(AND(A1192&lt;$F$12,F1192&gt;0),A1192+1,"")</f>
        <v>#VALUE!</v>
      </c>
      <c r="B1193" s="19" t="e">
        <f aca="false">IF(A1193="","",IF(VLOOKUP($B$12,Data!$A$2:$B$8,2,0)&lt;13,EDATE($B$16,A1193*12/VLOOKUP($B$12,Data!$A$2:$B$8,2,0)),IF(VLOOKUP($B$12,Data!$A$2:$B$8,2,0)=52,B1192+7,B1192+14)))</f>
        <v>#VALUE!</v>
      </c>
      <c r="C1193" s="0" t="e">
        <f aca="false">IF(A1193="","",F1192*($B$10/VLOOKUP($B$12,Data!$A$2:$B$8,2,0)))</f>
        <v>#VALUE!</v>
      </c>
      <c r="D1193" s="0" t="e">
        <f aca="false">IF(A1193="","",IF(F1192&lt;$F$9,F1192,$F$9-C1193))</f>
        <v>#VALUE!</v>
      </c>
      <c r="E1193" s="20" t="e">
        <f aca="false">IF(D1193&gt;=F1192,"",IF(A1193="","",IF($D$9&gt;0,$D$9,0)+IF(AND(DATE(YEAR(B1193),MONTH($D$11),DAY($D$11))&gt;B1192,DATE(YEAR(B1193),MONTH($D$11),DAY($D$11))&lt;=B1193),$D$10,0)+IF(AND($D$13&gt;B1192,$D$13&lt;=B1193),$D$12,0)))</f>
        <v>#VALUE!</v>
      </c>
      <c r="F1193" s="0" t="e">
        <f aca="false">IF(A1193="","",F1192-D1193-E1193)</f>
        <v>#VALUE!</v>
      </c>
    </row>
    <row r="1194" customFormat="false" ht="12.85" hidden="false" customHeight="false" outlineLevel="0" collapsed="false">
      <c r="A1194" s="0" t="e">
        <f aca="false">IF(AND(A1193&lt;$F$12,F1193&gt;0),A1193+1,"")</f>
        <v>#VALUE!</v>
      </c>
      <c r="B1194" s="19" t="e">
        <f aca="false">IF(A1194="","",IF(VLOOKUP($B$12,Data!$A$2:$B$8,2,0)&lt;13,EDATE($B$16,A1194*12/VLOOKUP($B$12,Data!$A$2:$B$8,2,0)),IF(VLOOKUP($B$12,Data!$A$2:$B$8,2,0)=52,B1193+7,B1193+14)))</f>
        <v>#VALUE!</v>
      </c>
      <c r="C1194" s="0" t="e">
        <f aca="false">IF(A1194="","",F1193*($B$10/VLOOKUP($B$12,Data!$A$2:$B$8,2,0)))</f>
        <v>#VALUE!</v>
      </c>
      <c r="D1194" s="0" t="e">
        <f aca="false">IF(A1194="","",IF(F1193&lt;$F$9,F1193,$F$9-C1194))</f>
        <v>#VALUE!</v>
      </c>
      <c r="E1194" s="20" t="e">
        <f aca="false">IF(D1194&gt;=F1193,"",IF(A1194="","",IF($D$9&gt;0,$D$9,0)+IF(AND(DATE(YEAR(B1194),MONTH($D$11),DAY($D$11))&gt;B1193,DATE(YEAR(B1194),MONTH($D$11),DAY($D$11))&lt;=B1194),$D$10,0)+IF(AND($D$13&gt;B1193,$D$13&lt;=B1194),$D$12,0)))</f>
        <v>#VALUE!</v>
      </c>
      <c r="F1194" s="0" t="e">
        <f aca="false">IF(A1194="","",F1193-D1194-E1194)</f>
        <v>#VALUE!</v>
      </c>
    </row>
    <row r="1195" customFormat="false" ht="12.85" hidden="false" customHeight="false" outlineLevel="0" collapsed="false">
      <c r="A1195" s="0" t="e">
        <f aca="false">IF(AND(A1194&lt;$F$12,F1194&gt;0),A1194+1,"")</f>
        <v>#VALUE!</v>
      </c>
      <c r="B1195" s="19" t="e">
        <f aca="false">IF(A1195="","",IF(VLOOKUP($B$12,Data!$A$2:$B$8,2,0)&lt;13,EDATE($B$16,A1195*12/VLOOKUP($B$12,Data!$A$2:$B$8,2,0)),IF(VLOOKUP($B$12,Data!$A$2:$B$8,2,0)=52,B1194+7,B1194+14)))</f>
        <v>#VALUE!</v>
      </c>
      <c r="C1195" s="0" t="e">
        <f aca="false">IF(A1195="","",F1194*($B$10/VLOOKUP($B$12,Data!$A$2:$B$8,2,0)))</f>
        <v>#VALUE!</v>
      </c>
      <c r="D1195" s="0" t="e">
        <f aca="false">IF(A1195="","",IF(F1194&lt;$F$9,F1194,$F$9-C1195))</f>
        <v>#VALUE!</v>
      </c>
      <c r="E1195" s="20" t="e">
        <f aca="false">IF(D1195&gt;=F1194,"",IF(A1195="","",IF($D$9&gt;0,$D$9,0)+IF(AND(DATE(YEAR(B1195),MONTH($D$11),DAY($D$11))&gt;B1194,DATE(YEAR(B1195),MONTH($D$11),DAY($D$11))&lt;=B1195),$D$10,0)+IF(AND($D$13&gt;B1194,$D$13&lt;=B1195),$D$12,0)))</f>
        <v>#VALUE!</v>
      </c>
      <c r="F1195" s="0" t="e">
        <f aca="false">IF(A1195="","",F1194-D1195-E1195)</f>
        <v>#VALUE!</v>
      </c>
    </row>
    <row r="1196" customFormat="false" ht="12.85" hidden="false" customHeight="false" outlineLevel="0" collapsed="false">
      <c r="A1196" s="0" t="e">
        <f aca="false">IF(AND(A1195&lt;$F$12,F1195&gt;0),A1195+1,"")</f>
        <v>#VALUE!</v>
      </c>
      <c r="B1196" s="19" t="e">
        <f aca="false">IF(A1196="","",IF(VLOOKUP($B$12,Data!$A$2:$B$8,2,0)&lt;13,EDATE($B$16,A1196*12/VLOOKUP($B$12,Data!$A$2:$B$8,2,0)),IF(VLOOKUP($B$12,Data!$A$2:$B$8,2,0)=52,B1195+7,B1195+14)))</f>
        <v>#VALUE!</v>
      </c>
      <c r="C1196" s="0" t="e">
        <f aca="false">IF(A1196="","",F1195*($B$10/VLOOKUP($B$12,Data!$A$2:$B$8,2,0)))</f>
        <v>#VALUE!</v>
      </c>
      <c r="D1196" s="0" t="e">
        <f aca="false">IF(A1196="","",IF(F1195&lt;$F$9,F1195,$F$9-C1196))</f>
        <v>#VALUE!</v>
      </c>
      <c r="E1196" s="20" t="e">
        <f aca="false">IF(D1196&gt;=F1195,"",IF(A1196="","",IF($D$9&gt;0,$D$9,0)+IF(AND(DATE(YEAR(B1196),MONTH($D$11),DAY($D$11))&gt;B1195,DATE(YEAR(B1196),MONTH($D$11),DAY($D$11))&lt;=B1196),$D$10,0)+IF(AND($D$13&gt;B1195,$D$13&lt;=B1196),$D$12,0)))</f>
        <v>#VALUE!</v>
      </c>
      <c r="F1196" s="0" t="e">
        <f aca="false">IF(A1196="","",F1195-D1196-E1196)</f>
        <v>#VALUE!</v>
      </c>
    </row>
    <row r="1197" customFormat="false" ht="12.85" hidden="false" customHeight="false" outlineLevel="0" collapsed="false">
      <c r="A1197" s="0" t="e">
        <f aca="false">IF(AND(A1196&lt;$F$12,F1196&gt;0),A1196+1,"")</f>
        <v>#VALUE!</v>
      </c>
      <c r="B1197" s="19" t="e">
        <f aca="false">IF(A1197="","",IF(VLOOKUP($B$12,Data!$A$2:$B$8,2,0)&lt;13,EDATE($B$16,A1197*12/VLOOKUP($B$12,Data!$A$2:$B$8,2,0)),IF(VLOOKUP($B$12,Data!$A$2:$B$8,2,0)=52,B1196+7,B1196+14)))</f>
        <v>#VALUE!</v>
      </c>
      <c r="C1197" s="0" t="e">
        <f aca="false">IF(A1197="","",F1196*($B$10/VLOOKUP($B$12,Data!$A$2:$B$8,2,0)))</f>
        <v>#VALUE!</v>
      </c>
      <c r="D1197" s="0" t="e">
        <f aca="false">IF(A1197="","",IF(F1196&lt;$F$9,F1196,$F$9-C1197))</f>
        <v>#VALUE!</v>
      </c>
      <c r="E1197" s="20" t="e">
        <f aca="false">IF(D1197&gt;=F1196,"",IF(A1197="","",IF($D$9&gt;0,$D$9,0)+IF(AND(DATE(YEAR(B1197),MONTH($D$11),DAY($D$11))&gt;B1196,DATE(YEAR(B1197),MONTH($D$11),DAY($D$11))&lt;=B1197),$D$10,0)+IF(AND($D$13&gt;B1196,$D$13&lt;=B1197),$D$12,0)))</f>
        <v>#VALUE!</v>
      </c>
      <c r="F1197" s="0" t="e">
        <f aca="false">IF(A1197="","",F1196-D1197-E1197)</f>
        <v>#VALUE!</v>
      </c>
    </row>
    <row r="1198" customFormat="false" ht="12.85" hidden="false" customHeight="false" outlineLevel="0" collapsed="false">
      <c r="A1198" s="0" t="e">
        <f aca="false">IF(AND(A1197&lt;$F$12,F1197&gt;0),A1197+1,"")</f>
        <v>#VALUE!</v>
      </c>
      <c r="B1198" s="19" t="e">
        <f aca="false">IF(A1198="","",IF(VLOOKUP($B$12,Data!$A$2:$B$8,2,0)&lt;13,EDATE($B$16,A1198*12/VLOOKUP($B$12,Data!$A$2:$B$8,2,0)),IF(VLOOKUP($B$12,Data!$A$2:$B$8,2,0)=52,B1197+7,B1197+14)))</f>
        <v>#VALUE!</v>
      </c>
      <c r="C1198" s="0" t="e">
        <f aca="false">IF(A1198="","",F1197*($B$10/VLOOKUP($B$12,Data!$A$2:$B$8,2,0)))</f>
        <v>#VALUE!</v>
      </c>
      <c r="D1198" s="0" t="e">
        <f aca="false">IF(A1198="","",IF(F1197&lt;$F$9,F1197,$F$9-C1198))</f>
        <v>#VALUE!</v>
      </c>
      <c r="E1198" s="20" t="e">
        <f aca="false">IF(D1198&gt;=F1197,"",IF(A1198="","",IF($D$9&gt;0,$D$9,0)+IF(AND(DATE(YEAR(B1198),MONTH($D$11),DAY($D$11))&gt;B1197,DATE(YEAR(B1198),MONTH($D$11),DAY($D$11))&lt;=B1198),$D$10,0)+IF(AND($D$13&gt;B1197,$D$13&lt;=B1198),$D$12,0)))</f>
        <v>#VALUE!</v>
      </c>
      <c r="F1198" s="0" t="e">
        <f aca="false">IF(A1198="","",F1197-D1198-E1198)</f>
        <v>#VALUE!</v>
      </c>
    </row>
    <row r="1199" customFormat="false" ht="12.85" hidden="false" customHeight="false" outlineLevel="0" collapsed="false">
      <c r="A1199" s="0" t="e">
        <f aca="false">IF(AND(A1198&lt;$F$12,F1198&gt;0),A1198+1,"")</f>
        <v>#VALUE!</v>
      </c>
      <c r="B1199" s="19" t="e">
        <f aca="false">IF(A1199="","",IF(VLOOKUP($B$12,Data!$A$2:$B$8,2,0)&lt;13,EDATE($B$16,A1199*12/VLOOKUP($B$12,Data!$A$2:$B$8,2,0)),IF(VLOOKUP($B$12,Data!$A$2:$B$8,2,0)=52,B1198+7,B1198+14)))</f>
        <v>#VALUE!</v>
      </c>
      <c r="C1199" s="0" t="e">
        <f aca="false">IF(A1199="","",F1198*($B$10/VLOOKUP($B$12,Data!$A$2:$B$8,2,0)))</f>
        <v>#VALUE!</v>
      </c>
      <c r="D1199" s="0" t="e">
        <f aca="false">IF(A1199="","",IF(F1198&lt;$F$9,F1198,$F$9-C1199))</f>
        <v>#VALUE!</v>
      </c>
      <c r="E1199" s="20" t="e">
        <f aca="false">IF(D1199&gt;=F1198,"",IF(A1199="","",IF($D$9&gt;0,$D$9,0)+IF(AND(DATE(YEAR(B1199),MONTH($D$11),DAY($D$11))&gt;B1198,DATE(YEAR(B1199),MONTH($D$11),DAY($D$11))&lt;=B1199),$D$10,0)+IF(AND($D$13&gt;B1198,$D$13&lt;=B1199),$D$12,0)))</f>
        <v>#VALUE!</v>
      </c>
      <c r="F1199" s="0" t="e">
        <f aca="false">IF(A1199="","",F1198-D1199-E1199)</f>
        <v>#VALUE!</v>
      </c>
    </row>
    <row r="1200" customFormat="false" ht="12.85" hidden="false" customHeight="false" outlineLevel="0" collapsed="false">
      <c r="A1200" s="0" t="e">
        <f aca="false">IF(AND(A1199&lt;$F$12,F1199&gt;0),A1199+1,"")</f>
        <v>#VALUE!</v>
      </c>
      <c r="B1200" s="19" t="e">
        <f aca="false">IF(A1200="","",IF(VLOOKUP($B$12,Data!$A$2:$B$8,2,0)&lt;13,EDATE($B$16,A1200*12/VLOOKUP($B$12,Data!$A$2:$B$8,2,0)),IF(VLOOKUP($B$12,Data!$A$2:$B$8,2,0)=52,B1199+7,B1199+14)))</f>
        <v>#VALUE!</v>
      </c>
      <c r="C1200" s="0" t="e">
        <f aca="false">IF(A1200="","",F1199*($B$10/VLOOKUP($B$12,Data!$A$2:$B$8,2,0)))</f>
        <v>#VALUE!</v>
      </c>
      <c r="D1200" s="0" t="e">
        <f aca="false">IF(A1200="","",IF(F1199&lt;$F$9,F1199,$F$9-C1200))</f>
        <v>#VALUE!</v>
      </c>
      <c r="E1200" s="20" t="e">
        <f aca="false">IF(D1200&gt;=F1199,"",IF(A1200="","",IF($D$9&gt;0,$D$9,0)+IF(AND(DATE(YEAR(B1200),MONTH($D$11),DAY($D$11))&gt;B1199,DATE(YEAR(B1200),MONTH($D$11),DAY($D$11))&lt;=B1200),$D$10,0)+IF(AND($D$13&gt;B1199,$D$13&lt;=B1200),$D$12,0)))</f>
        <v>#VALUE!</v>
      </c>
      <c r="F1200" s="0" t="e">
        <f aca="false">IF(A1200="","",F1199-D1200-E1200)</f>
        <v>#VALUE!</v>
      </c>
    </row>
    <row r="1201" customFormat="false" ht="12.85" hidden="false" customHeight="false" outlineLevel="0" collapsed="false">
      <c r="A1201" s="0" t="e">
        <f aca="false">IF(AND(A1200&lt;$F$12,F1200&gt;0),A1200+1,"")</f>
        <v>#VALUE!</v>
      </c>
      <c r="B1201" s="19" t="e">
        <f aca="false">IF(A1201="","",IF(VLOOKUP($B$12,Data!$A$2:$B$8,2,0)&lt;13,EDATE($B$16,A1201*12/VLOOKUP($B$12,Data!$A$2:$B$8,2,0)),IF(VLOOKUP($B$12,Data!$A$2:$B$8,2,0)=52,B1200+7,B1200+14)))</f>
        <v>#VALUE!</v>
      </c>
      <c r="C1201" s="0" t="e">
        <f aca="false">IF(A1201="","",F1200*($B$10/VLOOKUP($B$12,Data!$A$2:$B$8,2,0)))</f>
        <v>#VALUE!</v>
      </c>
      <c r="D1201" s="0" t="e">
        <f aca="false">IF(A1201="","",IF(F1200&lt;$F$9,F1200,$F$9-C1201))</f>
        <v>#VALUE!</v>
      </c>
      <c r="E1201" s="20" t="e">
        <f aca="false">IF(D1201&gt;=F1200,"",IF(A1201="","",IF($D$9&gt;0,$D$9,0)+IF(AND(DATE(YEAR(B1201),MONTH($D$11),DAY($D$11))&gt;B1200,DATE(YEAR(B1201),MONTH($D$11),DAY($D$11))&lt;=B1201),$D$10,0)+IF(AND($D$13&gt;B1200,$D$13&lt;=B1201),$D$12,0)))</f>
        <v>#VALUE!</v>
      </c>
      <c r="F1201" s="0" t="e">
        <f aca="false">IF(A1201="","",F1200-D1201-E1201)</f>
        <v>#VALUE!</v>
      </c>
    </row>
    <row r="1202" customFormat="false" ht="12.85" hidden="false" customHeight="false" outlineLevel="0" collapsed="false">
      <c r="A1202" s="0" t="e">
        <f aca="false">IF(AND(A1201&lt;$F$12,F1201&gt;0),A1201+1,"")</f>
        <v>#VALUE!</v>
      </c>
      <c r="B1202" s="19" t="e">
        <f aca="false">IF(A1202="","",IF(VLOOKUP($B$12,Data!$A$2:$B$8,2,0)&lt;13,EDATE($B$16,A1202*12/VLOOKUP($B$12,Data!$A$2:$B$8,2,0)),IF(VLOOKUP($B$12,Data!$A$2:$B$8,2,0)=52,B1201+7,B1201+14)))</f>
        <v>#VALUE!</v>
      </c>
      <c r="C1202" s="0" t="e">
        <f aca="false">IF(A1202="","",F1201*($B$10/VLOOKUP($B$12,Data!$A$2:$B$8,2,0)))</f>
        <v>#VALUE!</v>
      </c>
      <c r="D1202" s="0" t="e">
        <f aca="false">IF(A1202="","",IF(F1201&lt;$F$9,F1201,$F$9-C1202))</f>
        <v>#VALUE!</v>
      </c>
      <c r="E1202" s="20" t="e">
        <f aca="false">IF(D1202&gt;=F1201,"",IF(A1202="","",IF($D$9&gt;0,$D$9,0)+IF(AND(DATE(YEAR(B1202),MONTH($D$11),DAY($D$11))&gt;B1201,DATE(YEAR(B1202),MONTH($D$11),DAY($D$11))&lt;=B1202),$D$10,0)+IF(AND($D$13&gt;B1201,$D$13&lt;=B1202),$D$12,0)))</f>
        <v>#VALUE!</v>
      </c>
      <c r="F1202" s="0" t="e">
        <f aca="false">IF(A1202="","",F1201-D1202-E1202)</f>
        <v>#VALUE!</v>
      </c>
    </row>
    <row r="1203" customFormat="false" ht="12.85" hidden="false" customHeight="false" outlineLevel="0" collapsed="false">
      <c r="A1203" s="0" t="e">
        <f aca="false">IF(AND(A1202&lt;$F$12,F1202&gt;0),A1202+1,"")</f>
        <v>#VALUE!</v>
      </c>
      <c r="B1203" s="19" t="e">
        <f aca="false">IF(A1203="","",IF(VLOOKUP($B$12,Data!$A$2:$B$8,2,0)&lt;13,EDATE($B$16,A1203*12/VLOOKUP($B$12,Data!$A$2:$B$8,2,0)),IF(VLOOKUP($B$12,Data!$A$2:$B$8,2,0)=52,B1202+7,B1202+14)))</f>
        <v>#VALUE!</v>
      </c>
      <c r="C1203" s="0" t="e">
        <f aca="false">IF(A1203="","",F1202*($B$10/VLOOKUP($B$12,Data!$A$2:$B$8,2,0)))</f>
        <v>#VALUE!</v>
      </c>
      <c r="D1203" s="0" t="e">
        <f aca="false">IF(A1203="","",IF(F1202&lt;$F$9,F1202,$F$9-C1203))</f>
        <v>#VALUE!</v>
      </c>
      <c r="E1203" s="20" t="e">
        <f aca="false">IF(D1203&gt;=F1202,"",IF(A1203="","",IF($D$9&gt;0,$D$9,0)+IF(AND(DATE(YEAR(B1203),MONTH($D$11),DAY($D$11))&gt;B1202,DATE(YEAR(B1203),MONTH($D$11),DAY($D$11))&lt;=B1203),$D$10,0)+IF(AND($D$13&gt;B1202,$D$13&lt;=B1203),$D$12,0)))</f>
        <v>#VALUE!</v>
      </c>
      <c r="F1203" s="0" t="e">
        <f aca="false">IF(A1203="","",F1202-D1203-E1203)</f>
        <v>#VALUE!</v>
      </c>
    </row>
    <row r="1204" customFormat="false" ht="12.85" hidden="false" customHeight="false" outlineLevel="0" collapsed="false">
      <c r="A1204" s="0" t="e">
        <f aca="false">IF(AND(A1203&lt;$F$12,F1203&gt;0),A1203+1,"")</f>
        <v>#VALUE!</v>
      </c>
      <c r="B1204" s="19" t="e">
        <f aca="false">IF(A1204="","",IF(VLOOKUP($B$12,Data!$A$2:$B$8,2,0)&lt;13,EDATE($B$16,A1204*12/VLOOKUP($B$12,Data!$A$2:$B$8,2,0)),IF(VLOOKUP($B$12,Data!$A$2:$B$8,2,0)=52,B1203+7,B1203+14)))</f>
        <v>#VALUE!</v>
      </c>
      <c r="C1204" s="0" t="e">
        <f aca="false">IF(A1204="","",F1203*($B$10/VLOOKUP($B$12,Data!$A$2:$B$8,2,0)))</f>
        <v>#VALUE!</v>
      </c>
      <c r="D1204" s="0" t="e">
        <f aca="false">IF(A1204="","",IF(F1203&lt;$F$9,F1203,$F$9-C1204))</f>
        <v>#VALUE!</v>
      </c>
      <c r="E1204" s="20" t="e">
        <f aca="false">IF(D1204&gt;=F1203,"",IF(A1204="","",IF($D$9&gt;0,$D$9,0)+IF(AND(DATE(YEAR(B1204),MONTH($D$11),DAY($D$11))&gt;B1203,DATE(YEAR(B1204),MONTH($D$11),DAY($D$11))&lt;=B1204),$D$10,0)+IF(AND($D$13&gt;B1203,$D$13&lt;=B1204),$D$12,0)))</f>
        <v>#VALUE!</v>
      </c>
      <c r="F1204" s="0" t="e">
        <f aca="false">IF(A1204="","",F1203-D1204-E1204)</f>
        <v>#VALUE!</v>
      </c>
    </row>
    <row r="1205" customFormat="false" ht="12.85" hidden="false" customHeight="false" outlineLevel="0" collapsed="false">
      <c r="A1205" s="0" t="e">
        <f aca="false">IF(AND(A1204&lt;$F$12,F1204&gt;0),A1204+1,"")</f>
        <v>#VALUE!</v>
      </c>
      <c r="B1205" s="19" t="e">
        <f aca="false">IF(A1205="","",IF(VLOOKUP($B$12,Data!$A$2:$B$8,2,0)&lt;13,EDATE($B$16,A1205*12/VLOOKUP($B$12,Data!$A$2:$B$8,2,0)),IF(VLOOKUP($B$12,Data!$A$2:$B$8,2,0)=52,B1204+7,B1204+14)))</f>
        <v>#VALUE!</v>
      </c>
      <c r="C1205" s="0" t="e">
        <f aca="false">IF(A1205="","",F1204*($B$10/VLOOKUP($B$12,Data!$A$2:$B$8,2,0)))</f>
        <v>#VALUE!</v>
      </c>
      <c r="D1205" s="0" t="e">
        <f aca="false">IF(A1205="","",IF(F1204&lt;$F$9,F1204,$F$9-C1205))</f>
        <v>#VALUE!</v>
      </c>
      <c r="E1205" s="20" t="e">
        <f aca="false">IF(D1205&gt;=F1204,"",IF(A1205="","",IF($D$9&gt;0,$D$9,0)+IF(AND(DATE(YEAR(B1205),MONTH($D$11),DAY($D$11))&gt;B1204,DATE(YEAR(B1205),MONTH($D$11),DAY($D$11))&lt;=B1205),$D$10,0)+IF(AND($D$13&gt;B1204,$D$13&lt;=B1205),$D$12,0)))</f>
        <v>#VALUE!</v>
      </c>
      <c r="F1205" s="0" t="e">
        <f aca="false">IF(A1205="","",F1204-D1205-E1205)</f>
        <v>#VALUE!</v>
      </c>
    </row>
    <row r="1206" customFormat="false" ht="12.85" hidden="false" customHeight="false" outlineLevel="0" collapsed="false">
      <c r="A1206" s="0" t="e">
        <f aca="false">IF(AND(A1205&lt;$F$12,F1205&gt;0),A1205+1,"")</f>
        <v>#VALUE!</v>
      </c>
      <c r="B1206" s="19" t="e">
        <f aca="false">IF(A1206="","",IF(VLOOKUP($B$12,Data!$A$2:$B$8,2,0)&lt;13,EDATE($B$16,A1206*12/VLOOKUP($B$12,Data!$A$2:$B$8,2,0)),IF(VLOOKUP($B$12,Data!$A$2:$B$8,2,0)=52,B1205+7,B1205+14)))</f>
        <v>#VALUE!</v>
      </c>
      <c r="C1206" s="0" t="e">
        <f aca="false">IF(A1206="","",F1205*($B$10/VLOOKUP($B$12,Data!$A$2:$B$8,2,0)))</f>
        <v>#VALUE!</v>
      </c>
      <c r="D1206" s="0" t="e">
        <f aca="false">IF(A1206="","",IF(F1205&lt;$F$9,F1205,$F$9-C1206))</f>
        <v>#VALUE!</v>
      </c>
      <c r="E1206" s="20" t="e">
        <f aca="false">IF(D1206&gt;=F1205,"",IF(A1206="","",IF($D$9&gt;0,$D$9,0)+IF(AND(DATE(YEAR(B1206),MONTH($D$11),DAY($D$11))&gt;B1205,DATE(YEAR(B1206),MONTH($D$11),DAY($D$11))&lt;=B1206),$D$10,0)+IF(AND($D$13&gt;B1205,$D$13&lt;=B1206),$D$12,0)))</f>
        <v>#VALUE!</v>
      </c>
      <c r="F1206" s="0" t="e">
        <f aca="false">IF(A1206="","",F1205-D1206-E1206)</f>
        <v>#VALUE!</v>
      </c>
    </row>
    <row r="1207" customFormat="false" ht="12.85" hidden="false" customHeight="false" outlineLevel="0" collapsed="false">
      <c r="A1207" s="0" t="e">
        <f aca="false">IF(AND(A1206&lt;$F$12,F1206&gt;0),A1206+1,"")</f>
        <v>#VALUE!</v>
      </c>
      <c r="B1207" s="19" t="e">
        <f aca="false">IF(A1207="","",IF(VLOOKUP($B$12,Data!$A$2:$B$8,2,0)&lt;13,EDATE($B$16,A1207*12/VLOOKUP($B$12,Data!$A$2:$B$8,2,0)),IF(VLOOKUP($B$12,Data!$A$2:$B$8,2,0)=52,B1206+7,B1206+14)))</f>
        <v>#VALUE!</v>
      </c>
      <c r="C1207" s="0" t="e">
        <f aca="false">IF(A1207="","",F1206*($B$10/VLOOKUP($B$12,Data!$A$2:$B$8,2,0)))</f>
        <v>#VALUE!</v>
      </c>
      <c r="D1207" s="0" t="e">
        <f aca="false">IF(A1207="","",IF(F1206&lt;$F$9,F1206,$F$9-C1207))</f>
        <v>#VALUE!</v>
      </c>
      <c r="E1207" s="20" t="e">
        <f aca="false">IF(D1207&gt;=F1206,"",IF(A1207="","",IF($D$9&gt;0,$D$9,0)+IF(AND(DATE(YEAR(B1207),MONTH($D$11),DAY($D$11))&gt;B1206,DATE(YEAR(B1207),MONTH($D$11),DAY($D$11))&lt;=B1207),$D$10,0)+IF(AND($D$13&gt;B1206,$D$13&lt;=B1207),$D$12,0)))</f>
        <v>#VALUE!</v>
      </c>
      <c r="F1207" s="0" t="e">
        <f aca="false">IF(A1207="","",F1206-D1207-E1207)</f>
        <v>#VALUE!</v>
      </c>
    </row>
    <row r="1208" customFormat="false" ht="12.85" hidden="false" customHeight="false" outlineLevel="0" collapsed="false">
      <c r="A1208" s="0" t="e">
        <f aca="false">IF(AND(A1207&lt;$F$12,F1207&gt;0),A1207+1,"")</f>
        <v>#VALUE!</v>
      </c>
      <c r="B1208" s="19" t="e">
        <f aca="false">IF(A1208="","",IF(VLOOKUP($B$12,Data!$A$2:$B$8,2,0)&lt;13,EDATE($B$16,A1208*12/VLOOKUP($B$12,Data!$A$2:$B$8,2,0)),IF(VLOOKUP($B$12,Data!$A$2:$B$8,2,0)=52,B1207+7,B1207+14)))</f>
        <v>#VALUE!</v>
      </c>
      <c r="C1208" s="0" t="e">
        <f aca="false">IF(A1208="","",F1207*($B$10/VLOOKUP($B$12,Data!$A$2:$B$8,2,0)))</f>
        <v>#VALUE!</v>
      </c>
      <c r="D1208" s="0" t="e">
        <f aca="false">IF(A1208="","",IF(F1207&lt;$F$9,F1207,$F$9-C1208))</f>
        <v>#VALUE!</v>
      </c>
      <c r="E1208" s="20" t="e">
        <f aca="false">IF(D1208&gt;=F1207,"",IF(A1208="","",IF($D$9&gt;0,$D$9,0)+IF(AND(DATE(YEAR(B1208),MONTH($D$11),DAY($D$11))&gt;B1207,DATE(YEAR(B1208),MONTH($D$11),DAY($D$11))&lt;=B1208),$D$10,0)+IF(AND($D$13&gt;B1207,$D$13&lt;=B1208),$D$12,0)))</f>
        <v>#VALUE!</v>
      </c>
      <c r="F1208" s="0" t="e">
        <f aca="false">IF(A1208="","",F1207-D1208-E1208)</f>
        <v>#VALUE!</v>
      </c>
    </row>
    <row r="1209" customFormat="false" ht="12.85" hidden="false" customHeight="false" outlineLevel="0" collapsed="false">
      <c r="A1209" s="0" t="e">
        <f aca="false">IF(AND(A1208&lt;$F$12,F1208&gt;0),A1208+1,"")</f>
        <v>#VALUE!</v>
      </c>
      <c r="B1209" s="19" t="e">
        <f aca="false">IF(A1209="","",IF(VLOOKUP($B$12,Data!$A$2:$B$8,2,0)&lt;13,EDATE($B$16,A1209*12/VLOOKUP($B$12,Data!$A$2:$B$8,2,0)),IF(VLOOKUP($B$12,Data!$A$2:$B$8,2,0)=52,B1208+7,B1208+14)))</f>
        <v>#VALUE!</v>
      </c>
      <c r="C1209" s="0" t="e">
        <f aca="false">IF(A1209="","",F1208*($B$10/VLOOKUP($B$12,Data!$A$2:$B$8,2,0)))</f>
        <v>#VALUE!</v>
      </c>
      <c r="D1209" s="0" t="e">
        <f aca="false">IF(A1209="","",IF(F1208&lt;$F$9,F1208,$F$9-C1209))</f>
        <v>#VALUE!</v>
      </c>
      <c r="E1209" s="20" t="e">
        <f aca="false">IF(D1209&gt;=F1208,"",IF(A1209="","",IF($D$9&gt;0,$D$9,0)+IF(AND(DATE(YEAR(B1209),MONTH($D$11),DAY($D$11))&gt;B1208,DATE(YEAR(B1209),MONTH($D$11),DAY($D$11))&lt;=B1209),$D$10,0)+IF(AND($D$13&gt;B1208,$D$13&lt;=B1209),$D$12,0)))</f>
        <v>#VALUE!</v>
      </c>
      <c r="F1209" s="0" t="e">
        <f aca="false">IF(A1209="","",F1208-D1209-E1209)</f>
        <v>#VALUE!</v>
      </c>
    </row>
    <row r="1210" customFormat="false" ht="12.85" hidden="false" customHeight="false" outlineLevel="0" collapsed="false">
      <c r="A1210" s="0" t="e">
        <f aca="false">IF(AND(A1209&lt;$F$12,F1209&gt;0),A1209+1,"")</f>
        <v>#VALUE!</v>
      </c>
      <c r="B1210" s="19" t="e">
        <f aca="false">IF(A1210="","",IF(VLOOKUP($B$12,Data!$A$2:$B$8,2,0)&lt;13,EDATE($B$16,A1210*12/VLOOKUP($B$12,Data!$A$2:$B$8,2,0)),IF(VLOOKUP($B$12,Data!$A$2:$B$8,2,0)=52,B1209+7,B1209+14)))</f>
        <v>#VALUE!</v>
      </c>
      <c r="C1210" s="0" t="e">
        <f aca="false">IF(A1210="","",F1209*($B$10/VLOOKUP($B$12,Data!$A$2:$B$8,2,0)))</f>
        <v>#VALUE!</v>
      </c>
      <c r="D1210" s="0" t="e">
        <f aca="false">IF(A1210="","",IF(F1209&lt;$F$9,F1209,$F$9-C1210))</f>
        <v>#VALUE!</v>
      </c>
      <c r="E1210" s="20" t="e">
        <f aca="false">IF(D1210&gt;=F1209,"",IF(A1210="","",IF($D$9&gt;0,$D$9,0)+IF(AND(DATE(YEAR(B1210),MONTH($D$11),DAY($D$11))&gt;B1209,DATE(YEAR(B1210),MONTH($D$11),DAY($D$11))&lt;=B1210),$D$10,0)+IF(AND($D$13&gt;B1209,$D$13&lt;=B1210),$D$12,0)))</f>
        <v>#VALUE!</v>
      </c>
      <c r="F1210" s="0" t="e">
        <f aca="false">IF(A1210="","",F1209-D1210-E1210)</f>
        <v>#VALUE!</v>
      </c>
    </row>
    <row r="1211" customFormat="false" ht="12.85" hidden="false" customHeight="false" outlineLevel="0" collapsed="false">
      <c r="A1211" s="0" t="e">
        <f aca="false">IF(AND(A1210&lt;$F$12,F1210&gt;0),A1210+1,"")</f>
        <v>#VALUE!</v>
      </c>
      <c r="B1211" s="19" t="e">
        <f aca="false">IF(A1211="","",IF(VLOOKUP($B$12,Data!$A$2:$B$8,2,0)&lt;13,EDATE($B$16,A1211*12/VLOOKUP($B$12,Data!$A$2:$B$8,2,0)),IF(VLOOKUP($B$12,Data!$A$2:$B$8,2,0)=52,B1210+7,B1210+14)))</f>
        <v>#VALUE!</v>
      </c>
      <c r="C1211" s="0" t="e">
        <f aca="false">IF(A1211="","",F1210*($B$10/VLOOKUP($B$12,Data!$A$2:$B$8,2,0)))</f>
        <v>#VALUE!</v>
      </c>
      <c r="D1211" s="0" t="e">
        <f aca="false">IF(A1211="","",IF(F1210&lt;$F$9,F1210,$F$9-C1211))</f>
        <v>#VALUE!</v>
      </c>
      <c r="E1211" s="20" t="e">
        <f aca="false">IF(D1211&gt;=F1210,"",IF(A1211="","",IF($D$9&gt;0,$D$9,0)+IF(AND(DATE(YEAR(B1211),MONTH($D$11),DAY($D$11))&gt;B1210,DATE(YEAR(B1211),MONTH($D$11),DAY($D$11))&lt;=B1211),$D$10,0)+IF(AND($D$13&gt;B1210,$D$13&lt;=B1211),$D$12,0)))</f>
        <v>#VALUE!</v>
      </c>
      <c r="F1211" s="0" t="e">
        <f aca="false">IF(A1211="","",F1210-D1211-E1211)</f>
        <v>#VALUE!</v>
      </c>
    </row>
    <row r="1212" customFormat="false" ht="12.85" hidden="false" customHeight="false" outlineLevel="0" collapsed="false">
      <c r="A1212" s="0" t="e">
        <f aca="false">IF(AND(A1211&lt;$F$12,F1211&gt;0),A1211+1,"")</f>
        <v>#VALUE!</v>
      </c>
      <c r="B1212" s="19" t="e">
        <f aca="false">IF(A1212="","",IF(VLOOKUP($B$12,Data!$A$2:$B$8,2,0)&lt;13,EDATE($B$16,A1212*12/VLOOKUP($B$12,Data!$A$2:$B$8,2,0)),IF(VLOOKUP($B$12,Data!$A$2:$B$8,2,0)=52,B1211+7,B1211+14)))</f>
        <v>#VALUE!</v>
      </c>
      <c r="C1212" s="0" t="e">
        <f aca="false">IF(A1212="","",F1211*($B$10/VLOOKUP($B$12,Data!$A$2:$B$8,2,0)))</f>
        <v>#VALUE!</v>
      </c>
      <c r="D1212" s="0" t="e">
        <f aca="false">IF(A1212="","",IF(F1211&lt;$F$9,F1211,$F$9-C1212))</f>
        <v>#VALUE!</v>
      </c>
      <c r="E1212" s="20" t="e">
        <f aca="false">IF(D1212&gt;=F1211,"",IF(A1212="","",IF($D$9&gt;0,$D$9,0)+IF(AND(DATE(YEAR(B1212),MONTH($D$11),DAY($D$11))&gt;B1211,DATE(YEAR(B1212),MONTH($D$11),DAY($D$11))&lt;=B1212),$D$10,0)+IF(AND($D$13&gt;B1211,$D$13&lt;=B1212),$D$12,0)))</f>
        <v>#VALUE!</v>
      </c>
      <c r="F1212" s="0" t="e">
        <f aca="false">IF(A1212="","",F1211-D1212-E1212)</f>
        <v>#VALUE!</v>
      </c>
    </row>
    <row r="1213" customFormat="false" ht="12.85" hidden="false" customHeight="false" outlineLevel="0" collapsed="false">
      <c r="A1213" s="0" t="e">
        <f aca="false">IF(AND(A1212&lt;$F$12,F1212&gt;0),A1212+1,"")</f>
        <v>#VALUE!</v>
      </c>
      <c r="B1213" s="19" t="e">
        <f aca="false">IF(A1213="","",IF(VLOOKUP($B$12,Data!$A$2:$B$8,2,0)&lt;13,EDATE($B$16,A1213*12/VLOOKUP($B$12,Data!$A$2:$B$8,2,0)),IF(VLOOKUP($B$12,Data!$A$2:$B$8,2,0)=52,B1212+7,B1212+14)))</f>
        <v>#VALUE!</v>
      </c>
      <c r="C1213" s="0" t="e">
        <f aca="false">IF(A1213="","",F1212*($B$10/VLOOKUP($B$12,Data!$A$2:$B$8,2,0)))</f>
        <v>#VALUE!</v>
      </c>
      <c r="D1213" s="0" t="e">
        <f aca="false">IF(A1213="","",IF(F1212&lt;$F$9,F1212,$F$9-C1213))</f>
        <v>#VALUE!</v>
      </c>
      <c r="E1213" s="20" t="e">
        <f aca="false">IF(D1213&gt;=F1212,"",IF(A1213="","",IF($D$9&gt;0,$D$9,0)+IF(AND(DATE(YEAR(B1213),MONTH($D$11),DAY($D$11))&gt;B1212,DATE(YEAR(B1213),MONTH($D$11),DAY($D$11))&lt;=B1213),$D$10,0)+IF(AND($D$13&gt;B1212,$D$13&lt;=B1213),$D$12,0)))</f>
        <v>#VALUE!</v>
      </c>
      <c r="F1213" s="0" t="e">
        <f aca="false">IF(A1213="","",F1212-D1213-E1213)</f>
        <v>#VALUE!</v>
      </c>
    </row>
    <row r="1214" customFormat="false" ht="12.85" hidden="false" customHeight="false" outlineLevel="0" collapsed="false">
      <c r="A1214" s="0" t="e">
        <f aca="false">IF(AND(A1213&lt;$F$12,F1213&gt;0),A1213+1,"")</f>
        <v>#VALUE!</v>
      </c>
      <c r="B1214" s="19" t="e">
        <f aca="false">IF(A1214="","",IF(VLOOKUP($B$12,Data!$A$2:$B$8,2,0)&lt;13,EDATE($B$16,A1214*12/VLOOKUP($B$12,Data!$A$2:$B$8,2,0)),IF(VLOOKUP($B$12,Data!$A$2:$B$8,2,0)=52,B1213+7,B1213+14)))</f>
        <v>#VALUE!</v>
      </c>
      <c r="C1214" s="0" t="e">
        <f aca="false">IF(A1214="","",F1213*($B$10/VLOOKUP($B$12,Data!$A$2:$B$8,2,0)))</f>
        <v>#VALUE!</v>
      </c>
      <c r="D1214" s="0" t="e">
        <f aca="false">IF(A1214="","",IF(F1213&lt;$F$9,F1213,$F$9-C1214))</f>
        <v>#VALUE!</v>
      </c>
      <c r="E1214" s="20" t="e">
        <f aca="false">IF(D1214&gt;=F1213,"",IF(A1214="","",IF($D$9&gt;0,$D$9,0)+IF(AND(DATE(YEAR(B1214),MONTH($D$11),DAY($D$11))&gt;B1213,DATE(YEAR(B1214),MONTH($D$11),DAY($D$11))&lt;=B1214),$D$10,0)+IF(AND($D$13&gt;B1213,$D$13&lt;=B1214),$D$12,0)))</f>
        <v>#VALUE!</v>
      </c>
      <c r="F1214" s="0" t="e">
        <f aca="false">IF(A1214="","",F1213-D1214-E1214)</f>
        <v>#VALUE!</v>
      </c>
    </row>
    <row r="1215" customFormat="false" ht="12.85" hidden="false" customHeight="false" outlineLevel="0" collapsed="false">
      <c r="A1215" s="0" t="e">
        <f aca="false">IF(AND(A1214&lt;$F$12,F1214&gt;0),A1214+1,"")</f>
        <v>#VALUE!</v>
      </c>
      <c r="B1215" s="19" t="e">
        <f aca="false">IF(A1215="","",IF(VLOOKUP($B$12,Data!$A$2:$B$8,2,0)&lt;13,EDATE($B$16,A1215*12/VLOOKUP($B$12,Data!$A$2:$B$8,2,0)),IF(VLOOKUP($B$12,Data!$A$2:$B$8,2,0)=52,B1214+7,B1214+14)))</f>
        <v>#VALUE!</v>
      </c>
      <c r="C1215" s="0" t="e">
        <f aca="false">IF(A1215="","",F1214*($B$10/VLOOKUP($B$12,Data!$A$2:$B$8,2,0)))</f>
        <v>#VALUE!</v>
      </c>
      <c r="D1215" s="0" t="e">
        <f aca="false">IF(A1215="","",IF(F1214&lt;$F$9,F1214,$F$9-C1215))</f>
        <v>#VALUE!</v>
      </c>
      <c r="E1215" s="20" t="e">
        <f aca="false">IF(D1215&gt;=F1214,"",IF(A1215="","",IF($D$9&gt;0,$D$9,0)+IF(AND(DATE(YEAR(B1215),MONTH($D$11),DAY($D$11))&gt;B1214,DATE(YEAR(B1215),MONTH($D$11),DAY($D$11))&lt;=B1215),$D$10,0)+IF(AND($D$13&gt;B1214,$D$13&lt;=B1215),$D$12,0)))</f>
        <v>#VALUE!</v>
      </c>
      <c r="F1215" s="0" t="e">
        <f aca="false">IF(A1215="","",F1214-D1215-E1215)</f>
        <v>#VALUE!</v>
      </c>
    </row>
    <row r="1216" customFormat="false" ht="12.85" hidden="false" customHeight="false" outlineLevel="0" collapsed="false">
      <c r="A1216" s="0" t="e">
        <f aca="false">IF(AND(A1215&lt;$F$12,F1215&gt;0),A1215+1,"")</f>
        <v>#VALUE!</v>
      </c>
      <c r="B1216" s="19" t="e">
        <f aca="false">IF(A1216="","",IF(VLOOKUP($B$12,Data!$A$2:$B$8,2,0)&lt;13,EDATE($B$16,A1216*12/VLOOKUP($B$12,Data!$A$2:$B$8,2,0)),IF(VLOOKUP($B$12,Data!$A$2:$B$8,2,0)=52,B1215+7,B1215+14)))</f>
        <v>#VALUE!</v>
      </c>
      <c r="C1216" s="0" t="e">
        <f aca="false">IF(A1216="","",F1215*($B$10/VLOOKUP($B$12,Data!$A$2:$B$8,2,0)))</f>
        <v>#VALUE!</v>
      </c>
      <c r="D1216" s="0" t="e">
        <f aca="false">IF(A1216="","",IF(F1215&lt;$F$9,F1215,$F$9-C1216))</f>
        <v>#VALUE!</v>
      </c>
      <c r="E1216" s="20" t="e">
        <f aca="false">IF(D1216&gt;=F1215,"",IF(A1216="","",IF($D$9&gt;0,$D$9,0)+IF(AND(DATE(YEAR(B1216),MONTH($D$11),DAY($D$11))&gt;B1215,DATE(YEAR(B1216),MONTH($D$11),DAY($D$11))&lt;=B1216),$D$10,0)+IF(AND($D$13&gt;B1215,$D$13&lt;=B1216),$D$12,0)))</f>
        <v>#VALUE!</v>
      </c>
      <c r="F1216" s="0" t="e">
        <f aca="false">IF(A1216="","",F1215-D1216-E1216)</f>
        <v>#VALUE!</v>
      </c>
    </row>
    <row r="1217" customFormat="false" ht="12.85" hidden="false" customHeight="false" outlineLevel="0" collapsed="false">
      <c r="A1217" s="0" t="e">
        <f aca="false">IF(AND(A1216&lt;$F$12,F1216&gt;0),A1216+1,"")</f>
        <v>#VALUE!</v>
      </c>
      <c r="B1217" s="19" t="e">
        <f aca="false">IF(A1217="","",IF(VLOOKUP($B$12,Data!$A$2:$B$8,2,0)&lt;13,EDATE($B$16,A1217*12/VLOOKUP($B$12,Data!$A$2:$B$8,2,0)),IF(VLOOKUP($B$12,Data!$A$2:$B$8,2,0)=52,B1216+7,B1216+14)))</f>
        <v>#VALUE!</v>
      </c>
      <c r="C1217" s="0" t="e">
        <f aca="false">IF(A1217="","",F1216*($B$10/VLOOKUP($B$12,Data!$A$2:$B$8,2,0)))</f>
        <v>#VALUE!</v>
      </c>
      <c r="D1217" s="0" t="e">
        <f aca="false">IF(A1217="","",IF(F1216&lt;$F$9,F1216,$F$9-C1217))</f>
        <v>#VALUE!</v>
      </c>
      <c r="E1217" s="20" t="e">
        <f aca="false">IF(D1217&gt;=F1216,"",IF(A1217="","",IF($D$9&gt;0,$D$9,0)+IF(AND(DATE(YEAR(B1217),MONTH($D$11),DAY($D$11))&gt;B1216,DATE(YEAR(B1217),MONTH($D$11),DAY($D$11))&lt;=B1217),$D$10,0)+IF(AND($D$13&gt;B1216,$D$13&lt;=B1217),$D$12,0)))</f>
        <v>#VALUE!</v>
      </c>
      <c r="F1217" s="0" t="e">
        <f aca="false">IF(A1217="","",F1216-D1217-E1217)</f>
        <v>#VALUE!</v>
      </c>
    </row>
    <row r="1218" customFormat="false" ht="12.85" hidden="false" customHeight="false" outlineLevel="0" collapsed="false">
      <c r="A1218" s="0" t="e">
        <f aca="false">IF(AND(A1217&lt;$F$12,F1217&gt;0),A1217+1,"")</f>
        <v>#VALUE!</v>
      </c>
      <c r="B1218" s="19" t="e">
        <f aca="false">IF(A1218="","",IF(VLOOKUP($B$12,Data!$A$2:$B$8,2,0)&lt;13,EDATE($B$16,A1218*12/VLOOKUP($B$12,Data!$A$2:$B$8,2,0)),IF(VLOOKUP($B$12,Data!$A$2:$B$8,2,0)=52,B1217+7,B1217+14)))</f>
        <v>#VALUE!</v>
      </c>
      <c r="C1218" s="0" t="e">
        <f aca="false">IF(A1218="","",F1217*($B$10/VLOOKUP($B$12,Data!$A$2:$B$8,2,0)))</f>
        <v>#VALUE!</v>
      </c>
      <c r="D1218" s="0" t="e">
        <f aca="false">IF(A1218="","",IF(F1217&lt;$F$9,F1217,$F$9-C1218))</f>
        <v>#VALUE!</v>
      </c>
      <c r="E1218" s="20" t="e">
        <f aca="false">IF(D1218&gt;=F1217,"",IF(A1218="","",IF($D$9&gt;0,$D$9,0)+IF(AND(DATE(YEAR(B1218),MONTH($D$11),DAY($D$11))&gt;B1217,DATE(YEAR(B1218),MONTH($D$11),DAY($D$11))&lt;=B1218),$D$10,0)+IF(AND($D$13&gt;B1217,$D$13&lt;=B1218),$D$12,0)))</f>
        <v>#VALUE!</v>
      </c>
      <c r="F1218" s="0" t="e">
        <f aca="false">IF(A1218="","",F1217-D1218-E1218)</f>
        <v>#VALUE!</v>
      </c>
    </row>
    <row r="1219" customFormat="false" ht="12.85" hidden="false" customHeight="false" outlineLevel="0" collapsed="false">
      <c r="A1219" s="0" t="e">
        <f aca="false">IF(AND(A1218&lt;$F$12,F1218&gt;0),A1218+1,"")</f>
        <v>#VALUE!</v>
      </c>
      <c r="B1219" s="19" t="e">
        <f aca="false">IF(A1219="","",IF(VLOOKUP($B$12,Data!$A$2:$B$8,2,0)&lt;13,EDATE($B$16,A1219*12/VLOOKUP($B$12,Data!$A$2:$B$8,2,0)),IF(VLOOKUP($B$12,Data!$A$2:$B$8,2,0)=52,B1218+7,B1218+14)))</f>
        <v>#VALUE!</v>
      </c>
      <c r="C1219" s="0" t="e">
        <f aca="false">IF(A1219="","",F1218*($B$10/VLOOKUP($B$12,Data!$A$2:$B$8,2,0)))</f>
        <v>#VALUE!</v>
      </c>
      <c r="D1219" s="0" t="e">
        <f aca="false">IF(A1219="","",IF(F1218&lt;$F$9,F1218,$F$9-C1219))</f>
        <v>#VALUE!</v>
      </c>
      <c r="E1219" s="20" t="e">
        <f aca="false">IF(D1219&gt;=F1218,"",IF(A1219="","",IF($D$9&gt;0,$D$9,0)+IF(AND(DATE(YEAR(B1219),MONTH($D$11),DAY($D$11))&gt;B1218,DATE(YEAR(B1219),MONTH($D$11),DAY($D$11))&lt;=B1219),$D$10,0)+IF(AND($D$13&gt;B1218,$D$13&lt;=B1219),$D$12,0)))</f>
        <v>#VALUE!</v>
      </c>
      <c r="F1219" s="0" t="e">
        <f aca="false">IF(A1219="","",F1218-D1219-E1219)</f>
        <v>#VALUE!</v>
      </c>
    </row>
    <row r="1220" customFormat="false" ht="12.85" hidden="false" customHeight="false" outlineLevel="0" collapsed="false">
      <c r="A1220" s="0" t="e">
        <f aca="false">IF(AND(A1219&lt;$F$12,F1219&gt;0),A1219+1,"")</f>
        <v>#VALUE!</v>
      </c>
      <c r="B1220" s="19" t="e">
        <f aca="false">IF(A1220="","",IF(VLOOKUP($B$12,Data!$A$2:$B$8,2,0)&lt;13,EDATE($B$16,A1220*12/VLOOKUP($B$12,Data!$A$2:$B$8,2,0)),IF(VLOOKUP($B$12,Data!$A$2:$B$8,2,0)=52,B1219+7,B1219+14)))</f>
        <v>#VALUE!</v>
      </c>
      <c r="C1220" s="0" t="e">
        <f aca="false">IF(A1220="","",F1219*($B$10/VLOOKUP($B$12,Data!$A$2:$B$8,2,0)))</f>
        <v>#VALUE!</v>
      </c>
      <c r="D1220" s="0" t="e">
        <f aca="false">IF(A1220="","",IF(F1219&lt;$F$9,F1219,$F$9-C1220))</f>
        <v>#VALUE!</v>
      </c>
      <c r="E1220" s="20" t="e">
        <f aca="false">IF(D1220&gt;=F1219,"",IF(A1220="","",IF($D$9&gt;0,$D$9,0)+IF(AND(DATE(YEAR(B1220),MONTH($D$11),DAY($D$11))&gt;B1219,DATE(YEAR(B1220),MONTH($D$11),DAY($D$11))&lt;=B1220),$D$10,0)+IF(AND($D$13&gt;B1219,$D$13&lt;=B1220),$D$12,0)))</f>
        <v>#VALUE!</v>
      </c>
      <c r="F1220" s="0" t="e">
        <f aca="false">IF(A1220="","",F1219-D1220-E1220)</f>
        <v>#VALUE!</v>
      </c>
    </row>
    <row r="1221" customFormat="false" ht="12.85" hidden="false" customHeight="false" outlineLevel="0" collapsed="false">
      <c r="A1221" s="0" t="e">
        <f aca="false">IF(AND(A1220&lt;$F$12,F1220&gt;0),A1220+1,"")</f>
        <v>#VALUE!</v>
      </c>
      <c r="B1221" s="19" t="e">
        <f aca="false">IF(A1221="","",IF(VLOOKUP($B$12,Data!$A$2:$B$8,2,0)&lt;13,EDATE($B$16,A1221*12/VLOOKUP($B$12,Data!$A$2:$B$8,2,0)),IF(VLOOKUP($B$12,Data!$A$2:$B$8,2,0)=52,B1220+7,B1220+14)))</f>
        <v>#VALUE!</v>
      </c>
      <c r="C1221" s="0" t="e">
        <f aca="false">IF(A1221="","",F1220*($B$10/VLOOKUP($B$12,Data!$A$2:$B$8,2,0)))</f>
        <v>#VALUE!</v>
      </c>
      <c r="D1221" s="0" t="e">
        <f aca="false">IF(A1221="","",IF(F1220&lt;$F$9,F1220,$F$9-C1221))</f>
        <v>#VALUE!</v>
      </c>
      <c r="E1221" s="20" t="e">
        <f aca="false">IF(D1221&gt;=F1220,"",IF(A1221="","",IF($D$9&gt;0,$D$9,0)+IF(AND(DATE(YEAR(B1221),MONTH($D$11),DAY($D$11))&gt;B1220,DATE(YEAR(B1221),MONTH($D$11),DAY($D$11))&lt;=B1221),$D$10,0)+IF(AND($D$13&gt;B1220,$D$13&lt;=B1221),$D$12,0)))</f>
        <v>#VALUE!</v>
      </c>
      <c r="F1221" s="0" t="e">
        <f aca="false">IF(A1221="","",F1220-D1221-E1221)</f>
        <v>#VALUE!</v>
      </c>
    </row>
    <row r="1222" customFormat="false" ht="12.85" hidden="false" customHeight="false" outlineLevel="0" collapsed="false">
      <c r="A1222" s="0" t="e">
        <f aca="false">IF(AND(A1221&lt;$F$12,F1221&gt;0),A1221+1,"")</f>
        <v>#VALUE!</v>
      </c>
      <c r="B1222" s="19" t="e">
        <f aca="false">IF(A1222="","",IF(VLOOKUP($B$12,Data!$A$2:$B$8,2,0)&lt;13,EDATE($B$16,A1222*12/VLOOKUP($B$12,Data!$A$2:$B$8,2,0)),IF(VLOOKUP($B$12,Data!$A$2:$B$8,2,0)=52,B1221+7,B1221+14)))</f>
        <v>#VALUE!</v>
      </c>
      <c r="C1222" s="0" t="e">
        <f aca="false">IF(A1222="","",F1221*($B$10/VLOOKUP($B$12,Data!$A$2:$B$8,2,0)))</f>
        <v>#VALUE!</v>
      </c>
      <c r="D1222" s="0" t="e">
        <f aca="false">IF(A1222="","",IF(F1221&lt;$F$9,F1221,$F$9-C1222))</f>
        <v>#VALUE!</v>
      </c>
      <c r="E1222" s="20" t="e">
        <f aca="false">IF(D1222&gt;=F1221,"",IF(A1222="","",IF($D$9&gt;0,$D$9,0)+IF(AND(DATE(YEAR(B1222),MONTH($D$11),DAY($D$11))&gt;B1221,DATE(YEAR(B1222),MONTH($D$11),DAY($D$11))&lt;=B1222),$D$10,0)+IF(AND($D$13&gt;B1221,$D$13&lt;=B1222),$D$12,0)))</f>
        <v>#VALUE!</v>
      </c>
      <c r="F1222" s="0" t="e">
        <f aca="false">IF(A1222="","",F1221-D1222-E1222)</f>
        <v>#VALUE!</v>
      </c>
    </row>
    <row r="1223" customFormat="false" ht="12.85" hidden="false" customHeight="false" outlineLevel="0" collapsed="false">
      <c r="A1223" s="0" t="e">
        <f aca="false">IF(AND(A1222&lt;$F$12,F1222&gt;0),A1222+1,"")</f>
        <v>#VALUE!</v>
      </c>
      <c r="B1223" s="19" t="e">
        <f aca="false">IF(A1223="","",IF(VLOOKUP($B$12,Data!$A$2:$B$8,2,0)&lt;13,EDATE($B$16,A1223*12/VLOOKUP($B$12,Data!$A$2:$B$8,2,0)),IF(VLOOKUP($B$12,Data!$A$2:$B$8,2,0)=52,B1222+7,B1222+14)))</f>
        <v>#VALUE!</v>
      </c>
      <c r="C1223" s="0" t="e">
        <f aca="false">IF(A1223="","",F1222*($B$10/VLOOKUP($B$12,Data!$A$2:$B$8,2,0)))</f>
        <v>#VALUE!</v>
      </c>
      <c r="D1223" s="0" t="e">
        <f aca="false">IF(A1223="","",IF(F1222&lt;$F$9,F1222,$F$9-C1223))</f>
        <v>#VALUE!</v>
      </c>
      <c r="E1223" s="20" t="e">
        <f aca="false">IF(D1223&gt;=F1222,"",IF(A1223="","",IF($D$9&gt;0,$D$9,0)+IF(AND(DATE(YEAR(B1223),MONTH($D$11),DAY($D$11))&gt;B1222,DATE(YEAR(B1223),MONTH($D$11),DAY($D$11))&lt;=B1223),$D$10,0)+IF(AND($D$13&gt;B1222,$D$13&lt;=B1223),$D$12,0)))</f>
        <v>#VALUE!</v>
      </c>
      <c r="F1223" s="0" t="e">
        <f aca="false">IF(A1223="","",F1222-D1223-E1223)</f>
        <v>#VALUE!</v>
      </c>
    </row>
    <row r="1224" customFormat="false" ht="12.85" hidden="false" customHeight="false" outlineLevel="0" collapsed="false">
      <c r="A1224" s="0" t="e">
        <f aca="false">IF(AND(A1223&lt;$F$12,F1223&gt;0),A1223+1,"")</f>
        <v>#VALUE!</v>
      </c>
      <c r="B1224" s="19" t="e">
        <f aca="false">IF(A1224="","",IF(VLOOKUP($B$12,Data!$A$2:$B$8,2,0)&lt;13,EDATE($B$16,A1224*12/VLOOKUP($B$12,Data!$A$2:$B$8,2,0)),IF(VLOOKUP($B$12,Data!$A$2:$B$8,2,0)=52,B1223+7,B1223+14)))</f>
        <v>#VALUE!</v>
      </c>
      <c r="C1224" s="0" t="e">
        <f aca="false">IF(A1224="","",F1223*($B$10/VLOOKUP($B$12,Data!$A$2:$B$8,2,0)))</f>
        <v>#VALUE!</v>
      </c>
      <c r="D1224" s="0" t="e">
        <f aca="false">IF(A1224="","",IF(F1223&lt;$F$9,F1223,$F$9-C1224))</f>
        <v>#VALUE!</v>
      </c>
      <c r="E1224" s="20" t="e">
        <f aca="false">IF(D1224&gt;=F1223,"",IF(A1224="","",IF($D$9&gt;0,$D$9,0)+IF(AND(DATE(YEAR(B1224),MONTH($D$11),DAY($D$11))&gt;B1223,DATE(YEAR(B1224),MONTH($D$11),DAY($D$11))&lt;=B1224),$D$10,0)+IF(AND($D$13&gt;B1223,$D$13&lt;=B1224),$D$12,0)))</f>
        <v>#VALUE!</v>
      </c>
      <c r="F1224" s="0" t="e">
        <f aca="false">IF(A1224="","",F1223-D1224-E1224)</f>
        <v>#VALUE!</v>
      </c>
    </row>
    <row r="1225" customFormat="false" ht="12.85" hidden="false" customHeight="false" outlineLevel="0" collapsed="false">
      <c r="A1225" s="0" t="e">
        <f aca="false">IF(AND(A1224&lt;$F$12,F1224&gt;0),A1224+1,"")</f>
        <v>#VALUE!</v>
      </c>
      <c r="B1225" s="19" t="e">
        <f aca="false">IF(A1225="","",IF(VLOOKUP($B$12,Data!$A$2:$B$8,2,0)&lt;13,EDATE($B$16,A1225*12/VLOOKUP($B$12,Data!$A$2:$B$8,2,0)),IF(VLOOKUP($B$12,Data!$A$2:$B$8,2,0)=52,B1224+7,B1224+14)))</f>
        <v>#VALUE!</v>
      </c>
      <c r="C1225" s="0" t="e">
        <f aca="false">IF(A1225="","",F1224*($B$10/VLOOKUP($B$12,Data!$A$2:$B$8,2,0)))</f>
        <v>#VALUE!</v>
      </c>
      <c r="D1225" s="0" t="e">
        <f aca="false">IF(A1225="","",IF(F1224&lt;$F$9,F1224,$F$9-C1225))</f>
        <v>#VALUE!</v>
      </c>
      <c r="E1225" s="20" t="e">
        <f aca="false">IF(D1225&gt;=F1224,"",IF(A1225="","",IF($D$9&gt;0,$D$9,0)+IF(AND(DATE(YEAR(B1225),MONTH($D$11),DAY($D$11))&gt;B1224,DATE(YEAR(B1225),MONTH($D$11),DAY($D$11))&lt;=B1225),$D$10,0)+IF(AND($D$13&gt;B1224,$D$13&lt;=B1225),$D$12,0)))</f>
        <v>#VALUE!</v>
      </c>
      <c r="F1225" s="0" t="e">
        <f aca="false">IF(A1225="","",F1224-D1225-E1225)</f>
        <v>#VALUE!</v>
      </c>
    </row>
    <row r="1226" customFormat="false" ht="12.85" hidden="false" customHeight="false" outlineLevel="0" collapsed="false">
      <c r="A1226" s="0" t="e">
        <f aca="false">IF(AND(A1225&lt;$F$12,F1225&gt;0),A1225+1,"")</f>
        <v>#VALUE!</v>
      </c>
      <c r="B1226" s="19" t="e">
        <f aca="false">IF(A1226="","",IF(VLOOKUP($B$12,Data!$A$2:$B$8,2,0)&lt;13,EDATE($B$16,A1226*12/VLOOKUP($B$12,Data!$A$2:$B$8,2,0)),IF(VLOOKUP($B$12,Data!$A$2:$B$8,2,0)=52,B1225+7,B1225+14)))</f>
        <v>#VALUE!</v>
      </c>
      <c r="C1226" s="0" t="e">
        <f aca="false">IF(A1226="","",F1225*($B$10/VLOOKUP($B$12,Data!$A$2:$B$8,2,0)))</f>
        <v>#VALUE!</v>
      </c>
      <c r="D1226" s="0" t="e">
        <f aca="false">IF(A1226="","",IF(F1225&lt;$F$9,F1225,$F$9-C1226))</f>
        <v>#VALUE!</v>
      </c>
      <c r="E1226" s="20" t="e">
        <f aca="false">IF(D1226&gt;=F1225,"",IF(A1226="","",IF($D$9&gt;0,$D$9,0)+IF(AND(DATE(YEAR(B1226),MONTH($D$11),DAY($D$11))&gt;B1225,DATE(YEAR(B1226),MONTH($D$11),DAY($D$11))&lt;=B1226),$D$10,0)+IF(AND($D$13&gt;B1225,$D$13&lt;=B1226),$D$12,0)))</f>
        <v>#VALUE!</v>
      </c>
      <c r="F1226" s="0" t="e">
        <f aca="false">IF(A1226="","",F1225-D1226-E1226)</f>
        <v>#VALUE!</v>
      </c>
    </row>
    <row r="1227" customFormat="false" ht="12.85" hidden="false" customHeight="false" outlineLevel="0" collapsed="false">
      <c r="A1227" s="0" t="e">
        <f aca="false">IF(AND(A1226&lt;$F$12,F1226&gt;0),A1226+1,"")</f>
        <v>#VALUE!</v>
      </c>
      <c r="B1227" s="19" t="e">
        <f aca="false">IF(A1227="","",IF(VLOOKUP($B$12,Data!$A$2:$B$8,2,0)&lt;13,EDATE($B$16,A1227*12/VLOOKUP($B$12,Data!$A$2:$B$8,2,0)),IF(VLOOKUP($B$12,Data!$A$2:$B$8,2,0)=52,B1226+7,B1226+14)))</f>
        <v>#VALUE!</v>
      </c>
      <c r="C1227" s="0" t="e">
        <f aca="false">IF(A1227="","",F1226*($B$10/VLOOKUP($B$12,Data!$A$2:$B$8,2,0)))</f>
        <v>#VALUE!</v>
      </c>
      <c r="D1227" s="0" t="e">
        <f aca="false">IF(A1227="","",IF(F1226&lt;$F$9,F1226,$F$9-C1227))</f>
        <v>#VALUE!</v>
      </c>
      <c r="E1227" s="20" t="e">
        <f aca="false">IF(D1227&gt;=F1226,"",IF(A1227="","",IF($D$9&gt;0,$D$9,0)+IF(AND(DATE(YEAR(B1227),MONTH($D$11),DAY($D$11))&gt;B1226,DATE(YEAR(B1227),MONTH($D$11),DAY($D$11))&lt;=B1227),$D$10,0)+IF(AND($D$13&gt;B1226,$D$13&lt;=B1227),$D$12,0)))</f>
        <v>#VALUE!</v>
      </c>
      <c r="F1227" s="0" t="e">
        <f aca="false">IF(A1227="","",F1226-D1227-E1227)</f>
        <v>#VALUE!</v>
      </c>
    </row>
    <row r="1228" customFormat="false" ht="12.85" hidden="false" customHeight="false" outlineLevel="0" collapsed="false">
      <c r="A1228" s="0" t="e">
        <f aca="false">IF(AND(A1227&lt;$F$12,F1227&gt;0),A1227+1,"")</f>
        <v>#VALUE!</v>
      </c>
      <c r="B1228" s="19" t="e">
        <f aca="false">IF(A1228="","",IF(VLOOKUP($B$12,Data!$A$2:$B$8,2,0)&lt;13,EDATE($B$16,A1228*12/VLOOKUP($B$12,Data!$A$2:$B$8,2,0)),IF(VLOOKUP($B$12,Data!$A$2:$B$8,2,0)=52,B1227+7,B1227+14)))</f>
        <v>#VALUE!</v>
      </c>
      <c r="C1228" s="0" t="e">
        <f aca="false">IF(A1228="","",F1227*($B$10/VLOOKUP($B$12,Data!$A$2:$B$8,2,0)))</f>
        <v>#VALUE!</v>
      </c>
      <c r="D1228" s="0" t="e">
        <f aca="false">IF(A1228="","",IF(F1227&lt;$F$9,F1227,$F$9-C1228))</f>
        <v>#VALUE!</v>
      </c>
      <c r="E1228" s="20" t="e">
        <f aca="false">IF(D1228&gt;=F1227,"",IF(A1228="","",IF($D$9&gt;0,$D$9,0)+IF(AND(DATE(YEAR(B1228),MONTH($D$11),DAY($D$11))&gt;B1227,DATE(YEAR(B1228),MONTH($D$11),DAY($D$11))&lt;=B1228),$D$10,0)+IF(AND($D$13&gt;B1227,$D$13&lt;=B1228),$D$12,0)))</f>
        <v>#VALUE!</v>
      </c>
      <c r="F1228" s="0" t="e">
        <f aca="false">IF(A1228="","",F1227-D1228-E1228)</f>
        <v>#VALUE!</v>
      </c>
    </row>
    <row r="1229" customFormat="false" ht="12.85" hidden="false" customHeight="false" outlineLevel="0" collapsed="false">
      <c r="A1229" s="0" t="e">
        <f aca="false">IF(AND(A1228&lt;$F$12,F1228&gt;0),A1228+1,"")</f>
        <v>#VALUE!</v>
      </c>
      <c r="B1229" s="19" t="e">
        <f aca="false">IF(A1229="","",IF(VLOOKUP($B$12,Data!$A$2:$B$8,2,0)&lt;13,EDATE($B$16,A1229*12/VLOOKUP($B$12,Data!$A$2:$B$8,2,0)),IF(VLOOKUP($B$12,Data!$A$2:$B$8,2,0)=52,B1228+7,B1228+14)))</f>
        <v>#VALUE!</v>
      </c>
      <c r="C1229" s="0" t="e">
        <f aca="false">IF(A1229="","",F1228*($B$10/VLOOKUP($B$12,Data!$A$2:$B$8,2,0)))</f>
        <v>#VALUE!</v>
      </c>
      <c r="D1229" s="0" t="e">
        <f aca="false">IF(A1229="","",IF(F1228&lt;$F$9,F1228,$F$9-C1229))</f>
        <v>#VALUE!</v>
      </c>
      <c r="E1229" s="20" t="e">
        <f aca="false">IF(D1229&gt;=F1228,"",IF(A1229="","",IF($D$9&gt;0,$D$9,0)+IF(AND(DATE(YEAR(B1229),MONTH($D$11),DAY($D$11))&gt;B1228,DATE(YEAR(B1229),MONTH($D$11),DAY($D$11))&lt;=B1229),$D$10,0)+IF(AND($D$13&gt;B1228,$D$13&lt;=B1229),$D$12,0)))</f>
        <v>#VALUE!</v>
      </c>
      <c r="F1229" s="0" t="e">
        <f aca="false">IF(A1229="","",F1228-D1229-E1229)</f>
        <v>#VALUE!</v>
      </c>
    </row>
    <row r="1230" customFormat="false" ht="12.85" hidden="false" customHeight="false" outlineLevel="0" collapsed="false">
      <c r="A1230" s="0" t="e">
        <f aca="false">IF(AND(A1229&lt;$F$12,F1229&gt;0),A1229+1,"")</f>
        <v>#VALUE!</v>
      </c>
      <c r="B1230" s="19" t="e">
        <f aca="false">IF(A1230="","",IF(VLOOKUP($B$12,Data!$A$2:$B$8,2,0)&lt;13,EDATE($B$16,A1230*12/VLOOKUP($B$12,Data!$A$2:$B$8,2,0)),IF(VLOOKUP($B$12,Data!$A$2:$B$8,2,0)=52,B1229+7,B1229+14)))</f>
        <v>#VALUE!</v>
      </c>
      <c r="C1230" s="0" t="e">
        <f aca="false">IF(A1230="","",F1229*($B$10/VLOOKUP($B$12,Data!$A$2:$B$8,2,0)))</f>
        <v>#VALUE!</v>
      </c>
      <c r="D1230" s="0" t="e">
        <f aca="false">IF(A1230="","",IF(F1229&lt;$F$9,F1229,$F$9-C1230))</f>
        <v>#VALUE!</v>
      </c>
      <c r="E1230" s="20" t="e">
        <f aca="false">IF(D1230&gt;=F1229,"",IF(A1230="","",IF($D$9&gt;0,$D$9,0)+IF(AND(DATE(YEAR(B1230),MONTH($D$11),DAY($D$11))&gt;B1229,DATE(YEAR(B1230),MONTH($D$11),DAY($D$11))&lt;=B1230),$D$10,0)+IF(AND($D$13&gt;B1229,$D$13&lt;=B1230),$D$12,0)))</f>
        <v>#VALUE!</v>
      </c>
      <c r="F1230" s="0" t="e">
        <f aca="false">IF(A1230="","",F1229-D1230-E1230)</f>
        <v>#VALUE!</v>
      </c>
    </row>
    <row r="1231" customFormat="false" ht="12.85" hidden="false" customHeight="false" outlineLevel="0" collapsed="false">
      <c r="A1231" s="0" t="e">
        <f aca="false">IF(AND(A1230&lt;$F$12,F1230&gt;0),A1230+1,"")</f>
        <v>#VALUE!</v>
      </c>
      <c r="B1231" s="19" t="e">
        <f aca="false">IF(A1231="","",IF(VLOOKUP($B$12,Data!$A$2:$B$8,2,0)&lt;13,EDATE($B$16,A1231*12/VLOOKUP($B$12,Data!$A$2:$B$8,2,0)),IF(VLOOKUP($B$12,Data!$A$2:$B$8,2,0)=52,B1230+7,B1230+14)))</f>
        <v>#VALUE!</v>
      </c>
      <c r="C1231" s="0" t="e">
        <f aca="false">IF(A1231="","",F1230*($B$10/VLOOKUP($B$12,Data!$A$2:$B$8,2,0)))</f>
        <v>#VALUE!</v>
      </c>
      <c r="D1231" s="0" t="e">
        <f aca="false">IF(A1231="","",IF(F1230&lt;$F$9,F1230,$F$9-C1231))</f>
        <v>#VALUE!</v>
      </c>
      <c r="E1231" s="20" t="e">
        <f aca="false">IF(D1231&gt;=F1230,"",IF(A1231="","",IF($D$9&gt;0,$D$9,0)+IF(AND(DATE(YEAR(B1231),MONTH($D$11),DAY($D$11))&gt;B1230,DATE(YEAR(B1231),MONTH($D$11),DAY($D$11))&lt;=B1231),$D$10,0)+IF(AND($D$13&gt;B1230,$D$13&lt;=B1231),$D$12,0)))</f>
        <v>#VALUE!</v>
      </c>
      <c r="F1231" s="0" t="e">
        <f aca="false">IF(A1231="","",F1230-D1231-E1231)</f>
        <v>#VALUE!</v>
      </c>
    </row>
    <row r="1232" customFormat="false" ht="12.85" hidden="false" customHeight="false" outlineLevel="0" collapsed="false">
      <c r="A1232" s="0" t="e">
        <f aca="false">IF(AND(A1231&lt;$F$12,F1231&gt;0),A1231+1,"")</f>
        <v>#VALUE!</v>
      </c>
      <c r="B1232" s="19" t="e">
        <f aca="false">IF(A1232="","",IF(VLOOKUP($B$12,Data!$A$2:$B$8,2,0)&lt;13,EDATE($B$16,A1232*12/VLOOKUP($B$12,Data!$A$2:$B$8,2,0)),IF(VLOOKUP($B$12,Data!$A$2:$B$8,2,0)=52,B1231+7,B1231+14)))</f>
        <v>#VALUE!</v>
      </c>
      <c r="C1232" s="0" t="e">
        <f aca="false">IF(A1232="","",F1231*($B$10/VLOOKUP($B$12,Data!$A$2:$B$8,2,0)))</f>
        <v>#VALUE!</v>
      </c>
      <c r="D1232" s="0" t="e">
        <f aca="false">IF(A1232="","",IF(F1231&lt;$F$9,F1231,$F$9-C1232))</f>
        <v>#VALUE!</v>
      </c>
      <c r="E1232" s="20" t="e">
        <f aca="false">IF(D1232&gt;=F1231,"",IF(A1232="","",IF($D$9&gt;0,$D$9,0)+IF(AND(DATE(YEAR(B1232),MONTH($D$11),DAY($D$11))&gt;B1231,DATE(YEAR(B1232),MONTH($D$11),DAY($D$11))&lt;=B1232),$D$10,0)+IF(AND($D$13&gt;B1231,$D$13&lt;=B1232),$D$12,0)))</f>
        <v>#VALUE!</v>
      </c>
      <c r="F1232" s="0" t="e">
        <f aca="false">IF(A1232="","",F1231-D1232-E1232)</f>
        <v>#VALUE!</v>
      </c>
    </row>
    <row r="1233" customFormat="false" ht="12.85" hidden="false" customHeight="false" outlineLevel="0" collapsed="false">
      <c r="A1233" s="0" t="e">
        <f aca="false">IF(AND(A1232&lt;$F$12,F1232&gt;0),A1232+1,"")</f>
        <v>#VALUE!</v>
      </c>
      <c r="B1233" s="19" t="e">
        <f aca="false">IF(A1233="","",IF(VLOOKUP($B$12,Data!$A$2:$B$8,2,0)&lt;13,EDATE($B$16,A1233*12/VLOOKUP($B$12,Data!$A$2:$B$8,2,0)),IF(VLOOKUP($B$12,Data!$A$2:$B$8,2,0)=52,B1232+7,B1232+14)))</f>
        <v>#VALUE!</v>
      </c>
      <c r="C1233" s="0" t="e">
        <f aca="false">IF(A1233="","",F1232*($B$10/VLOOKUP($B$12,Data!$A$2:$B$8,2,0)))</f>
        <v>#VALUE!</v>
      </c>
      <c r="D1233" s="0" t="e">
        <f aca="false">IF(A1233="","",IF(F1232&lt;$F$9,F1232,$F$9-C1233))</f>
        <v>#VALUE!</v>
      </c>
      <c r="E1233" s="20" t="e">
        <f aca="false">IF(D1233&gt;=F1232,"",IF(A1233="","",IF($D$9&gt;0,$D$9,0)+IF(AND(DATE(YEAR(B1233),MONTH($D$11),DAY($D$11))&gt;B1232,DATE(YEAR(B1233),MONTH($D$11),DAY($D$11))&lt;=B1233),$D$10,0)+IF(AND($D$13&gt;B1232,$D$13&lt;=B1233),$D$12,0)))</f>
        <v>#VALUE!</v>
      </c>
      <c r="F1233" s="0" t="e">
        <f aca="false">IF(A1233="","",F1232-D1233-E1233)</f>
        <v>#VALUE!</v>
      </c>
    </row>
    <row r="1234" customFormat="false" ht="12.85" hidden="false" customHeight="false" outlineLevel="0" collapsed="false">
      <c r="A1234" s="0" t="e">
        <f aca="false">IF(AND(A1233&lt;$F$12,F1233&gt;0),A1233+1,"")</f>
        <v>#VALUE!</v>
      </c>
      <c r="B1234" s="19" t="e">
        <f aca="false">IF(A1234="","",IF(VLOOKUP($B$12,Data!$A$2:$B$8,2,0)&lt;13,EDATE($B$16,A1234*12/VLOOKUP($B$12,Data!$A$2:$B$8,2,0)),IF(VLOOKUP($B$12,Data!$A$2:$B$8,2,0)=52,B1233+7,B1233+14)))</f>
        <v>#VALUE!</v>
      </c>
      <c r="C1234" s="0" t="e">
        <f aca="false">IF(A1234="","",F1233*($B$10/VLOOKUP($B$12,Data!$A$2:$B$8,2,0)))</f>
        <v>#VALUE!</v>
      </c>
      <c r="D1234" s="0" t="e">
        <f aca="false">IF(A1234="","",IF(F1233&lt;$F$9,F1233,$F$9-C1234))</f>
        <v>#VALUE!</v>
      </c>
      <c r="E1234" s="20" t="e">
        <f aca="false">IF(D1234&gt;=F1233,"",IF(A1234="","",IF($D$9&gt;0,$D$9,0)+IF(AND(DATE(YEAR(B1234),MONTH($D$11),DAY($D$11))&gt;B1233,DATE(YEAR(B1234),MONTH($D$11),DAY($D$11))&lt;=B1234),$D$10,0)+IF(AND($D$13&gt;B1233,$D$13&lt;=B1234),$D$12,0)))</f>
        <v>#VALUE!</v>
      </c>
      <c r="F1234" s="0" t="e">
        <f aca="false">IF(A1234="","",F1233-D1234-E1234)</f>
        <v>#VALUE!</v>
      </c>
    </row>
    <row r="1235" customFormat="false" ht="12.85" hidden="false" customHeight="false" outlineLevel="0" collapsed="false">
      <c r="A1235" s="0" t="e">
        <f aca="false">IF(AND(A1234&lt;$F$12,F1234&gt;0),A1234+1,"")</f>
        <v>#VALUE!</v>
      </c>
      <c r="B1235" s="19" t="e">
        <f aca="false">IF(A1235="","",IF(VLOOKUP($B$12,Data!$A$2:$B$8,2,0)&lt;13,EDATE($B$16,A1235*12/VLOOKUP($B$12,Data!$A$2:$B$8,2,0)),IF(VLOOKUP($B$12,Data!$A$2:$B$8,2,0)=52,B1234+7,B1234+14)))</f>
        <v>#VALUE!</v>
      </c>
      <c r="C1235" s="0" t="e">
        <f aca="false">IF(A1235="","",F1234*($B$10/VLOOKUP($B$12,Data!$A$2:$B$8,2,0)))</f>
        <v>#VALUE!</v>
      </c>
      <c r="D1235" s="0" t="e">
        <f aca="false">IF(A1235="","",IF(F1234&lt;$F$9,F1234,$F$9-C1235))</f>
        <v>#VALUE!</v>
      </c>
      <c r="E1235" s="20" t="e">
        <f aca="false">IF(D1235&gt;=F1234,"",IF(A1235="","",IF($D$9&gt;0,$D$9,0)+IF(AND(DATE(YEAR(B1235),MONTH($D$11),DAY($D$11))&gt;B1234,DATE(YEAR(B1235),MONTH($D$11),DAY($D$11))&lt;=B1235),$D$10,0)+IF(AND($D$13&gt;B1234,$D$13&lt;=B1235),$D$12,0)))</f>
        <v>#VALUE!</v>
      </c>
      <c r="F1235" s="0" t="e">
        <f aca="false">IF(A1235="","",F1234-D1235-E1235)</f>
        <v>#VALUE!</v>
      </c>
    </row>
    <row r="1236" customFormat="false" ht="12.85" hidden="false" customHeight="false" outlineLevel="0" collapsed="false">
      <c r="A1236" s="0" t="e">
        <f aca="false">IF(AND(A1235&lt;$F$12,F1235&gt;0),A1235+1,"")</f>
        <v>#VALUE!</v>
      </c>
      <c r="B1236" s="19" t="e">
        <f aca="false">IF(A1236="","",IF(VLOOKUP($B$12,Data!$A$2:$B$8,2,0)&lt;13,EDATE($B$16,A1236*12/VLOOKUP($B$12,Data!$A$2:$B$8,2,0)),IF(VLOOKUP($B$12,Data!$A$2:$B$8,2,0)=52,B1235+7,B1235+14)))</f>
        <v>#VALUE!</v>
      </c>
      <c r="C1236" s="0" t="e">
        <f aca="false">IF(A1236="","",F1235*($B$10/VLOOKUP($B$12,Data!$A$2:$B$8,2,0)))</f>
        <v>#VALUE!</v>
      </c>
      <c r="D1236" s="0" t="e">
        <f aca="false">IF(A1236="","",IF(F1235&lt;$F$9,F1235,$F$9-C1236))</f>
        <v>#VALUE!</v>
      </c>
      <c r="E1236" s="20" t="e">
        <f aca="false">IF(D1236&gt;=F1235,"",IF(A1236="","",IF($D$9&gt;0,$D$9,0)+IF(AND(DATE(YEAR(B1236),MONTH($D$11),DAY($D$11))&gt;B1235,DATE(YEAR(B1236),MONTH($D$11),DAY($D$11))&lt;=B1236),$D$10,0)+IF(AND($D$13&gt;B1235,$D$13&lt;=B1236),$D$12,0)))</f>
        <v>#VALUE!</v>
      </c>
      <c r="F1236" s="0" t="e">
        <f aca="false">IF(A1236="","",F1235-D1236-E1236)</f>
        <v>#VALUE!</v>
      </c>
    </row>
    <row r="1237" customFormat="false" ht="12.85" hidden="false" customHeight="false" outlineLevel="0" collapsed="false">
      <c r="A1237" s="0" t="e">
        <f aca="false">IF(AND(A1236&lt;$F$12,F1236&gt;0),A1236+1,"")</f>
        <v>#VALUE!</v>
      </c>
      <c r="B1237" s="19" t="e">
        <f aca="false">IF(A1237="","",IF(VLOOKUP($B$12,Data!$A$2:$B$8,2,0)&lt;13,EDATE($B$16,A1237*12/VLOOKUP($B$12,Data!$A$2:$B$8,2,0)),IF(VLOOKUP($B$12,Data!$A$2:$B$8,2,0)=52,B1236+7,B1236+14)))</f>
        <v>#VALUE!</v>
      </c>
      <c r="C1237" s="0" t="e">
        <f aca="false">IF(A1237="","",F1236*($B$10/VLOOKUP($B$12,Data!$A$2:$B$8,2,0)))</f>
        <v>#VALUE!</v>
      </c>
      <c r="D1237" s="0" t="e">
        <f aca="false">IF(A1237="","",IF(F1236&lt;$F$9,F1236,$F$9-C1237))</f>
        <v>#VALUE!</v>
      </c>
      <c r="E1237" s="20" t="e">
        <f aca="false">IF(D1237&gt;=F1236,"",IF(A1237="","",IF($D$9&gt;0,$D$9,0)+IF(AND(DATE(YEAR(B1237),MONTH($D$11),DAY($D$11))&gt;B1236,DATE(YEAR(B1237),MONTH($D$11),DAY($D$11))&lt;=B1237),$D$10,0)+IF(AND($D$13&gt;B1236,$D$13&lt;=B1237),$D$12,0)))</f>
        <v>#VALUE!</v>
      </c>
      <c r="F1237" s="0" t="e">
        <f aca="false">IF(A1237="","",F1236-D1237-E1237)</f>
        <v>#VALUE!</v>
      </c>
    </row>
    <row r="1238" customFormat="false" ht="12.85" hidden="false" customHeight="false" outlineLevel="0" collapsed="false">
      <c r="A1238" s="0" t="e">
        <f aca="false">IF(AND(A1237&lt;$F$12,F1237&gt;0),A1237+1,"")</f>
        <v>#VALUE!</v>
      </c>
      <c r="B1238" s="19" t="e">
        <f aca="false">IF(A1238="","",IF(VLOOKUP($B$12,Data!$A$2:$B$8,2,0)&lt;13,EDATE($B$16,A1238*12/VLOOKUP($B$12,Data!$A$2:$B$8,2,0)),IF(VLOOKUP($B$12,Data!$A$2:$B$8,2,0)=52,B1237+7,B1237+14)))</f>
        <v>#VALUE!</v>
      </c>
      <c r="C1238" s="0" t="e">
        <f aca="false">IF(A1238="","",F1237*($B$10/VLOOKUP($B$12,Data!$A$2:$B$8,2,0)))</f>
        <v>#VALUE!</v>
      </c>
      <c r="D1238" s="0" t="e">
        <f aca="false">IF(A1238="","",IF(F1237&lt;$F$9,F1237,$F$9-C1238))</f>
        <v>#VALUE!</v>
      </c>
      <c r="E1238" s="20" t="e">
        <f aca="false">IF(D1238&gt;=F1237,"",IF(A1238="","",IF($D$9&gt;0,$D$9,0)+IF(AND(DATE(YEAR(B1238),MONTH($D$11),DAY($D$11))&gt;B1237,DATE(YEAR(B1238),MONTH($D$11),DAY($D$11))&lt;=B1238),$D$10,0)+IF(AND($D$13&gt;B1237,$D$13&lt;=B1238),$D$12,0)))</f>
        <v>#VALUE!</v>
      </c>
      <c r="F1238" s="0" t="e">
        <f aca="false">IF(A1238="","",F1237-D1238-E1238)</f>
        <v>#VALUE!</v>
      </c>
    </row>
    <row r="1239" customFormat="false" ht="12.85" hidden="false" customHeight="false" outlineLevel="0" collapsed="false">
      <c r="A1239" s="0" t="e">
        <f aca="false">IF(AND(A1238&lt;$F$12,F1238&gt;0),A1238+1,"")</f>
        <v>#VALUE!</v>
      </c>
      <c r="B1239" s="19" t="e">
        <f aca="false">IF(A1239="","",IF(VLOOKUP($B$12,Data!$A$2:$B$8,2,0)&lt;13,EDATE($B$16,A1239*12/VLOOKUP($B$12,Data!$A$2:$B$8,2,0)),IF(VLOOKUP($B$12,Data!$A$2:$B$8,2,0)=52,B1238+7,B1238+14)))</f>
        <v>#VALUE!</v>
      </c>
      <c r="C1239" s="0" t="e">
        <f aca="false">IF(A1239="","",F1238*($B$10/VLOOKUP($B$12,Data!$A$2:$B$8,2,0)))</f>
        <v>#VALUE!</v>
      </c>
      <c r="D1239" s="0" t="e">
        <f aca="false">IF(A1239="","",IF(F1238&lt;$F$9,F1238,$F$9-C1239))</f>
        <v>#VALUE!</v>
      </c>
      <c r="E1239" s="20" t="e">
        <f aca="false">IF(D1239&gt;=F1238,"",IF(A1239="","",IF($D$9&gt;0,$D$9,0)+IF(AND(DATE(YEAR(B1239),MONTH($D$11),DAY($D$11))&gt;B1238,DATE(YEAR(B1239),MONTH($D$11),DAY($D$11))&lt;=B1239),$D$10,0)+IF(AND($D$13&gt;B1238,$D$13&lt;=B1239),$D$12,0)))</f>
        <v>#VALUE!</v>
      </c>
      <c r="F1239" s="0" t="e">
        <f aca="false">IF(A1239="","",F1238-D1239-E1239)</f>
        <v>#VALUE!</v>
      </c>
    </row>
    <row r="1240" customFormat="false" ht="12.85" hidden="false" customHeight="false" outlineLevel="0" collapsed="false">
      <c r="A1240" s="0" t="e">
        <f aca="false">IF(AND(A1239&lt;$F$12,F1239&gt;0),A1239+1,"")</f>
        <v>#VALUE!</v>
      </c>
      <c r="B1240" s="19" t="e">
        <f aca="false">IF(A1240="","",IF(VLOOKUP($B$12,Data!$A$2:$B$8,2,0)&lt;13,EDATE($B$16,A1240*12/VLOOKUP($B$12,Data!$A$2:$B$8,2,0)),IF(VLOOKUP($B$12,Data!$A$2:$B$8,2,0)=52,B1239+7,B1239+14)))</f>
        <v>#VALUE!</v>
      </c>
      <c r="C1240" s="0" t="e">
        <f aca="false">IF(A1240="","",F1239*($B$10/VLOOKUP($B$12,Data!$A$2:$B$8,2,0)))</f>
        <v>#VALUE!</v>
      </c>
      <c r="D1240" s="0" t="e">
        <f aca="false">IF(A1240="","",IF(F1239&lt;$F$9,F1239,$F$9-C1240))</f>
        <v>#VALUE!</v>
      </c>
      <c r="E1240" s="20" t="e">
        <f aca="false">IF(D1240&gt;=F1239,"",IF(A1240="","",IF($D$9&gt;0,$D$9,0)+IF(AND(DATE(YEAR(B1240),MONTH($D$11),DAY($D$11))&gt;B1239,DATE(YEAR(B1240),MONTH($D$11),DAY($D$11))&lt;=B1240),$D$10,0)+IF(AND($D$13&gt;B1239,$D$13&lt;=B1240),$D$12,0)))</f>
        <v>#VALUE!</v>
      </c>
      <c r="F1240" s="0" t="e">
        <f aca="false">IF(A1240="","",F1239-D1240-E1240)</f>
        <v>#VALUE!</v>
      </c>
    </row>
    <row r="1241" customFormat="false" ht="12.85" hidden="false" customHeight="false" outlineLevel="0" collapsed="false">
      <c r="A1241" s="0" t="e">
        <f aca="false">IF(AND(A1240&lt;$F$12,F1240&gt;0),A1240+1,"")</f>
        <v>#VALUE!</v>
      </c>
      <c r="B1241" s="19" t="e">
        <f aca="false">IF(A1241="","",IF(VLOOKUP($B$12,Data!$A$2:$B$8,2,0)&lt;13,EDATE($B$16,A1241*12/VLOOKUP($B$12,Data!$A$2:$B$8,2,0)),IF(VLOOKUP($B$12,Data!$A$2:$B$8,2,0)=52,B1240+7,B1240+14)))</f>
        <v>#VALUE!</v>
      </c>
      <c r="C1241" s="0" t="e">
        <f aca="false">IF(A1241="","",F1240*($B$10/VLOOKUP($B$12,Data!$A$2:$B$8,2,0)))</f>
        <v>#VALUE!</v>
      </c>
      <c r="D1241" s="0" t="e">
        <f aca="false">IF(A1241="","",IF(F1240&lt;$F$9,F1240,$F$9-C1241))</f>
        <v>#VALUE!</v>
      </c>
      <c r="E1241" s="20" t="e">
        <f aca="false">IF(D1241&gt;=F1240,"",IF(A1241="","",IF($D$9&gt;0,$D$9,0)+IF(AND(DATE(YEAR(B1241),MONTH($D$11),DAY($D$11))&gt;B1240,DATE(YEAR(B1241),MONTH($D$11),DAY($D$11))&lt;=B1241),$D$10,0)+IF(AND($D$13&gt;B1240,$D$13&lt;=B1241),$D$12,0)))</f>
        <v>#VALUE!</v>
      </c>
      <c r="F1241" s="0" t="e">
        <f aca="false">IF(A1241="","",F1240-D1241-E1241)</f>
        <v>#VALUE!</v>
      </c>
    </row>
    <row r="1242" customFormat="false" ht="12.85" hidden="false" customHeight="false" outlineLevel="0" collapsed="false">
      <c r="A1242" s="0" t="e">
        <f aca="false">IF(AND(A1241&lt;$F$12,F1241&gt;0),A1241+1,"")</f>
        <v>#VALUE!</v>
      </c>
      <c r="B1242" s="19" t="e">
        <f aca="false">IF(A1242="","",IF(VLOOKUP($B$12,Data!$A$2:$B$8,2,0)&lt;13,EDATE($B$16,A1242*12/VLOOKUP($B$12,Data!$A$2:$B$8,2,0)),IF(VLOOKUP($B$12,Data!$A$2:$B$8,2,0)=52,B1241+7,B1241+14)))</f>
        <v>#VALUE!</v>
      </c>
      <c r="C1242" s="0" t="e">
        <f aca="false">IF(A1242="","",F1241*($B$10/VLOOKUP($B$12,Data!$A$2:$B$8,2,0)))</f>
        <v>#VALUE!</v>
      </c>
      <c r="D1242" s="0" t="e">
        <f aca="false">IF(A1242="","",IF(F1241&lt;$F$9,F1241,$F$9-C1242))</f>
        <v>#VALUE!</v>
      </c>
      <c r="E1242" s="20" t="e">
        <f aca="false">IF(D1242&gt;=F1241,"",IF(A1242="","",IF($D$9&gt;0,$D$9,0)+IF(AND(DATE(YEAR(B1242),MONTH($D$11),DAY($D$11))&gt;B1241,DATE(YEAR(B1242),MONTH($D$11),DAY($D$11))&lt;=B1242),$D$10,0)+IF(AND($D$13&gt;B1241,$D$13&lt;=B1242),$D$12,0)))</f>
        <v>#VALUE!</v>
      </c>
      <c r="F1242" s="0" t="e">
        <f aca="false">IF(A1242="","",F1241-D1242-E1242)</f>
        <v>#VALUE!</v>
      </c>
    </row>
    <row r="1243" customFormat="false" ht="12.85" hidden="false" customHeight="false" outlineLevel="0" collapsed="false">
      <c r="A1243" s="0" t="e">
        <f aca="false">IF(AND(A1242&lt;$F$12,F1242&gt;0),A1242+1,"")</f>
        <v>#VALUE!</v>
      </c>
      <c r="B1243" s="19" t="e">
        <f aca="false">IF(A1243="","",IF(VLOOKUP($B$12,Data!$A$2:$B$8,2,0)&lt;13,EDATE($B$16,A1243*12/VLOOKUP($B$12,Data!$A$2:$B$8,2,0)),IF(VLOOKUP($B$12,Data!$A$2:$B$8,2,0)=52,B1242+7,B1242+14)))</f>
        <v>#VALUE!</v>
      </c>
      <c r="C1243" s="0" t="e">
        <f aca="false">IF(A1243="","",F1242*($B$10/VLOOKUP($B$12,Data!$A$2:$B$8,2,0)))</f>
        <v>#VALUE!</v>
      </c>
      <c r="D1243" s="0" t="e">
        <f aca="false">IF(A1243="","",IF(F1242&lt;$F$9,F1242,$F$9-C1243))</f>
        <v>#VALUE!</v>
      </c>
      <c r="E1243" s="20" t="e">
        <f aca="false">IF(D1243&gt;=F1242,"",IF(A1243="","",IF($D$9&gt;0,$D$9,0)+IF(AND(DATE(YEAR(B1243),MONTH($D$11),DAY($D$11))&gt;B1242,DATE(YEAR(B1243),MONTH($D$11),DAY($D$11))&lt;=B1243),$D$10,0)+IF(AND($D$13&gt;B1242,$D$13&lt;=B1243),$D$12,0)))</f>
        <v>#VALUE!</v>
      </c>
      <c r="F1243" s="0" t="e">
        <f aca="false">IF(A1243="","",F1242-D1243-E1243)</f>
        <v>#VALUE!</v>
      </c>
    </row>
    <row r="1244" customFormat="false" ht="12.85" hidden="false" customHeight="false" outlineLevel="0" collapsed="false">
      <c r="A1244" s="0" t="e">
        <f aca="false">IF(AND(A1243&lt;$F$12,F1243&gt;0),A1243+1,"")</f>
        <v>#VALUE!</v>
      </c>
      <c r="B1244" s="19" t="e">
        <f aca="false">IF(A1244="","",IF(VLOOKUP($B$12,Data!$A$2:$B$8,2,0)&lt;13,EDATE($B$16,A1244*12/VLOOKUP($B$12,Data!$A$2:$B$8,2,0)),IF(VLOOKUP($B$12,Data!$A$2:$B$8,2,0)=52,B1243+7,B1243+14)))</f>
        <v>#VALUE!</v>
      </c>
      <c r="C1244" s="0" t="e">
        <f aca="false">IF(A1244="","",F1243*($B$10/VLOOKUP($B$12,Data!$A$2:$B$8,2,0)))</f>
        <v>#VALUE!</v>
      </c>
      <c r="D1244" s="0" t="e">
        <f aca="false">IF(A1244="","",IF(F1243&lt;$F$9,F1243,$F$9-C1244))</f>
        <v>#VALUE!</v>
      </c>
      <c r="E1244" s="20" t="e">
        <f aca="false">IF(D1244&gt;=F1243,"",IF(A1244="","",IF($D$9&gt;0,$D$9,0)+IF(AND(DATE(YEAR(B1244),MONTH($D$11),DAY($D$11))&gt;B1243,DATE(YEAR(B1244),MONTH($D$11),DAY($D$11))&lt;=B1244),$D$10,0)+IF(AND($D$13&gt;B1243,$D$13&lt;=B1244),$D$12,0)))</f>
        <v>#VALUE!</v>
      </c>
      <c r="F1244" s="0" t="e">
        <f aca="false">IF(A1244="","",F1243-D1244-E1244)</f>
        <v>#VALUE!</v>
      </c>
    </row>
    <row r="1245" customFormat="false" ht="12.85" hidden="false" customHeight="false" outlineLevel="0" collapsed="false">
      <c r="A1245" s="0" t="e">
        <f aca="false">IF(AND(A1244&lt;$F$12,F1244&gt;0),A1244+1,"")</f>
        <v>#VALUE!</v>
      </c>
      <c r="B1245" s="19" t="e">
        <f aca="false">IF(A1245="","",IF(VLOOKUP($B$12,Data!$A$2:$B$8,2,0)&lt;13,EDATE($B$16,A1245*12/VLOOKUP($B$12,Data!$A$2:$B$8,2,0)),IF(VLOOKUP($B$12,Data!$A$2:$B$8,2,0)=52,B1244+7,B1244+14)))</f>
        <v>#VALUE!</v>
      </c>
      <c r="C1245" s="0" t="e">
        <f aca="false">IF(A1245="","",F1244*($B$10/VLOOKUP($B$12,Data!$A$2:$B$8,2,0)))</f>
        <v>#VALUE!</v>
      </c>
      <c r="D1245" s="0" t="e">
        <f aca="false">IF(A1245="","",IF(F1244&lt;$F$9,F1244,$F$9-C1245))</f>
        <v>#VALUE!</v>
      </c>
      <c r="E1245" s="20" t="e">
        <f aca="false">IF(D1245&gt;=F1244,"",IF(A1245="","",IF($D$9&gt;0,$D$9,0)+IF(AND(DATE(YEAR(B1245),MONTH($D$11),DAY($D$11))&gt;B1244,DATE(YEAR(B1245),MONTH($D$11),DAY($D$11))&lt;=B1245),$D$10,0)+IF(AND($D$13&gt;B1244,$D$13&lt;=B1245),$D$12,0)))</f>
        <v>#VALUE!</v>
      </c>
      <c r="F1245" s="0" t="e">
        <f aca="false">IF(A1245="","",F1244-D1245-E1245)</f>
        <v>#VALUE!</v>
      </c>
    </row>
    <row r="1246" customFormat="false" ht="12.85" hidden="false" customHeight="false" outlineLevel="0" collapsed="false">
      <c r="A1246" s="0" t="e">
        <f aca="false">IF(AND(A1245&lt;$F$12,F1245&gt;0),A1245+1,"")</f>
        <v>#VALUE!</v>
      </c>
      <c r="B1246" s="19" t="e">
        <f aca="false">IF(A1246="","",IF(VLOOKUP($B$12,Data!$A$2:$B$8,2,0)&lt;13,EDATE($B$16,A1246*12/VLOOKUP($B$12,Data!$A$2:$B$8,2,0)),IF(VLOOKUP($B$12,Data!$A$2:$B$8,2,0)=52,B1245+7,B1245+14)))</f>
        <v>#VALUE!</v>
      </c>
      <c r="C1246" s="0" t="e">
        <f aca="false">IF(A1246="","",F1245*($B$10/VLOOKUP($B$12,Data!$A$2:$B$8,2,0)))</f>
        <v>#VALUE!</v>
      </c>
      <c r="D1246" s="0" t="e">
        <f aca="false">IF(A1246="","",IF(F1245&lt;$F$9,F1245,$F$9-C1246))</f>
        <v>#VALUE!</v>
      </c>
      <c r="E1246" s="20" t="e">
        <f aca="false">IF(D1246&gt;=F1245,"",IF(A1246="","",IF($D$9&gt;0,$D$9,0)+IF(AND(DATE(YEAR(B1246),MONTH($D$11),DAY($D$11))&gt;B1245,DATE(YEAR(B1246),MONTH($D$11),DAY($D$11))&lt;=B1246),$D$10,0)+IF(AND($D$13&gt;B1245,$D$13&lt;=B1246),$D$12,0)))</f>
        <v>#VALUE!</v>
      </c>
      <c r="F1246" s="0" t="e">
        <f aca="false">IF(A1246="","",F1245-D1246-E1246)</f>
        <v>#VALUE!</v>
      </c>
    </row>
    <row r="1247" customFormat="false" ht="12.85" hidden="false" customHeight="false" outlineLevel="0" collapsed="false">
      <c r="A1247" s="0" t="e">
        <f aca="false">IF(AND(A1246&lt;$F$12,F1246&gt;0),A1246+1,"")</f>
        <v>#VALUE!</v>
      </c>
      <c r="B1247" s="19" t="e">
        <f aca="false">IF(A1247="","",IF(VLOOKUP($B$12,Data!$A$2:$B$8,2,0)&lt;13,EDATE($B$16,A1247*12/VLOOKUP($B$12,Data!$A$2:$B$8,2,0)),IF(VLOOKUP($B$12,Data!$A$2:$B$8,2,0)=52,B1246+7,B1246+14)))</f>
        <v>#VALUE!</v>
      </c>
      <c r="C1247" s="0" t="e">
        <f aca="false">IF(A1247="","",F1246*($B$10/VLOOKUP($B$12,Data!$A$2:$B$8,2,0)))</f>
        <v>#VALUE!</v>
      </c>
      <c r="D1247" s="0" t="e">
        <f aca="false">IF(A1247="","",IF(F1246&lt;$F$9,F1246,$F$9-C1247))</f>
        <v>#VALUE!</v>
      </c>
      <c r="E1247" s="20" t="e">
        <f aca="false">IF(D1247&gt;=F1246,"",IF(A1247="","",IF($D$9&gt;0,$D$9,0)+IF(AND(DATE(YEAR(B1247),MONTH($D$11),DAY($D$11))&gt;B1246,DATE(YEAR(B1247),MONTH($D$11),DAY($D$11))&lt;=B1247),$D$10,0)+IF(AND($D$13&gt;B1246,$D$13&lt;=B1247),$D$12,0)))</f>
        <v>#VALUE!</v>
      </c>
      <c r="F1247" s="0" t="e">
        <f aca="false">IF(A1247="","",F1246-D1247-E1247)</f>
        <v>#VALUE!</v>
      </c>
    </row>
    <row r="1248" customFormat="false" ht="12.85" hidden="false" customHeight="false" outlineLevel="0" collapsed="false">
      <c r="A1248" s="0" t="e">
        <f aca="false">IF(AND(A1247&lt;$F$12,F1247&gt;0),A1247+1,"")</f>
        <v>#VALUE!</v>
      </c>
      <c r="B1248" s="19" t="e">
        <f aca="false">IF(A1248="","",IF(VLOOKUP($B$12,Data!$A$2:$B$8,2,0)&lt;13,EDATE($B$16,A1248*12/VLOOKUP($B$12,Data!$A$2:$B$8,2,0)),IF(VLOOKUP($B$12,Data!$A$2:$B$8,2,0)=52,B1247+7,B1247+14)))</f>
        <v>#VALUE!</v>
      </c>
      <c r="C1248" s="0" t="e">
        <f aca="false">IF(A1248="","",F1247*($B$10/VLOOKUP($B$12,Data!$A$2:$B$8,2,0)))</f>
        <v>#VALUE!</v>
      </c>
      <c r="D1248" s="0" t="e">
        <f aca="false">IF(A1248="","",IF(F1247&lt;$F$9,F1247,$F$9-C1248))</f>
        <v>#VALUE!</v>
      </c>
      <c r="E1248" s="20" t="e">
        <f aca="false">IF(D1248&gt;=F1247,"",IF(A1248="","",IF($D$9&gt;0,$D$9,0)+IF(AND(DATE(YEAR(B1248),MONTH($D$11),DAY($D$11))&gt;B1247,DATE(YEAR(B1248),MONTH($D$11),DAY($D$11))&lt;=B1248),$D$10,0)+IF(AND($D$13&gt;B1247,$D$13&lt;=B1248),$D$12,0)))</f>
        <v>#VALUE!</v>
      </c>
      <c r="F1248" s="0" t="e">
        <f aca="false">IF(A1248="","",F1247-D1248-E1248)</f>
        <v>#VALUE!</v>
      </c>
    </row>
    <row r="1249" customFormat="false" ht="12.85" hidden="false" customHeight="false" outlineLevel="0" collapsed="false">
      <c r="A1249" s="0" t="e">
        <f aca="false">IF(AND(A1248&lt;$F$12,F1248&gt;0),A1248+1,"")</f>
        <v>#VALUE!</v>
      </c>
      <c r="B1249" s="19" t="e">
        <f aca="false">IF(A1249="","",IF(VLOOKUP($B$12,Data!$A$2:$B$8,2,0)&lt;13,EDATE($B$16,A1249*12/VLOOKUP($B$12,Data!$A$2:$B$8,2,0)),IF(VLOOKUP($B$12,Data!$A$2:$B$8,2,0)=52,B1248+7,B1248+14)))</f>
        <v>#VALUE!</v>
      </c>
      <c r="C1249" s="0" t="e">
        <f aca="false">IF(A1249="","",F1248*($B$10/VLOOKUP($B$12,Data!$A$2:$B$8,2,0)))</f>
        <v>#VALUE!</v>
      </c>
      <c r="D1249" s="0" t="e">
        <f aca="false">IF(A1249="","",IF(F1248&lt;$F$9,F1248,$F$9-C1249))</f>
        <v>#VALUE!</v>
      </c>
      <c r="E1249" s="20" t="e">
        <f aca="false">IF(D1249&gt;=F1248,"",IF(A1249="","",IF($D$9&gt;0,$D$9,0)+IF(AND(DATE(YEAR(B1249),MONTH($D$11),DAY($D$11))&gt;B1248,DATE(YEAR(B1249),MONTH($D$11),DAY($D$11))&lt;=B1249),$D$10,0)+IF(AND($D$13&gt;B1248,$D$13&lt;=B1249),$D$12,0)))</f>
        <v>#VALUE!</v>
      </c>
      <c r="F1249" s="0" t="e">
        <f aca="false">IF(A1249="","",F1248-D1249-E1249)</f>
        <v>#VALUE!</v>
      </c>
    </row>
    <row r="1250" customFormat="false" ht="12.85" hidden="false" customHeight="false" outlineLevel="0" collapsed="false">
      <c r="A1250" s="0" t="e">
        <f aca="false">IF(AND(A1249&lt;$F$12,F1249&gt;0),A1249+1,"")</f>
        <v>#VALUE!</v>
      </c>
      <c r="B1250" s="19" t="e">
        <f aca="false">IF(A1250="","",IF(VLOOKUP($B$12,Data!$A$2:$B$8,2,0)&lt;13,EDATE($B$16,A1250*12/VLOOKUP($B$12,Data!$A$2:$B$8,2,0)),IF(VLOOKUP($B$12,Data!$A$2:$B$8,2,0)=52,B1249+7,B1249+14)))</f>
        <v>#VALUE!</v>
      </c>
      <c r="C1250" s="0" t="e">
        <f aca="false">IF(A1250="","",F1249*($B$10/VLOOKUP($B$12,Data!$A$2:$B$8,2,0)))</f>
        <v>#VALUE!</v>
      </c>
      <c r="D1250" s="0" t="e">
        <f aca="false">IF(A1250="","",IF(F1249&lt;$F$9,F1249,$F$9-C1250))</f>
        <v>#VALUE!</v>
      </c>
      <c r="E1250" s="20" t="e">
        <f aca="false">IF(D1250&gt;=F1249,"",IF(A1250="","",IF($D$9&gt;0,$D$9,0)+IF(AND(DATE(YEAR(B1250),MONTH($D$11),DAY($D$11))&gt;B1249,DATE(YEAR(B1250),MONTH($D$11),DAY($D$11))&lt;=B1250),$D$10,0)+IF(AND($D$13&gt;B1249,$D$13&lt;=B1250),$D$12,0)))</f>
        <v>#VALUE!</v>
      </c>
      <c r="F1250" s="0" t="e">
        <f aca="false">IF(A1250="","",F1249-D1250-E1250)</f>
        <v>#VALUE!</v>
      </c>
    </row>
    <row r="1251" customFormat="false" ht="12.85" hidden="false" customHeight="false" outlineLevel="0" collapsed="false">
      <c r="A1251" s="0" t="e">
        <f aca="false">IF(AND(A1250&lt;$F$12,F1250&gt;0),A1250+1,"")</f>
        <v>#VALUE!</v>
      </c>
      <c r="B1251" s="19" t="e">
        <f aca="false">IF(A1251="","",IF(VLOOKUP($B$12,Data!$A$2:$B$8,2,0)&lt;13,EDATE($B$16,A1251*12/VLOOKUP($B$12,Data!$A$2:$B$8,2,0)),IF(VLOOKUP($B$12,Data!$A$2:$B$8,2,0)=52,B1250+7,B1250+14)))</f>
        <v>#VALUE!</v>
      </c>
      <c r="C1251" s="0" t="e">
        <f aca="false">IF(A1251="","",F1250*($B$10/VLOOKUP($B$12,Data!$A$2:$B$8,2,0)))</f>
        <v>#VALUE!</v>
      </c>
      <c r="D1251" s="0" t="e">
        <f aca="false">IF(A1251="","",IF(F1250&lt;$F$9,F1250,$F$9-C1251))</f>
        <v>#VALUE!</v>
      </c>
      <c r="E1251" s="20" t="e">
        <f aca="false">IF(D1251&gt;=F1250,"",IF(A1251="","",IF($D$9&gt;0,$D$9,0)+IF(AND(DATE(YEAR(B1251),MONTH($D$11),DAY($D$11))&gt;B1250,DATE(YEAR(B1251),MONTH($D$11),DAY($D$11))&lt;=B1251),$D$10,0)+IF(AND($D$13&gt;B1250,$D$13&lt;=B1251),$D$12,0)))</f>
        <v>#VALUE!</v>
      </c>
      <c r="F1251" s="0" t="e">
        <f aca="false">IF(A1251="","",F1250-D1251-E1251)</f>
        <v>#VALUE!</v>
      </c>
    </row>
    <row r="1252" customFormat="false" ht="12.85" hidden="false" customHeight="false" outlineLevel="0" collapsed="false">
      <c r="A1252" s="0" t="e">
        <f aca="false">IF(AND(A1251&lt;$F$12,F1251&gt;0),A1251+1,"")</f>
        <v>#VALUE!</v>
      </c>
      <c r="B1252" s="19" t="e">
        <f aca="false">IF(A1252="","",IF(VLOOKUP($B$12,Data!$A$2:$B$8,2,0)&lt;13,EDATE($B$16,A1252*12/VLOOKUP($B$12,Data!$A$2:$B$8,2,0)),IF(VLOOKUP($B$12,Data!$A$2:$B$8,2,0)=52,B1251+7,B1251+14)))</f>
        <v>#VALUE!</v>
      </c>
      <c r="C1252" s="0" t="e">
        <f aca="false">IF(A1252="","",F1251*($B$10/VLOOKUP($B$12,Data!$A$2:$B$8,2,0)))</f>
        <v>#VALUE!</v>
      </c>
      <c r="D1252" s="0" t="e">
        <f aca="false">IF(A1252="","",IF(F1251&lt;$F$9,F1251,$F$9-C1252))</f>
        <v>#VALUE!</v>
      </c>
      <c r="E1252" s="20" t="e">
        <f aca="false">IF(D1252&gt;=F1251,"",IF(A1252="","",IF($D$9&gt;0,$D$9,0)+IF(AND(DATE(YEAR(B1252),MONTH($D$11),DAY($D$11))&gt;B1251,DATE(YEAR(B1252),MONTH($D$11),DAY($D$11))&lt;=B1252),$D$10,0)+IF(AND($D$13&gt;B1251,$D$13&lt;=B1252),$D$12,0)))</f>
        <v>#VALUE!</v>
      </c>
      <c r="F1252" s="0" t="e">
        <f aca="false">IF(A1252="","",F1251-D1252-E1252)</f>
        <v>#VALUE!</v>
      </c>
    </row>
    <row r="1253" customFormat="false" ht="12.85" hidden="false" customHeight="false" outlineLevel="0" collapsed="false">
      <c r="A1253" s="0" t="e">
        <f aca="false">IF(AND(A1252&lt;$F$12,F1252&gt;0),A1252+1,"")</f>
        <v>#VALUE!</v>
      </c>
      <c r="B1253" s="19" t="e">
        <f aca="false">IF(A1253="","",IF(VLOOKUP($B$12,Data!$A$2:$B$8,2,0)&lt;13,EDATE($B$16,A1253*12/VLOOKUP($B$12,Data!$A$2:$B$8,2,0)),IF(VLOOKUP($B$12,Data!$A$2:$B$8,2,0)=52,B1252+7,B1252+14)))</f>
        <v>#VALUE!</v>
      </c>
      <c r="C1253" s="0" t="e">
        <f aca="false">IF(A1253="","",F1252*($B$10/VLOOKUP($B$12,Data!$A$2:$B$8,2,0)))</f>
        <v>#VALUE!</v>
      </c>
      <c r="D1253" s="0" t="e">
        <f aca="false">IF(A1253="","",IF(F1252&lt;$F$9,F1252,$F$9-C1253))</f>
        <v>#VALUE!</v>
      </c>
      <c r="E1253" s="20" t="e">
        <f aca="false">IF(D1253&gt;=F1252,"",IF(A1253="","",IF($D$9&gt;0,$D$9,0)+IF(AND(DATE(YEAR(B1253),MONTH($D$11),DAY($D$11))&gt;B1252,DATE(YEAR(B1253),MONTH($D$11),DAY($D$11))&lt;=B1253),$D$10,0)+IF(AND($D$13&gt;B1252,$D$13&lt;=B1253),$D$12,0)))</f>
        <v>#VALUE!</v>
      </c>
      <c r="F1253" s="0" t="e">
        <f aca="false">IF(A1253="","",F1252-D1253-E1253)</f>
        <v>#VALUE!</v>
      </c>
    </row>
    <row r="1254" customFormat="false" ht="12.85" hidden="false" customHeight="false" outlineLevel="0" collapsed="false">
      <c r="A1254" s="0" t="e">
        <f aca="false">IF(AND(A1253&lt;$F$12,F1253&gt;0),A1253+1,"")</f>
        <v>#VALUE!</v>
      </c>
      <c r="B1254" s="19" t="e">
        <f aca="false">IF(A1254="","",IF(VLOOKUP($B$12,Data!$A$2:$B$8,2,0)&lt;13,EDATE($B$16,A1254*12/VLOOKUP($B$12,Data!$A$2:$B$8,2,0)),IF(VLOOKUP($B$12,Data!$A$2:$B$8,2,0)=52,B1253+7,B1253+14)))</f>
        <v>#VALUE!</v>
      </c>
      <c r="C1254" s="0" t="e">
        <f aca="false">IF(A1254="","",F1253*($B$10/VLOOKUP($B$12,Data!$A$2:$B$8,2,0)))</f>
        <v>#VALUE!</v>
      </c>
      <c r="D1254" s="0" t="e">
        <f aca="false">IF(A1254="","",IF(F1253&lt;$F$9,F1253,$F$9-C1254))</f>
        <v>#VALUE!</v>
      </c>
      <c r="E1254" s="20" t="e">
        <f aca="false">IF(D1254&gt;=F1253,"",IF(A1254="","",IF($D$9&gt;0,$D$9,0)+IF(AND(DATE(YEAR(B1254),MONTH($D$11),DAY($D$11))&gt;B1253,DATE(YEAR(B1254),MONTH($D$11),DAY($D$11))&lt;=B1254),$D$10,0)+IF(AND($D$13&gt;B1253,$D$13&lt;=B1254),$D$12,0)))</f>
        <v>#VALUE!</v>
      </c>
      <c r="F1254" s="0" t="e">
        <f aca="false">IF(A1254="","",F1253-D1254-E1254)</f>
        <v>#VALUE!</v>
      </c>
    </row>
    <row r="1255" customFormat="false" ht="12.85" hidden="false" customHeight="false" outlineLevel="0" collapsed="false">
      <c r="A1255" s="0" t="e">
        <f aca="false">IF(AND(A1254&lt;$F$12,F1254&gt;0),A1254+1,"")</f>
        <v>#VALUE!</v>
      </c>
      <c r="B1255" s="19" t="e">
        <f aca="false">IF(A1255="","",IF(VLOOKUP($B$12,Data!$A$2:$B$8,2,0)&lt;13,EDATE($B$16,A1255*12/VLOOKUP($B$12,Data!$A$2:$B$8,2,0)),IF(VLOOKUP($B$12,Data!$A$2:$B$8,2,0)=52,B1254+7,B1254+14)))</f>
        <v>#VALUE!</v>
      </c>
      <c r="C1255" s="0" t="e">
        <f aca="false">IF(A1255="","",F1254*($B$10/VLOOKUP($B$12,Data!$A$2:$B$8,2,0)))</f>
        <v>#VALUE!</v>
      </c>
      <c r="D1255" s="0" t="e">
        <f aca="false">IF(A1255="","",IF(F1254&lt;$F$9,F1254,$F$9-C1255))</f>
        <v>#VALUE!</v>
      </c>
      <c r="E1255" s="20" t="e">
        <f aca="false">IF(D1255&gt;=F1254,"",IF(A1255="","",IF($D$9&gt;0,$D$9,0)+IF(AND(DATE(YEAR(B1255),MONTH($D$11),DAY($D$11))&gt;B1254,DATE(YEAR(B1255),MONTH($D$11),DAY($D$11))&lt;=B1255),$D$10,0)+IF(AND($D$13&gt;B1254,$D$13&lt;=B1255),$D$12,0)))</f>
        <v>#VALUE!</v>
      </c>
      <c r="F1255" s="0" t="e">
        <f aca="false">IF(A1255="","",F1254-D1255-E1255)</f>
        <v>#VALUE!</v>
      </c>
    </row>
    <row r="1256" customFormat="false" ht="12.85" hidden="false" customHeight="false" outlineLevel="0" collapsed="false">
      <c r="A1256" s="0" t="e">
        <f aca="false">IF(AND(A1255&lt;$F$12,F1255&gt;0),A1255+1,"")</f>
        <v>#VALUE!</v>
      </c>
      <c r="B1256" s="19" t="e">
        <f aca="false">IF(A1256="","",IF(VLOOKUP($B$12,Data!$A$2:$B$8,2,0)&lt;13,EDATE($B$16,A1256*12/VLOOKUP($B$12,Data!$A$2:$B$8,2,0)),IF(VLOOKUP($B$12,Data!$A$2:$B$8,2,0)=52,B1255+7,B1255+14)))</f>
        <v>#VALUE!</v>
      </c>
      <c r="C1256" s="0" t="e">
        <f aca="false">IF(A1256="","",F1255*($B$10/VLOOKUP($B$12,Data!$A$2:$B$8,2,0)))</f>
        <v>#VALUE!</v>
      </c>
      <c r="D1256" s="0" t="e">
        <f aca="false">IF(A1256="","",IF(F1255&lt;$F$9,F1255,$F$9-C1256))</f>
        <v>#VALUE!</v>
      </c>
      <c r="E1256" s="20" t="e">
        <f aca="false">IF(D1256&gt;=F1255,"",IF(A1256="","",IF($D$9&gt;0,$D$9,0)+IF(AND(DATE(YEAR(B1256),MONTH($D$11),DAY($D$11))&gt;B1255,DATE(YEAR(B1256),MONTH($D$11),DAY($D$11))&lt;=B1256),$D$10,0)+IF(AND($D$13&gt;B1255,$D$13&lt;=B1256),$D$12,0)))</f>
        <v>#VALUE!</v>
      </c>
      <c r="F1256" s="0" t="e">
        <f aca="false">IF(A1256="","",F1255-D1256-E1256)</f>
        <v>#VALUE!</v>
      </c>
    </row>
    <row r="1257" customFormat="false" ht="12.85" hidden="false" customHeight="false" outlineLevel="0" collapsed="false">
      <c r="A1257" s="0" t="e">
        <f aca="false">IF(AND(A1256&lt;$F$12,F1256&gt;0),A1256+1,"")</f>
        <v>#VALUE!</v>
      </c>
      <c r="B1257" s="19" t="e">
        <f aca="false">IF(A1257="","",IF(VLOOKUP($B$12,Data!$A$2:$B$8,2,0)&lt;13,EDATE($B$16,A1257*12/VLOOKUP($B$12,Data!$A$2:$B$8,2,0)),IF(VLOOKUP($B$12,Data!$A$2:$B$8,2,0)=52,B1256+7,B1256+14)))</f>
        <v>#VALUE!</v>
      </c>
      <c r="C1257" s="0" t="e">
        <f aca="false">IF(A1257="","",F1256*($B$10/VLOOKUP($B$12,Data!$A$2:$B$8,2,0)))</f>
        <v>#VALUE!</v>
      </c>
      <c r="D1257" s="0" t="e">
        <f aca="false">IF(A1257="","",IF(F1256&lt;$F$9,F1256,$F$9-C1257))</f>
        <v>#VALUE!</v>
      </c>
      <c r="E1257" s="20" t="e">
        <f aca="false">IF(D1257&gt;=F1256,"",IF(A1257="","",IF($D$9&gt;0,$D$9,0)+IF(AND(DATE(YEAR(B1257),MONTH($D$11),DAY($D$11))&gt;B1256,DATE(YEAR(B1257),MONTH($D$11),DAY($D$11))&lt;=B1257),$D$10,0)+IF(AND($D$13&gt;B1256,$D$13&lt;=B1257),$D$12,0)))</f>
        <v>#VALUE!</v>
      </c>
      <c r="F1257" s="0" t="e">
        <f aca="false">IF(A1257="","",F1256-D1257-E1257)</f>
        <v>#VALUE!</v>
      </c>
    </row>
    <row r="1258" customFormat="false" ht="12.85" hidden="false" customHeight="false" outlineLevel="0" collapsed="false">
      <c r="A1258" s="0" t="e">
        <f aca="false">IF(AND(A1257&lt;$F$12,F1257&gt;0),A1257+1,"")</f>
        <v>#VALUE!</v>
      </c>
      <c r="B1258" s="19" t="e">
        <f aca="false">IF(A1258="","",IF(VLOOKUP($B$12,Data!$A$2:$B$8,2,0)&lt;13,EDATE($B$16,A1258*12/VLOOKUP($B$12,Data!$A$2:$B$8,2,0)),IF(VLOOKUP($B$12,Data!$A$2:$B$8,2,0)=52,B1257+7,B1257+14)))</f>
        <v>#VALUE!</v>
      </c>
      <c r="C1258" s="0" t="e">
        <f aca="false">IF(A1258="","",F1257*($B$10/VLOOKUP($B$12,Data!$A$2:$B$8,2,0)))</f>
        <v>#VALUE!</v>
      </c>
      <c r="D1258" s="0" t="e">
        <f aca="false">IF(A1258="","",IF(F1257&lt;$F$9,F1257,$F$9-C1258))</f>
        <v>#VALUE!</v>
      </c>
      <c r="E1258" s="20" t="e">
        <f aca="false">IF(D1258&gt;=F1257,"",IF(A1258="","",IF($D$9&gt;0,$D$9,0)+IF(AND(DATE(YEAR(B1258),MONTH($D$11),DAY($D$11))&gt;B1257,DATE(YEAR(B1258),MONTH($D$11),DAY($D$11))&lt;=B1258),$D$10,0)+IF(AND($D$13&gt;B1257,$D$13&lt;=B1258),$D$12,0)))</f>
        <v>#VALUE!</v>
      </c>
      <c r="F1258" s="0" t="e">
        <f aca="false">IF(A1258="","",F1257-D1258-E1258)</f>
        <v>#VALUE!</v>
      </c>
    </row>
    <row r="1259" customFormat="false" ht="12.85" hidden="false" customHeight="false" outlineLevel="0" collapsed="false">
      <c r="A1259" s="0" t="e">
        <f aca="false">IF(AND(A1258&lt;$F$12,F1258&gt;0),A1258+1,"")</f>
        <v>#VALUE!</v>
      </c>
      <c r="B1259" s="19" t="e">
        <f aca="false">IF(A1259="","",IF(VLOOKUP($B$12,Data!$A$2:$B$8,2,0)&lt;13,EDATE($B$16,A1259*12/VLOOKUP($B$12,Data!$A$2:$B$8,2,0)),IF(VLOOKUP($B$12,Data!$A$2:$B$8,2,0)=52,B1258+7,B1258+14)))</f>
        <v>#VALUE!</v>
      </c>
      <c r="C1259" s="0" t="e">
        <f aca="false">IF(A1259="","",F1258*($B$10/VLOOKUP($B$12,Data!$A$2:$B$8,2,0)))</f>
        <v>#VALUE!</v>
      </c>
      <c r="D1259" s="0" t="e">
        <f aca="false">IF(A1259="","",IF(F1258&lt;$F$9,F1258,$F$9-C1259))</f>
        <v>#VALUE!</v>
      </c>
      <c r="E1259" s="20" t="e">
        <f aca="false">IF(D1259&gt;=F1258,"",IF(A1259="","",IF($D$9&gt;0,$D$9,0)+IF(AND(DATE(YEAR(B1259),MONTH($D$11),DAY($D$11))&gt;B1258,DATE(YEAR(B1259),MONTH($D$11),DAY($D$11))&lt;=B1259),$D$10,0)+IF(AND($D$13&gt;B1258,$D$13&lt;=B1259),$D$12,0)))</f>
        <v>#VALUE!</v>
      </c>
      <c r="F1259" s="0" t="e">
        <f aca="false">IF(A1259="","",F1258-D1259-E1259)</f>
        <v>#VALUE!</v>
      </c>
    </row>
    <row r="1260" customFormat="false" ht="12.85" hidden="false" customHeight="false" outlineLevel="0" collapsed="false">
      <c r="A1260" s="0" t="e">
        <f aca="false">IF(AND(A1259&lt;$F$12,F1259&gt;0),A1259+1,"")</f>
        <v>#VALUE!</v>
      </c>
      <c r="B1260" s="19" t="e">
        <f aca="false">IF(A1260="","",IF(VLOOKUP($B$12,Data!$A$2:$B$8,2,0)&lt;13,EDATE($B$16,A1260*12/VLOOKUP($B$12,Data!$A$2:$B$8,2,0)),IF(VLOOKUP($B$12,Data!$A$2:$B$8,2,0)=52,B1259+7,B1259+14)))</f>
        <v>#VALUE!</v>
      </c>
      <c r="C1260" s="0" t="e">
        <f aca="false">IF(A1260="","",F1259*($B$10/VLOOKUP($B$12,Data!$A$2:$B$8,2,0)))</f>
        <v>#VALUE!</v>
      </c>
      <c r="D1260" s="0" t="e">
        <f aca="false">IF(A1260="","",IF(F1259&lt;$F$9,F1259,$F$9-C1260))</f>
        <v>#VALUE!</v>
      </c>
      <c r="E1260" s="20" t="e">
        <f aca="false">IF(D1260&gt;=F1259,"",IF(A1260="","",IF($D$9&gt;0,$D$9,0)+IF(AND(DATE(YEAR(B1260),MONTH($D$11),DAY($D$11))&gt;B1259,DATE(YEAR(B1260),MONTH($D$11),DAY($D$11))&lt;=B1260),$D$10,0)+IF(AND($D$13&gt;B1259,$D$13&lt;=B1260),$D$12,0)))</f>
        <v>#VALUE!</v>
      </c>
      <c r="F1260" s="0" t="e">
        <f aca="false">IF(A1260="","",F1259-D1260-E1260)</f>
        <v>#VALUE!</v>
      </c>
    </row>
    <row r="1261" customFormat="false" ht="12.85" hidden="false" customHeight="false" outlineLevel="0" collapsed="false">
      <c r="A1261" s="0" t="e">
        <f aca="false">IF(AND(A1260&lt;$F$12,F1260&gt;0),A1260+1,"")</f>
        <v>#VALUE!</v>
      </c>
      <c r="B1261" s="19" t="e">
        <f aca="false">IF(A1261="","",IF(VLOOKUP($B$12,Data!$A$2:$B$8,2,0)&lt;13,EDATE($B$16,A1261*12/VLOOKUP($B$12,Data!$A$2:$B$8,2,0)),IF(VLOOKUP($B$12,Data!$A$2:$B$8,2,0)=52,B1260+7,B1260+14)))</f>
        <v>#VALUE!</v>
      </c>
      <c r="C1261" s="0" t="e">
        <f aca="false">IF(A1261="","",F1260*($B$10/VLOOKUP($B$12,Data!$A$2:$B$8,2,0)))</f>
        <v>#VALUE!</v>
      </c>
      <c r="D1261" s="0" t="e">
        <f aca="false">IF(A1261="","",IF(F1260&lt;$F$9,F1260,$F$9-C1261))</f>
        <v>#VALUE!</v>
      </c>
      <c r="E1261" s="20" t="e">
        <f aca="false">IF(D1261&gt;=F1260,"",IF(A1261="","",IF($D$9&gt;0,$D$9,0)+IF(AND(DATE(YEAR(B1261),MONTH($D$11),DAY($D$11))&gt;B1260,DATE(YEAR(B1261),MONTH($D$11),DAY($D$11))&lt;=B1261),$D$10,0)+IF(AND($D$13&gt;B1260,$D$13&lt;=B1261),$D$12,0)))</f>
        <v>#VALUE!</v>
      </c>
      <c r="F1261" s="0" t="e">
        <f aca="false">IF(A1261="","",F1260-D1261-E1261)</f>
        <v>#VALUE!</v>
      </c>
    </row>
    <row r="1262" customFormat="false" ht="12.85" hidden="false" customHeight="false" outlineLevel="0" collapsed="false">
      <c r="A1262" s="0" t="e">
        <f aca="false">IF(AND(A1261&lt;$F$12,F1261&gt;0),A1261+1,"")</f>
        <v>#VALUE!</v>
      </c>
      <c r="B1262" s="19" t="e">
        <f aca="false">IF(A1262="","",IF(VLOOKUP($B$12,Data!$A$2:$B$8,2,0)&lt;13,EDATE($B$16,A1262*12/VLOOKUP($B$12,Data!$A$2:$B$8,2,0)),IF(VLOOKUP($B$12,Data!$A$2:$B$8,2,0)=52,B1261+7,B1261+14)))</f>
        <v>#VALUE!</v>
      </c>
      <c r="C1262" s="0" t="e">
        <f aca="false">IF(A1262="","",F1261*($B$10/VLOOKUP($B$12,Data!$A$2:$B$8,2,0)))</f>
        <v>#VALUE!</v>
      </c>
      <c r="D1262" s="0" t="e">
        <f aca="false">IF(A1262="","",IF(F1261&lt;$F$9,F1261,$F$9-C1262))</f>
        <v>#VALUE!</v>
      </c>
      <c r="E1262" s="20" t="e">
        <f aca="false">IF(D1262&gt;=F1261,"",IF(A1262="","",IF($D$9&gt;0,$D$9,0)+IF(AND(DATE(YEAR(B1262),MONTH($D$11),DAY($D$11))&gt;B1261,DATE(YEAR(B1262),MONTH($D$11),DAY($D$11))&lt;=B1262),$D$10,0)+IF(AND($D$13&gt;B1261,$D$13&lt;=B1262),$D$12,0)))</f>
        <v>#VALUE!</v>
      </c>
      <c r="F1262" s="0" t="e">
        <f aca="false">IF(A1262="","",F1261-D1262-E1262)</f>
        <v>#VALUE!</v>
      </c>
    </row>
    <row r="1263" customFormat="false" ht="12.85" hidden="false" customHeight="false" outlineLevel="0" collapsed="false">
      <c r="A1263" s="0" t="e">
        <f aca="false">IF(AND(A1262&lt;$F$12,F1262&gt;0),A1262+1,"")</f>
        <v>#VALUE!</v>
      </c>
      <c r="B1263" s="19" t="e">
        <f aca="false">IF(A1263="","",IF(VLOOKUP($B$12,Data!$A$2:$B$8,2,0)&lt;13,EDATE($B$16,A1263*12/VLOOKUP($B$12,Data!$A$2:$B$8,2,0)),IF(VLOOKUP($B$12,Data!$A$2:$B$8,2,0)=52,B1262+7,B1262+14)))</f>
        <v>#VALUE!</v>
      </c>
      <c r="C1263" s="0" t="e">
        <f aca="false">IF(A1263="","",F1262*($B$10/VLOOKUP($B$12,Data!$A$2:$B$8,2,0)))</f>
        <v>#VALUE!</v>
      </c>
      <c r="D1263" s="0" t="e">
        <f aca="false">IF(A1263="","",IF(F1262&lt;$F$9,F1262,$F$9-C1263))</f>
        <v>#VALUE!</v>
      </c>
      <c r="E1263" s="20" t="e">
        <f aca="false">IF(D1263&gt;=F1262,"",IF(A1263="","",IF($D$9&gt;0,$D$9,0)+IF(AND(DATE(YEAR(B1263),MONTH($D$11),DAY($D$11))&gt;B1262,DATE(YEAR(B1263),MONTH($D$11),DAY($D$11))&lt;=B1263),$D$10,0)+IF(AND($D$13&gt;B1262,$D$13&lt;=B1263),$D$12,0)))</f>
        <v>#VALUE!</v>
      </c>
      <c r="F1263" s="0" t="e">
        <f aca="false">IF(A1263="","",F1262-D1263-E1263)</f>
        <v>#VALUE!</v>
      </c>
    </row>
    <row r="1264" customFormat="false" ht="12.85" hidden="false" customHeight="false" outlineLevel="0" collapsed="false">
      <c r="A1264" s="0" t="e">
        <f aca="false">IF(AND(A1263&lt;$F$12,F1263&gt;0),A1263+1,"")</f>
        <v>#VALUE!</v>
      </c>
      <c r="B1264" s="19" t="e">
        <f aca="false">IF(A1264="","",IF(VLOOKUP($B$12,Data!$A$2:$B$8,2,0)&lt;13,EDATE($B$16,A1264*12/VLOOKUP($B$12,Data!$A$2:$B$8,2,0)),IF(VLOOKUP($B$12,Data!$A$2:$B$8,2,0)=52,B1263+7,B1263+14)))</f>
        <v>#VALUE!</v>
      </c>
      <c r="C1264" s="0" t="e">
        <f aca="false">IF(A1264="","",F1263*($B$10/VLOOKUP($B$12,Data!$A$2:$B$8,2,0)))</f>
        <v>#VALUE!</v>
      </c>
      <c r="D1264" s="0" t="e">
        <f aca="false">IF(A1264="","",IF(F1263&lt;$F$9,F1263,$F$9-C1264))</f>
        <v>#VALUE!</v>
      </c>
      <c r="E1264" s="20" t="e">
        <f aca="false">IF(D1264&gt;=F1263,"",IF(A1264="","",IF($D$9&gt;0,$D$9,0)+IF(AND(DATE(YEAR(B1264),MONTH($D$11),DAY($D$11))&gt;B1263,DATE(YEAR(B1264),MONTH($D$11),DAY($D$11))&lt;=B1264),$D$10,0)+IF(AND($D$13&gt;B1263,$D$13&lt;=B1264),$D$12,0)))</f>
        <v>#VALUE!</v>
      </c>
      <c r="F1264" s="0" t="e">
        <f aca="false">IF(A1264="","",F1263-D1264-E1264)</f>
        <v>#VALUE!</v>
      </c>
    </row>
    <row r="1265" customFormat="false" ht="12.85" hidden="false" customHeight="false" outlineLevel="0" collapsed="false">
      <c r="A1265" s="0" t="e">
        <f aca="false">IF(AND(A1264&lt;$F$12,F1264&gt;0),A1264+1,"")</f>
        <v>#VALUE!</v>
      </c>
      <c r="B1265" s="19" t="e">
        <f aca="false">IF(A1265="","",IF(VLOOKUP($B$12,Data!$A$2:$B$8,2,0)&lt;13,EDATE($B$16,A1265*12/VLOOKUP($B$12,Data!$A$2:$B$8,2,0)),IF(VLOOKUP($B$12,Data!$A$2:$B$8,2,0)=52,B1264+7,B1264+14)))</f>
        <v>#VALUE!</v>
      </c>
      <c r="C1265" s="0" t="e">
        <f aca="false">IF(A1265="","",F1264*($B$10/VLOOKUP($B$12,Data!$A$2:$B$8,2,0)))</f>
        <v>#VALUE!</v>
      </c>
      <c r="D1265" s="0" t="e">
        <f aca="false">IF(A1265="","",IF(F1264&lt;$F$9,F1264,$F$9-C1265))</f>
        <v>#VALUE!</v>
      </c>
      <c r="E1265" s="20" t="e">
        <f aca="false">IF(D1265&gt;=F1264,"",IF(A1265="","",IF($D$9&gt;0,$D$9,0)+IF(AND(DATE(YEAR(B1265),MONTH($D$11),DAY($D$11))&gt;B1264,DATE(YEAR(B1265),MONTH($D$11),DAY($D$11))&lt;=B1265),$D$10,0)+IF(AND($D$13&gt;B1264,$D$13&lt;=B1265),$D$12,0)))</f>
        <v>#VALUE!</v>
      </c>
      <c r="F1265" s="0" t="e">
        <f aca="false">IF(A1265="","",F1264-D1265-E1265)</f>
        <v>#VALUE!</v>
      </c>
    </row>
    <row r="1266" customFormat="false" ht="12.85" hidden="false" customHeight="false" outlineLevel="0" collapsed="false">
      <c r="A1266" s="0" t="e">
        <f aca="false">IF(AND(A1265&lt;$F$12,F1265&gt;0),A1265+1,"")</f>
        <v>#VALUE!</v>
      </c>
      <c r="B1266" s="19" t="e">
        <f aca="false">IF(A1266="","",IF(VLOOKUP($B$12,Data!$A$2:$B$8,2,0)&lt;13,EDATE($B$16,A1266*12/VLOOKUP($B$12,Data!$A$2:$B$8,2,0)),IF(VLOOKUP($B$12,Data!$A$2:$B$8,2,0)=52,B1265+7,B1265+14)))</f>
        <v>#VALUE!</v>
      </c>
      <c r="C1266" s="0" t="e">
        <f aca="false">IF(A1266="","",F1265*($B$10/VLOOKUP($B$12,Data!$A$2:$B$8,2,0)))</f>
        <v>#VALUE!</v>
      </c>
      <c r="D1266" s="0" t="e">
        <f aca="false">IF(A1266="","",IF(F1265&lt;$F$9,F1265,$F$9-C1266))</f>
        <v>#VALUE!</v>
      </c>
      <c r="E1266" s="20" t="e">
        <f aca="false">IF(D1266&gt;=F1265,"",IF(A1266="","",IF($D$9&gt;0,$D$9,0)+IF(AND(DATE(YEAR(B1266),MONTH($D$11),DAY($D$11))&gt;B1265,DATE(YEAR(B1266),MONTH($D$11),DAY($D$11))&lt;=B1266),$D$10,0)+IF(AND($D$13&gt;B1265,$D$13&lt;=B1266),$D$12,0)))</f>
        <v>#VALUE!</v>
      </c>
      <c r="F1266" s="0" t="e">
        <f aca="false">IF(A1266="","",F1265-D1266-E1266)</f>
        <v>#VALUE!</v>
      </c>
    </row>
    <row r="1267" customFormat="false" ht="12.85" hidden="false" customHeight="false" outlineLevel="0" collapsed="false">
      <c r="A1267" s="0" t="e">
        <f aca="false">IF(AND(A1266&lt;$F$12,F1266&gt;0),A1266+1,"")</f>
        <v>#VALUE!</v>
      </c>
      <c r="B1267" s="19" t="e">
        <f aca="false">IF(A1267="","",IF(VLOOKUP($B$12,Data!$A$2:$B$8,2,0)&lt;13,EDATE($B$16,A1267*12/VLOOKUP($B$12,Data!$A$2:$B$8,2,0)),IF(VLOOKUP($B$12,Data!$A$2:$B$8,2,0)=52,B1266+7,B1266+14)))</f>
        <v>#VALUE!</v>
      </c>
      <c r="C1267" s="0" t="e">
        <f aca="false">IF(A1267="","",F1266*($B$10/VLOOKUP($B$12,Data!$A$2:$B$8,2,0)))</f>
        <v>#VALUE!</v>
      </c>
      <c r="D1267" s="0" t="e">
        <f aca="false">IF(A1267="","",IF(F1266&lt;$F$9,F1266,$F$9-C1267))</f>
        <v>#VALUE!</v>
      </c>
      <c r="E1267" s="20" t="e">
        <f aca="false">IF(D1267&gt;=F1266,"",IF(A1267="","",IF($D$9&gt;0,$D$9,0)+IF(AND(DATE(YEAR(B1267),MONTH($D$11),DAY($D$11))&gt;B1266,DATE(YEAR(B1267),MONTH($D$11),DAY($D$11))&lt;=B1267),$D$10,0)+IF(AND($D$13&gt;B1266,$D$13&lt;=B1267),$D$12,0)))</f>
        <v>#VALUE!</v>
      </c>
      <c r="F1267" s="0" t="e">
        <f aca="false">IF(A1267="","",F1266-D1267-E1267)</f>
        <v>#VALUE!</v>
      </c>
    </row>
    <row r="1268" customFormat="false" ht="12.85" hidden="false" customHeight="false" outlineLevel="0" collapsed="false">
      <c r="A1268" s="0" t="e">
        <f aca="false">IF(AND(A1267&lt;$F$12,F1267&gt;0),A1267+1,"")</f>
        <v>#VALUE!</v>
      </c>
      <c r="B1268" s="19" t="e">
        <f aca="false">IF(A1268="","",IF(VLOOKUP($B$12,Data!$A$2:$B$8,2,0)&lt;13,EDATE($B$16,A1268*12/VLOOKUP($B$12,Data!$A$2:$B$8,2,0)),IF(VLOOKUP($B$12,Data!$A$2:$B$8,2,0)=52,B1267+7,B1267+14)))</f>
        <v>#VALUE!</v>
      </c>
      <c r="C1268" s="0" t="e">
        <f aca="false">IF(A1268="","",F1267*($B$10/VLOOKUP($B$12,Data!$A$2:$B$8,2,0)))</f>
        <v>#VALUE!</v>
      </c>
      <c r="D1268" s="0" t="e">
        <f aca="false">IF(A1268="","",IF(F1267&lt;$F$9,F1267,$F$9-C1268))</f>
        <v>#VALUE!</v>
      </c>
      <c r="E1268" s="20" t="e">
        <f aca="false">IF(D1268&gt;=F1267,"",IF(A1268="","",IF($D$9&gt;0,$D$9,0)+IF(AND(DATE(YEAR(B1268),MONTH($D$11),DAY($D$11))&gt;B1267,DATE(YEAR(B1268),MONTH($D$11),DAY($D$11))&lt;=B1268),$D$10,0)+IF(AND($D$13&gt;B1267,$D$13&lt;=B1268),$D$12,0)))</f>
        <v>#VALUE!</v>
      </c>
      <c r="F1268" s="0" t="e">
        <f aca="false">IF(A1268="","",F1267-D1268-E1268)</f>
        <v>#VALUE!</v>
      </c>
    </row>
    <row r="1269" customFormat="false" ht="12.85" hidden="false" customHeight="false" outlineLevel="0" collapsed="false">
      <c r="A1269" s="0" t="e">
        <f aca="false">IF(AND(A1268&lt;$F$12,F1268&gt;0),A1268+1,"")</f>
        <v>#VALUE!</v>
      </c>
      <c r="B1269" s="19" t="e">
        <f aca="false">IF(A1269="","",IF(VLOOKUP($B$12,Data!$A$2:$B$8,2,0)&lt;13,EDATE($B$16,A1269*12/VLOOKUP($B$12,Data!$A$2:$B$8,2,0)),IF(VLOOKUP($B$12,Data!$A$2:$B$8,2,0)=52,B1268+7,B1268+14)))</f>
        <v>#VALUE!</v>
      </c>
      <c r="C1269" s="0" t="e">
        <f aca="false">IF(A1269="","",F1268*($B$10/VLOOKUP($B$12,Data!$A$2:$B$8,2,0)))</f>
        <v>#VALUE!</v>
      </c>
      <c r="D1269" s="0" t="e">
        <f aca="false">IF(A1269="","",IF(F1268&lt;$F$9,F1268,$F$9-C1269))</f>
        <v>#VALUE!</v>
      </c>
      <c r="E1269" s="20" t="e">
        <f aca="false">IF(D1269&gt;=F1268,"",IF(A1269="","",IF($D$9&gt;0,$D$9,0)+IF(AND(DATE(YEAR(B1269),MONTH($D$11),DAY($D$11))&gt;B1268,DATE(YEAR(B1269),MONTH($D$11),DAY($D$11))&lt;=B1269),$D$10,0)+IF(AND($D$13&gt;B1268,$D$13&lt;=B1269),$D$12,0)))</f>
        <v>#VALUE!</v>
      </c>
      <c r="F1269" s="0" t="e">
        <f aca="false">IF(A1269="","",F1268-D1269-E1269)</f>
        <v>#VALUE!</v>
      </c>
    </row>
    <row r="1270" customFormat="false" ht="12.85" hidden="false" customHeight="false" outlineLevel="0" collapsed="false">
      <c r="A1270" s="0" t="e">
        <f aca="false">IF(AND(A1269&lt;$F$12,F1269&gt;0),A1269+1,"")</f>
        <v>#VALUE!</v>
      </c>
      <c r="B1270" s="19" t="e">
        <f aca="false">IF(A1270="","",IF(VLOOKUP($B$12,Data!$A$2:$B$8,2,0)&lt;13,EDATE($B$16,A1270*12/VLOOKUP($B$12,Data!$A$2:$B$8,2,0)),IF(VLOOKUP($B$12,Data!$A$2:$B$8,2,0)=52,B1269+7,B1269+14)))</f>
        <v>#VALUE!</v>
      </c>
      <c r="C1270" s="0" t="e">
        <f aca="false">IF(A1270="","",F1269*($B$10/VLOOKUP($B$12,Data!$A$2:$B$8,2,0)))</f>
        <v>#VALUE!</v>
      </c>
      <c r="D1270" s="0" t="e">
        <f aca="false">IF(A1270="","",IF(F1269&lt;$F$9,F1269,$F$9-C1270))</f>
        <v>#VALUE!</v>
      </c>
      <c r="E1270" s="20" t="e">
        <f aca="false">IF(D1270&gt;=F1269,"",IF(A1270="","",IF($D$9&gt;0,$D$9,0)+IF(AND(DATE(YEAR(B1270),MONTH($D$11),DAY($D$11))&gt;B1269,DATE(YEAR(B1270),MONTH($D$11),DAY($D$11))&lt;=B1270),$D$10,0)+IF(AND($D$13&gt;B1269,$D$13&lt;=B1270),$D$12,0)))</f>
        <v>#VALUE!</v>
      </c>
      <c r="F1270" s="0" t="e">
        <f aca="false">IF(A1270="","",F1269-D1270-E1270)</f>
        <v>#VALUE!</v>
      </c>
    </row>
    <row r="1271" customFormat="false" ht="12.85" hidden="false" customHeight="false" outlineLevel="0" collapsed="false">
      <c r="A1271" s="0" t="e">
        <f aca="false">IF(AND(A1270&lt;$F$12,F1270&gt;0),A1270+1,"")</f>
        <v>#VALUE!</v>
      </c>
      <c r="B1271" s="19" t="e">
        <f aca="false">IF(A1271="","",IF(VLOOKUP($B$12,Data!$A$2:$B$8,2,0)&lt;13,EDATE($B$16,A1271*12/VLOOKUP($B$12,Data!$A$2:$B$8,2,0)),IF(VLOOKUP($B$12,Data!$A$2:$B$8,2,0)=52,B1270+7,B1270+14)))</f>
        <v>#VALUE!</v>
      </c>
      <c r="C1271" s="0" t="e">
        <f aca="false">IF(A1271="","",F1270*($B$10/VLOOKUP($B$12,Data!$A$2:$B$8,2,0)))</f>
        <v>#VALUE!</v>
      </c>
      <c r="D1271" s="0" t="e">
        <f aca="false">IF(A1271="","",IF(F1270&lt;$F$9,F1270,$F$9-C1271))</f>
        <v>#VALUE!</v>
      </c>
      <c r="E1271" s="20" t="e">
        <f aca="false">IF(D1271&gt;=F1270,"",IF(A1271="","",IF($D$9&gt;0,$D$9,0)+IF(AND(DATE(YEAR(B1271),MONTH($D$11),DAY($D$11))&gt;B1270,DATE(YEAR(B1271),MONTH($D$11),DAY($D$11))&lt;=B1271),$D$10,0)+IF(AND($D$13&gt;B1270,$D$13&lt;=B1271),$D$12,0)))</f>
        <v>#VALUE!</v>
      </c>
      <c r="F1271" s="0" t="e">
        <f aca="false">IF(A1271="","",F1270-D1271-E1271)</f>
        <v>#VALUE!</v>
      </c>
    </row>
    <row r="1272" customFormat="false" ht="12.85" hidden="false" customHeight="false" outlineLevel="0" collapsed="false">
      <c r="A1272" s="0" t="e">
        <f aca="false">IF(AND(A1271&lt;$F$12,F1271&gt;0),A1271+1,"")</f>
        <v>#VALUE!</v>
      </c>
      <c r="B1272" s="19" t="e">
        <f aca="false">IF(A1272="","",IF(VLOOKUP($B$12,Data!$A$2:$B$8,2,0)&lt;13,EDATE($B$16,A1272*12/VLOOKUP($B$12,Data!$A$2:$B$8,2,0)),IF(VLOOKUP($B$12,Data!$A$2:$B$8,2,0)=52,B1271+7,B1271+14)))</f>
        <v>#VALUE!</v>
      </c>
      <c r="C1272" s="0" t="e">
        <f aca="false">IF(A1272="","",F1271*($B$10/VLOOKUP($B$12,Data!$A$2:$B$8,2,0)))</f>
        <v>#VALUE!</v>
      </c>
      <c r="D1272" s="0" t="e">
        <f aca="false">IF(A1272="","",IF(F1271&lt;$F$9,F1271,$F$9-C1272))</f>
        <v>#VALUE!</v>
      </c>
      <c r="E1272" s="20" t="e">
        <f aca="false">IF(D1272&gt;=F1271,"",IF(A1272="","",IF($D$9&gt;0,$D$9,0)+IF(AND(DATE(YEAR(B1272),MONTH($D$11),DAY($D$11))&gt;B1271,DATE(YEAR(B1272),MONTH($D$11),DAY($D$11))&lt;=B1272),$D$10,0)+IF(AND($D$13&gt;B1271,$D$13&lt;=B1272),$D$12,0)))</f>
        <v>#VALUE!</v>
      </c>
      <c r="F1272" s="0" t="e">
        <f aca="false">IF(A1272="","",F1271-D1272-E1272)</f>
        <v>#VALUE!</v>
      </c>
    </row>
    <row r="1273" customFormat="false" ht="12.85" hidden="false" customHeight="false" outlineLevel="0" collapsed="false">
      <c r="A1273" s="0" t="e">
        <f aca="false">IF(AND(A1272&lt;$F$12,F1272&gt;0),A1272+1,"")</f>
        <v>#VALUE!</v>
      </c>
      <c r="B1273" s="19" t="e">
        <f aca="false">IF(A1273="","",IF(VLOOKUP($B$12,Data!$A$2:$B$8,2,0)&lt;13,EDATE($B$16,A1273*12/VLOOKUP($B$12,Data!$A$2:$B$8,2,0)),IF(VLOOKUP($B$12,Data!$A$2:$B$8,2,0)=52,B1272+7,B1272+14)))</f>
        <v>#VALUE!</v>
      </c>
      <c r="C1273" s="0" t="e">
        <f aca="false">IF(A1273="","",F1272*($B$10/VLOOKUP($B$12,Data!$A$2:$B$8,2,0)))</f>
        <v>#VALUE!</v>
      </c>
      <c r="D1273" s="0" t="e">
        <f aca="false">IF(A1273="","",IF(F1272&lt;$F$9,F1272,$F$9-C1273))</f>
        <v>#VALUE!</v>
      </c>
      <c r="E1273" s="20" t="e">
        <f aca="false">IF(D1273&gt;=F1272,"",IF(A1273="","",IF($D$9&gt;0,$D$9,0)+IF(AND(DATE(YEAR(B1273),MONTH($D$11),DAY($D$11))&gt;B1272,DATE(YEAR(B1273),MONTH($D$11),DAY($D$11))&lt;=B1273),$D$10,0)+IF(AND($D$13&gt;B1272,$D$13&lt;=B1273),$D$12,0)))</f>
        <v>#VALUE!</v>
      </c>
      <c r="F1273" s="0" t="e">
        <f aca="false">IF(A1273="","",F1272-D1273-E1273)</f>
        <v>#VALUE!</v>
      </c>
    </row>
    <row r="1274" customFormat="false" ht="12.85" hidden="false" customHeight="false" outlineLevel="0" collapsed="false">
      <c r="A1274" s="0" t="e">
        <f aca="false">IF(AND(A1273&lt;$F$12,F1273&gt;0),A1273+1,"")</f>
        <v>#VALUE!</v>
      </c>
      <c r="B1274" s="19" t="e">
        <f aca="false">IF(A1274="","",IF(VLOOKUP($B$12,Data!$A$2:$B$8,2,0)&lt;13,EDATE($B$16,A1274*12/VLOOKUP($B$12,Data!$A$2:$B$8,2,0)),IF(VLOOKUP($B$12,Data!$A$2:$B$8,2,0)=52,B1273+7,B1273+14)))</f>
        <v>#VALUE!</v>
      </c>
      <c r="C1274" s="0" t="e">
        <f aca="false">IF(A1274="","",F1273*($B$10/VLOOKUP($B$12,Data!$A$2:$B$8,2,0)))</f>
        <v>#VALUE!</v>
      </c>
      <c r="D1274" s="0" t="e">
        <f aca="false">IF(A1274="","",IF(F1273&lt;$F$9,F1273,$F$9-C1274))</f>
        <v>#VALUE!</v>
      </c>
      <c r="E1274" s="20" t="e">
        <f aca="false">IF(D1274&gt;=F1273,"",IF(A1274="","",IF($D$9&gt;0,$D$9,0)+IF(AND(DATE(YEAR(B1274),MONTH($D$11),DAY($D$11))&gt;B1273,DATE(YEAR(B1274),MONTH($D$11),DAY($D$11))&lt;=B1274),$D$10,0)+IF(AND($D$13&gt;B1273,$D$13&lt;=B1274),$D$12,0)))</f>
        <v>#VALUE!</v>
      </c>
      <c r="F1274" s="0" t="e">
        <f aca="false">IF(A1274="","",F1273-D1274-E1274)</f>
        <v>#VALUE!</v>
      </c>
    </row>
    <row r="1275" customFormat="false" ht="12.85" hidden="false" customHeight="false" outlineLevel="0" collapsed="false">
      <c r="A1275" s="0" t="e">
        <f aca="false">IF(AND(A1274&lt;$F$12,F1274&gt;0),A1274+1,"")</f>
        <v>#VALUE!</v>
      </c>
      <c r="B1275" s="19" t="e">
        <f aca="false">IF(A1275="","",IF(VLOOKUP($B$12,Data!$A$2:$B$8,2,0)&lt;13,EDATE($B$16,A1275*12/VLOOKUP($B$12,Data!$A$2:$B$8,2,0)),IF(VLOOKUP($B$12,Data!$A$2:$B$8,2,0)=52,B1274+7,B1274+14)))</f>
        <v>#VALUE!</v>
      </c>
      <c r="C1275" s="0" t="e">
        <f aca="false">IF(A1275="","",F1274*($B$10/VLOOKUP($B$12,Data!$A$2:$B$8,2,0)))</f>
        <v>#VALUE!</v>
      </c>
      <c r="D1275" s="0" t="e">
        <f aca="false">IF(A1275="","",IF(F1274&lt;$F$9,F1274,$F$9-C1275))</f>
        <v>#VALUE!</v>
      </c>
      <c r="E1275" s="20" t="e">
        <f aca="false">IF(D1275&gt;=F1274,"",IF(A1275="","",IF($D$9&gt;0,$D$9,0)+IF(AND(DATE(YEAR(B1275),MONTH($D$11),DAY($D$11))&gt;B1274,DATE(YEAR(B1275),MONTH($D$11),DAY($D$11))&lt;=B1275),$D$10,0)+IF(AND($D$13&gt;B1274,$D$13&lt;=B1275),$D$12,0)))</f>
        <v>#VALUE!</v>
      </c>
      <c r="F1275" s="0" t="e">
        <f aca="false">IF(A1275="","",F1274-D1275-E1275)</f>
        <v>#VALUE!</v>
      </c>
    </row>
    <row r="1276" customFormat="false" ht="12.85" hidden="false" customHeight="false" outlineLevel="0" collapsed="false">
      <c r="A1276" s="0" t="e">
        <f aca="false">IF(AND(A1275&lt;$F$12,F1275&gt;0),A1275+1,"")</f>
        <v>#VALUE!</v>
      </c>
      <c r="B1276" s="19" t="e">
        <f aca="false">IF(A1276="","",IF(VLOOKUP($B$12,Data!$A$2:$B$8,2,0)&lt;13,EDATE($B$16,A1276*12/VLOOKUP($B$12,Data!$A$2:$B$8,2,0)),IF(VLOOKUP($B$12,Data!$A$2:$B$8,2,0)=52,B1275+7,B1275+14)))</f>
        <v>#VALUE!</v>
      </c>
      <c r="C1276" s="0" t="e">
        <f aca="false">IF(A1276="","",F1275*($B$10/VLOOKUP($B$12,Data!$A$2:$B$8,2,0)))</f>
        <v>#VALUE!</v>
      </c>
      <c r="D1276" s="0" t="e">
        <f aca="false">IF(A1276="","",IF(F1275&lt;$F$9,F1275,$F$9-C1276))</f>
        <v>#VALUE!</v>
      </c>
      <c r="E1276" s="20" t="e">
        <f aca="false">IF(D1276&gt;=F1275,"",IF(A1276="","",IF($D$9&gt;0,$D$9,0)+IF(AND(DATE(YEAR(B1276),MONTH($D$11),DAY($D$11))&gt;B1275,DATE(YEAR(B1276),MONTH($D$11),DAY($D$11))&lt;=B1276),$D$10,0)+IF(AND($D$13&gt;B1275,$D$13&lt;=B1276),$D$12,0)))</f>
        <v>#VALUE!</v>
      </c>
      <c r="F1276" s="0" t="e">
        <f aca="false">IF(A1276="","",F1275-D1276-E1276)</f>
        <v>#VALUE!</v>
      </c>
    </row>
    <row r="1277" customFormat="false" ht="12.85" hidden="false" customHeight="false" outlineLevel="0" collapsed="false">
      <c r="A1277" s="0" t="e">
        <f aca="false">IF(AND(A1276&lt;$F$12,F1276&gt;0),A1276+1,"")</f>
        <v>#VALUE!</v>
      </c>
      <c r="B1277" s="19" t="e">
        <f aca="false">IF(A1277="","",IF(VLOOKUP($B$12,Data!$A$2:$B$8,2,0)&lt;13,EDATE($B$16,A1277*12/VLOOKUP($B$12,Data!$A$2:$B$8,2,0)),IF(VLOOKUP($B$12,Data!$A$2:$B$8,2,0)=52,B1276+7,B1276+14)))</f>
        <v>#VALUE!</v>
      </c>
      <c r="C1277" s="0" t="e">
        <f aca="false">IF(A1277="","",F1276*($B$10/VLOOKUP($B$12,Data!$A$2:$B$8,2,0)))</f>
        <v>#VALUE!</v>
      </c>
      <c r="D1277" s="0" t="e">
        <f aca="false">IF(A1277="","",IF(F1276&lt;$F$9,F1276,$F$9-C1277))</f>
        <v>#VALUE!</v>
      </c>
      <c r="E1277" s="20" t="e">
        <f aca="false">IF(D1277&gt;=F1276,"",IF(A1277="","",IF($D$9&gt;0,$D$9,0)+IF(AND(DATE(YEAR(B1277),MONTH($D$11),DAY($D$11))&gt;B1276,DATE(YEAR(B1277),MONTH($D$11),DAY($D$11))&lt;=B1277),$D$10,0)+IF(AND($D$13&gt;B1276,$D$13&lt;=B1277),$D$12,0)))</f>
        <v>#VALUE!</v>
      </c>
      <c r="F1277" s="0" t="e">
        <f aca="false">IF(A1277="","",F1276-D1277-E1277)</f>
        <v>#VALUE!</v>
      </c>
    </row>
    <row r="1278" customFormat="false" ht="12.85" hidden="false" customHeight="false" outlineLevel="0" collapsed="false">
      <c r="A1278" s="0" t="e">
        <f aca="false">IF(AND(A1277&lt;$F$12,F1277&gt;0),A1277+1,"")</f>
        <v>#VALUE!</v>
      </c>
      <c r="B1278" s="19" t="e">
        <f aca="false">IF(A1278="","",IF(VLOOKUP($B$12,Data!$A$2:$B$8,2,0)&lt;13,EDATE($B$16,A1278*12/VLOOKUP($B$12,Data!$A$2:$B$8,2,0)),IF(VLOOKUP($B$12,Data!$A$2:$B$8,2,0)=52,B1277+7,B1277+14)))</f>
        <v>#VALUE!</v>
      </c>
      <c r="C1278" s="0" t="e">
        <f aca="false">IF(A1278="","",F1277*($B$10/VLOOKUP($B$12,Data!$A$2:$B$8,2,0)))</f>
        <v>#VALUE!</v>
      </c>
      <c r="D1278" s="0" t="e">
        <f aca="false">IF(A1278="","",IF(F1277&lt;$F$9,F1277,$F$9-C1278))</f>
        <v>#VALUE!</v>
      </c>
      <c r="E1278" s="20" t="e">
        <f aca="false">IF(D1278&gt;=F1277,"",IF(A1278="","",IF($D$9&gt;0,$D$9,0)+IF(AND(DATE(YEAR(B1278),MONTH($D$11),DAY($D$11))&gt;B1277,DATE(YEAR(B1278),MONTH($D$11),DAY($D$11))&lt;=B1278),$D$10,0)+IF(AND($D$13&gt;B1277,$D$13&lt;=B1278),$D$12,0)))</f>
        <v>#VALUE!</v>
      </c>
      <c r="F1278" s="0" t="e">
        <f aca="false">IF(A1278="","",F1277-D1278-E1278)</f>
        <v>#VALUE!</v>
      </c>
    </row>
    <row r="1279" customFormat="false" ht="12.85" hidden="false" customHeight="false" outlineLevel="0" collapsed="false">
      <c r="A1279" s="0" t="e">
        <f aca="false">IF(AND(A1278&lt;$F$12,F1278&gt;0),A1278+1,"")</f>
        <v>#VALUE!</v>
      </c>
      <c r="B1279" s="19" t="e">
        <f aca="false">IF(A1279="","",IF(VLOOKUP($B$12,Data!$A$2:$B$8,2,0)&lt;13,EDATE($B$16,A1279*12/VLOOKUP($B$12,Data!$A$2:$B$8,2,0)),IF(VLOOKUP($B$12,Data!$A$2:$B$8,2,0)=52,B1278+7,B1278+14)))</f>
        <v>#VALUE!</v>
      </c>
      <c r="C1279" s="0" t="e">
        <f aca="false">IF(A1279="","",F1278*($B$10/VLOOKUP($B$12,Data!$A$2:$B$8,2,0)))</f>
        <v>#VALUE!</v>
      </c>
      <c r="D1279" s="0" t="e">
        <f aca="false">IF(A1279="","",IF(F1278&lt;$F$9,F1278,$F$9-C1279))</f>
        <v>#VALUE!</v>
      </c>
      <c r="E1279" s="20" t="e">
        <f aca="false">IF(D1279&gt;=F1278,"",IF(A1279="","",IF($D$9&gt;0,$D$9,0)+IF(AND(DATE(YEAR(B1279),MONTH($D$11),DAY($D$11))&gt;B1278,DATE(YEAR(B1279),MONTH($D$11),DAY($D$11))&lt;=B1279),$D$10,0)+IF(AND($D$13&gt;B1278,$D$13&lt;=B1279),$D$12,0)))</f>
        <v>#VALUE!</v>
      </c>
      <c r="F1279" s="0" t="e">
        <f aca="false">IF(A1279="","",F1278-D1279-E1279)</f>
        <v>#VALUE!</v>
      </c>
    </row>
    <row r="1280" customFormat="false" ht="12.85" hidden="false" customHeight="false" outlineLevel="0" collapsed="false">
      <c r="A1280" s="0" t="e">
        <f aca="false">IF(AND(A1279&lt;$F$12,F1279&gt;0),A1279+1,"")</f>
        <v>#VALUE!</v>
      </c>
      <c r="B1280" s="19" t="e">
        <f aca="false">IF(A1280="","",IF(VLOOKUP($B$12,Data!$A$2:$B$8,2,0)&lt;13,EDATE($B$16,A1280*12/VLOOKUP($B$12,Data!$A$2:$B$8,2,0)),IF(VLOOKUP($B$12,Data!$A$2:$B$8,2,0)=52,B1279+7,B1279+14)))</f>
        <v>#VALUE!</v>
      </c>
      <c r="C1280" s="0" t="e">
        <f aca="false">IF(A1280="","",F1279*($B$10/VLOOKUP($B$12,Data!$A$2:$B$8,2,0)))</f>
        <v>#VALUE!</v>
      </c>
      <c r="D1280" s="0" t="e">
        <f aca="false">IF(A1280="","",IF(F1279&lt;$F$9,F1279,$F$9-C1280))</f>
        <v>#VALUE!</v>
      </c>
      <c r="E1280" s="20" t="e">
        <f aca="false">IF(D1280&gt;=F1279,"",IF(A1280="","",IF($D$9&gt;0,$D$9,0)+IF(AND(DATE(YEAR(B1280),MONTH($D$11),DAY($D$11))&gt;B1279,DATE(YEAR(B1280),MONTH($D$11),DAY($D$11))&lt;=B1280),$D$10,0)+IF(AND($D$13&gt;B1279,$D$13&lt;=B1280),$D$12,0)))</f>
        <v>#VALUE!</v>
      </c>
      <c r="F1280" s="0" t="e">
        <f aca="false">IF(A1280="","",F1279-D1280-E1280)</f>
        <v>#VALUE!</v>
      </c>
    </row>
    <row r="1281" customFormat="false" ht="12.85" hidden="false" customHeight="false" outlineLevel="0" collapsed="false">
      <c r="A1281" s="0" t="e">
        <f aca="false">IF(AND(A1280&lt;$F$12,F1280&gt;0),A1280+1,"")</f>
        <v>#VALUE!</v>
      </c>
      <c r="B1281" s="19" t="e">
        <f aca="false">IF(A1281="","",IF(VLOOKUP($B$12,Data!$A$2:$B$8,2,0)&lt;13,EDATE($B$16,A1281*12/VLOOKUP($B$12,Data!$A$2:$B$8,2,0)),IF(VLOOKUP($B$12,Data!$A$2:$B$8,2,0)=52,B1280+7,B1280+14)))</f>
        <v>#VALUE!</v>
      </c>
      <c r="C1281" s="0" t="e">
        <f aca="false">IF(A1281="","",F1280*($B$10/VLOOKUP($B$12,Data!$A$2:$B$8,2,0)))</f>
        <v>#VALUE!</v>
      </c>
      <c r="D1281" s="0" t="e">
        <f aca="false">IF(A1281="","",IF(F1280&lt;$F$9,F1280,$F$9-C1281))</f>
        <v>#VALUE!</v>
      </c>
      <c r="E1281" s="20" t="e">
        <f aca="false">IF(D1281&gt;=F1280,"",IF(A1281="","",IF($D$9&gt;0,$D$9,0)+IF(AND(DATE(YEAR(B1281),MONTH($D$11),DAY($D$11))&gt;B1280,DATE(YEAR(B1281),MONTH($D$11),DAY($D$11))&lt;=B1281),$D$10,0)+IF(AND($D$13&gt;B1280,$D$13&lt;=B1281),$D$12,0)))</f>
        <v>#VALUE!</v>
      </c>
      <c r="F1281" s="0" t="e">
        <f aca="false">IF(A1281="","",F1280-D1281-E1281)</f>
        <v>#VALUE!</v>
      </c>
    </row>
    <row r="1282" customFormat="false" ht="12.85" hidden="false" customHeight="false" outlineLevel="0" collapsed="false">
      <c r="A1282" s="0" t="e">
        <f aca="false">IF(AND(A1281&lt;$F$12,F1281&gt;0),A1281+1,"")</f>
        <v>#VALUE!</v>
      </c>
      <c r="B1282" s="19" t="e">
        <f aca="false">IF(A1282="","",IF(VLOOKUP($B$12,Data!$A$2:$B$8,2,0)&lt;13,EDATE($B$16,A1282*12/VLOOKUP($B$12,Data!$A$2:$B$8,2,0)),IF(VLOOKUP($B$12,Data!$A$2:$B$8,2,0)=52,B1281+7,B1281+14)))</f>
        <v>#VALUE!</v>
      </c>
      <c r="C1282" s="0" t="e">
        <f aca="false">IF(A1282="","",F1281*($B$10/VLOOKUP($B$12,Data!$A$2:$B$8,2,0)))</f>
        <v>#VALUE!</v>
      </c>
      <c r="D1282" s="0" t="e">
        <f aca="false">IF(A1282="","",IF(F1281&lt;$F$9,F1281,$F$9-C1282))</f>
        <v>#VALUE!</v>
      </c>
      <c r="E1282" s="20" t="e">
        <f aca="false">IF(D1282&gt;=F1281,"",IF(A1282="","",IF($D$9&gt;0,$D$9,0)+IF(AND(DATE(YEAR(B1282),MONTH($D$11),DAY($D$11))&gt;B1281,DATE(YEAR(B1282),MONTH($D$11),DAY($D$11))&lt;=B1282),$D$10,0)+IF(AND($D$13&gt;B1281,$D$13&lt;=B1282),$D$12,0)))</f>
        <v>#VALUE!</v>
      </c>
      <c r="F1282" s="0" t="e">
        <f aca="false">IF(A1282="","",F1281-D1282-E1282)</f>
        <v>#VALUE!</v>
      </c>
    </row>
    <row r="1283" customFormat="false" ht="12.85" hidden="false" customHeight="false" outlineLevel="0" collapsed="false">
      <c r="A1283" s="0" t="e">
        <f aca="false">IF(AND(A1282&lt;$F$12,F1282&gt;0),A1282+1,"")</f>
        <v>#VALUE!</v>
      </c>
      <c r="B1283" s="19" t="e">
        <f aca="false">IF(A1283="","",IF(VLOOKUP($B$12,Data!$A$2:$B$8,2,0)&lt;13,EDATE($B$16,A1283*12/VLOOKUP($B$12,Data!$A$2:$B$8,2,0)),IF(VLOOKUP($B$12,Data!$A$2:$B$8,2,0)=52,B1282+7,B1282+14)))</f>
        <v>#VALUE!</v>
      </c>
      <c r="C1283" s="0" t="e">
        <f aca="false">IF(A1283="","",F1282*($B$10/VLOOKUP($B$12,Data!$A$2:$B$8,2,0)))</f>
        <v>#VALUE!</v>
      </c>
      <c r="D1283" s="0" t="e">
        <f aca="false">IF(A1283="","",IF(F1282&lt;$F$9,F1282,$F$9-C1283))</f>
        <v>#VALUE!</v>
      </c>
      <c r="E1283" s="20" t="e">
        <f aca="false">IF(D1283&gt;=F1282,"",IF(A1283="","",IF($D$9&gt;0,$D$9,0)+IF(AND(DATE(YEAR(B1283),MONTH($D$11),DAY($D$11))&gt;B1282,DATE(YEAR(B1283),MONTH($D$11),DAY($D$11))&lt;=B1283),$D$10,0)+IF(AND($D$13&gt;B1282,$D$13&lt;=B1283),$D$12,0)))</f>
        <v>#VALUE!</v>
      </c>
      <c r="F1283" s="0" t="e">
        <f aca="false">IF(A1283="","",F1282-D1283-E1283)</f>
        <v>#VALUE!</v>
      </c>
    </row>
    <row r="1284" customFormat="false" ht="12.85" hidden="false" customHeight="false" outlineLevel="0" collapsed="false">
      <c r="A1284" s="0" t="e">
        <f aca="false">IF(AND(A1283&lt;$F$12,F1283&gt;0),A1283+1,"")</f>
        <v>#VALUE!</v>
      </c>
      <c r="B1284" s="19" t="e">
        <f aca="false">IF(A1284="","",IF(VLOOKUP($B$12,Data!$A$2:$B$8,2,0)&lt;13,EDATE($B$16,A1284*12/VLOOKUP($B$12,Data!$A$2:$B$8,2,0)),IF(VLOOKUP($B$12,Data!$A$2:$B$8,2,0)=52,B1283+7,B1283+14)))</f>
        <v>#VALUE!</v>
      </c>
      <c r="C1284" s="0" t="e">
        <f aca="false">IF(A1284="","",F1283*($B$10/VLOOKUP($B$12,Data!$A$2:$B$8,2,0)))</f>
        <v>#VALUE!</v>
      </c>
      <c r="D1284" s="0" t="e">
        <f aca="false">IF(A1284="","",IF(F1283&lt;$F$9,F1283,$F$9-C1284))</f>
        <v>#VALUE!</v>
      </c>
      <c r="E1284" s="20" t="e">
        <f aca="false">IF(D1284&gt;=F1283,"",IF(A1284="","",IF($D$9&gt;0,$D$9,0)+IF(AND(DATE(YEAR(B1284),MONTH($D$11),DAY($D$11))&gt;B1283,DATE(YEAR(B1284),MONTH($D$11),DAY($D$11))&lt;=B1284),$D$10,0)+IF(AND($D$13&gt;B1283,$D$13&lt;=B1284),$D$12,0)))</f>
        <v>#VALUE!</v>
      </c>
      <c r="F1284" s="0" t="e">
        <f aca="false">IF(A1284="","",F1283-D1284-E1284)</f>
        <v>#VALUE!</v>
      </c>
    </row>
    <row r="1285" customFormat="false" ht="12.85" hidden="false" customHeight="false" outlineLevel="0" collapsed="false">
      <c r="A1285" s="0" t="e">
        <f aca="false">IF(AND(A1284&lt;$F$12,F1284&gt;0),A1284+1,"")</f>
        <v>#VALUE!</v>
      </c>
      <c r="B1285" s="19" t="e">
        <f aca="false">IF(A1285="","",IF(VLOOKUP($B$12,Data!$A$2:$B$8,2,0)&lt;13,EDATE($B$16,A1285*12/VLOOKUP($B$12,Data!$A$2:$B$8,2,0)),IF(VLOOKUP($B$12,Data!$A$2:$B$8,2,0)=52,B1284+7,B1284+14)))</f>
        <v>#VALUE!</v>
      </c>
      <c r="C1285" s="0" t="e">
        <f aca="false">IF(A1285="","",F1284*($B$10/VLOOKUP($B$12,Data!$A$2:$B$8,2,0)))</f>
        <v>#VALUE!</v>
      </c>
      <c r="D1285" s="0" t="e">
        <f aca="false">IF(A1285="","",IF(F1284&lt;$F$9,F1284,$F$9-C1285))</f>
        <v>#VALUE!</v>
      </c>
      <c r="E1285" s="20" t="e">
        <f aca="false">IF(D1285&gt;=F1284,"",IF(A1285="","",IF($D$9&gt;0,$D$9,0)+IF(AND(DATE(YEAR(B1285),MONTH($D$11),DAY($D$11))&gt;B1284,DATE(YEAR(B1285),MONTH($D$11),DAY($D$11))&lt;=B1285),$D$10,0)+IF(AND($D$13&gt;B1284,$D$13&lt;=B1285),$D$12,0)))</f>
        <v>#VALUE!</v>
      </c>
      <c r="F1285" s="0" t="e">
        <f aca="false">IF(A1285="","",F1284-D1285-E1285)</f>
        <v>#VALUE!</v>
      </c>
    </row>
    <row r="1286" customFormat="false" ht="12.85" hidden="false" customHeight="false" outlineLevel="0" collapsed="false">
      <c r="A1286" s="0" t="e">
        <f aca="false">IF(AND(A1285&lt;$F$12,F1285&gt;0),A1285+1,"")</f>
        <v>#VALUE!</v>
      </c>
      <c r="B1286" s="19" t="e">
        <f aca="false">IF(A1286="","",IF(VLOOKUP($B$12,Data!$A$2:$B$8,2,0)&lt;13,EDATE($B$16,A1286*12/VLOOKUP($B$12,Data!$A$2:$B$8,2,0)),IF(VLOOKUP($B$12,Data!$A$2:$B$8,2,0)=52,B1285+7,B1285+14)))</f>
        <v>#VALUE!</v>
      </c>
      <c r="C1286" s="0" t="e">
        <f aca="false">IF(A1286="","",F1285*($B$10/VLOOKUP($B$12,Data!$A$2:$B$8,2,0)))</f>
        <v>#VALUE!</v>
      </c>
      <c r="D1286" s="0" t="e">
        <f aca="false">IF(A1286="","",IF(F1285&lt;$F$9,F1285,$F$9-C1286))</f>
        <v>#VALUE!</v>
      </c>
      <c r="E1286" s="20" t="e">
        <f aca="false">IF(D1286&gt;=F1285,"",IF(A1286="","",IF($D$9&gt;0,$D$9,0)+IF(AND(DATE(YEAR(B1286),MONTH($D$11),DAY($D$11))&gt;B1285,DATE(YEAR(B1286),MONTH($D$11),DAY($D$11))&lt;=B1286),$D$10,0)+IF(AND($D$13&gt;B1285,$D$13&lt;=B1286),$D$12,0)))</f>
        <v>#VALUE!</v>
      </c>
      <c r="F1286" s="0" t="e">
        <f aca="false">IF(A1286="","",F1285-D1286-E1286)</f>
        <v>#VALUE!</v>
      </c>
    </row>
    <row r="1287" customFormat="false" ht="12.85" hidden="false" customHeight="false" outlineLevel="0" collapsed="false">
      <c r="A1287" s="0" t="e">
        <f aca="false">IF(AND(A1286&lt;$F$12,F1286&gt;0),A1286+1,"")</f>
        <v>#VALUE!</v>
      </c>
      <c r="B1287" s="19" t="e">
        <f aca="false">IF(A1287="","",IF(VLOOKUP($B$12,Data!$A$2:$B$8,2,0)&lt;13,EDATE($B$16,A1287*12/VLOOKUP($B$12,Data!$A$2:$B$8,2,0)),IF(VLOOKUP($B$12,Data!$A$2:$B$8,2,0)=52,B1286+7,B1286+14)))</f>
        <v>#VALUE!</v>
      </c>
      <c r="C1287" s="0" t="e">
        <f aca="false">IF(A1287="","",F1286*($B$10/VLOOKUP($B$12,Data!$A$2:$B$8,2,0)))</f>
        <v>#VALUE!</v>
      </c>
      <c r="D1287" s="0" t="e">
        <f aca="false">IF(A1287="","",IF(F1286&lt;$F$9,F1286,$F$9-C1287))</f>
        <v>#VALUE!</v>
      </c>
      <c r="E1287" s="20" t="e">
        <f aca="false">IF(D1287&gt;=F1286,"",IF(A1287="","",IF($D$9&gt;0,$D$9,0)+IF(AND(DATE(YEAR(B1287),MONTH($D$11),DAY($D$11))&gt;B1286,DATE(YEAR(B1287),MONTH($D$11),DAY($D$11))&lt;=B1287),$D$10,0)+IF(AND($D$13&gt;B1286,$D$13&lt;=B1287),$D$12,0)))</f>
        <v>#VALUE!</v>
      </c>
      <c r="F1287" s="0" t="e">
        <f aca="false">IF(A1287="","",F1286-D1287-E1287)</f>
        <v>#VALUE!</v>
      </c>
    </row>
    <row r="1288" customFormat="false" ht="12.85" hidden="false" customHeight="false" outlineLevel="0" collapsed="false">
      <c r="A1288" s="0" t="e">
        <f aca="false">IF(AND(A1287&lt;$F$12,F1287&gt;0),A1287+1,"")</f>
        <v>#VALUE!</v>
      </c>
      <c r="B1288" s="19" t="e">
        <f aca="false">IF(A1288="","",IF(VLOOKUP($B$12,Data!$A$2:$B$8,2,0)&lt;13,EDATE($B$16,A1288*12/VLOOKUP($B$12,Data!$A$2:$B$8,2,0)),IF(VLOOKUP($B$12,Data!$A$2:$B$8,2,0)=52,B1287+7,B1287+14)))</f>
        <v>#VALUE!</v>
      </c>
      <c r="C1288" s="0" t="e">
        <f aca="false">IF(A1288="","",F1287*($B$10/VLOOKUP($B$12,Data!$A$2:$B$8,2,0)))</f>
        <v>#VALUE!</v>
      </c>
      <c r="D1288" s="0" t="e">
        <f aca="false">IF(A1288="","",IF(F1287&lt;$F$9,F1287,$F$9-C1288))</f>
        <v>#VALUE!</v>
      </c>
      <c r="E1288" s="20" t="e">
        <f aca="false">IF(D1288&gt;=F1287,"",IF(A1288="","",IF($D$9&gt;0,$D$9,0)+IF(AND(DATE(YEAR(B1288),MONTH($D$11),DAY($D$11))&gt;B1287,DATE(YEAR(B1288),MONTH($D$11),DAY($D$11))&lt;=B1288),$D$10,0)+IF(AND($D$13&gt;B1287,$D$13&lt;=B1288),$D$12,0)))</f>
        <v>#VALUE!</v>
      </c>
      <c r="F1288" s="0" t="e">
        <f aca="false">IF(A1288="","",F1287-D1288-E1288)</f>
        <v>#VALUE!</v>
      </c>
    </row>
    <row r="1289" customFormat="false" ht="12.85" hidden="false" customHeight="false" outlineLevel="0" collapsed="false">
      <c r="A1289" s="0" t="e">
        <f aca="false">IF(AND(A1288&lt;$F$12,F1288&gt;0),A1288+1,"")</f>
        <v>#VALUE!</v>
      </c>
      <c r="B1289" s="19" t="e">
        <f aca="false">IF(A1289="","",IF(VLOOKUP($B$12,Data!$A$2:$B$8,2,0)&lt;13,EDATE($B$16,A1289*12/VLOOKUP($B$12,Data!$A$2:$B$8,2,0)),IF(VLOOKUP($B$12,Data!$A$2:$B$8,2,0)=52,B1288+7,B1288+14)))</f>
        <v>#VALUE!</v>
      </c>
      <c r="C1289" s="0" t="e">
        <f aca="false">IF(A1289="","",F1288*($B$10/VLOOKUP($B$12,Data!$A$2:$B$8,2,0)))</f>
        <v>#VALUE!</v>
      </c>
      <c r="D1289" s="0" t="e">
        <f aca="false">IF(A1289="","",IF(F1288&lt;$F$9,F1288,$F$9-C1289))</f>
        <v>#VALUE!</v>
      </c>
      <c r="E1289" s="20" t="e">
        <f aca="false">IF(D1289&gt;=F1288,"",IF(A1289="","",IF($D$9&gt;0,$D$9,0)+IF(AND(DATE(YEAR(B1289),MONTH($D$11),DAY($D$11))&gt;B1288,DATE(YEAR(B1289),MONTH($D$11),DAY($D$11))&lt;=B1289),$D$10,0)+IF(AND($D$13&gt;B1288,$D$13&lt;=B1289),$D$12,0)))</f>
        <v>#VALUE!</v>
      </c>
      <c r="F1289" s="0" t="e">
        <f aca="false">IF(A1289="","",F1288-D1289-E1289)</f>
        <v>#VALUE!</v>
      </c>
    </row>
    <row r="1290" customFormat="false" ht="12.85" hidden="false" customHeight="false" outlineLevel="0" collapsed="false">
      <c r="A1290" s="0" t="e">
        <f aca="false">IF(AND(A1289&lt;$F$12,F1289&gt;0),A1289+1,"")</f>
        <v>#VALUE!</v>
      </c>
      <c r="B1290" s="19" t="e">
        <f aca="false">IF(A1290="","",IF(VLOOKUP($B$12,Data!$A$2:$B$8,2,0)&lt;13,EDATE($B$16,A1290*12/VLOOKUP($B$12,Data!$A$2:$B$8,2,0)),IF(VLOOKUP($B$12,Data!$A$2:$B$8,2,0)=52,B1289+7,B1289+14)))</f>
        <v>#VALUE!</v>
      </c>
      <c r="C1290" s="0" t="e">
        <f aca="false">IF(A1290="","",F1289*($B$10/VLOOKUP($B$12,Data!$A$2:$B$8,2,0)))</f>
        <v>#VALUE!</v>
      </c>
      <c r="D1290" s="0" t="e">
        <f aca="false">IF(A1290="","",IF(F1289&lt;$F$9,F1289,$F$9-C1290))</f>
        <v>#VALUE!</v>
      </c>
      <c r="E1290" s="20" t="e">
        <f aca="false">IF(D1290&gt;=F1289,"",IF(A1290="","",IF($D$9&gt;0,$D$9,0)+IF(AND(DATE(YEAR(B1290),MONTH($D$11),DAY($D$11))&gt;B1289,DATE(YEAR(B1290),MONTH($D$11),DAY($D$11))&lt;=B1290),$D$10,0)+IF(AND($D$13&gt;B1289,$D$13&lt;=B1290),$D$12,0)))</f>
        <v>#VALUE!</v>
      </c>
      <c r="F1290" s="0" t="e">
        <f aca="false">IF(A1290="","",F1289-D1290-E1290)</f>
        <v>#VALUE!</v>
      </c>
    </row>
    <row r="1291" customFormat="false" ht="12.85" hidden="false" customHeight="false" outlineLevel="0" collapsed="false">
      <c r="A1291" s="0" t="e">
        <f aca="false">IF(AND(A1290&lt;$F$12,F1290&gt;0),A1290+1,"")</f>
        <v>#VALUE!</v>
      </c>
      <c r="B1291" s="19" t="e">
        <f aca="false">IF(A1291="","",IF(VLOOKUP($B$12,Data!$A$2:$B$8,2,0)&lt;13,EDATE($B$16,A1291*12/VLOOKUP($B$12,Data!$A$2:$B$8,2,0)),IF(VLOOKUP($B$12,Data!$A$2:$B$8,2,0)=52,B1290+7,B1290+14)))</f>
        <v>#VALUE!</v>
      </c>
      <c r="C1291" s="0" t="e">
        <f aca="false">IF(A1291="","",F1290*($B$10/VLOOKUP($B$12,Data!$A$2:$B$8,2,0)))</f>
        <v>#VALUE!</v>
      </c>
      <c r="D1291" s="0" t="e">
        <f aca="false">IF(A1291="","",IF(F1290&lt;$F$9,F1290,$F$9-C1291))</f>
        <v>#VALUE!</v>
      </c>
      <c r="E1291" s="20" t="e">
        <f aca="false">IF(D1291&gt;=F1290,"",IF(A1291="","",IF($D$9&gt;0,$D$9,0)+IF(AND(DATE(YEAR(B1291),MONTH($D$11),DAY($D$11))&gt;B1290,DATE(YEAR(B1291),MONTH($D$11),DAY($D$11))&lt;=B1291),$D$10,0)+IF(AND($D$13&gt;B1290,$D$13&lt;=B1291),$D$12,0)))</f>
        <v>#VALUE!</v>
      </c>
      <c r="F1291" s="0" t="e">
        <f aca="false">IF(A1291="","",F1290-D1291-E1291)</f>
        <v>#VALUE!</v>
      </c>
    </row>
    <row r="1292" customFormat="false" ht="12.85" hidden="false" customHeight="false" outlineLevel="0" collapsed="false">
      <c r="A1292" s="0" t="e">
        <f aca="false">IF(AND(A1291&lt;$F$12,F1291&gt;0),A1291+1,"")</f>
        <v>#VALUE!</v>
      </c>
      <c r="B1292" s="19" t="e">
        <f aca="false">IF(A1292="","",IF(VLOOKUP($B$12,Data!$A$2:$B$8,2,0)&lt;13,EDATE($B$16,A1292*12/VLOOKUP($B$12,Data!$A$2:$B$8,2,0)),IF(VLOOKUP($B$12,Data!$A$2:$B$8,2,0)=52,B1291+7,B1291+14)))</f>
        <v>#VALUE!</v>
      </c>
      <c r="C1292" s="0" t="e">
        <f aca="false">IF(A1292="","",F1291*($B$10/VLOOKUP($B$12,Data!$A$2:$B$8,2,0)))</f>
        <v>#VALUE!</v>
      </c>
      <c r="D1292" s="0" t="e">
        <f aca="false">IF(A1292="","",IF(F1291&lt;$F$9,F1291,$F$9-C1292))</f>
        <v>#VALUE!</v>
      </c>
      <c r="E1292" s="20" t="e">
        <f aca="false">IF(D1292&gt;=F1291,"",IF(A1292="","",IF($D$9&gt;0,$D$9,0)+IF(AND(DATE(YEAR(B1292),MONTH($D$11),DAY($D$11))&gt;B1291,DATE(YEAR(B1292),MONTH($D$11),DAY($D$11))&lt;=B1292),$D$10,0)+IF(AND($D$13&gt;B1291,$D$13&lt;=B1292),$D$12,0)))</f>
        <v>#VALUE!</v>
      </c>
      <c r="F1292" s="0" t="e">
        <f aca="false">IF(A1292="","",F1291-D1292-E1292)</f>
        <v>#VALUE!</v>
      </c>
    </row>
    <row r="1293" customFormat="false" ht="12.85" hidden="false" customHeight="false" outlineLevel="0" collapsed="false">
      <c r="A1293" s="0" t="e">
        <f aca="false">IF(AND(A1292&lt;$F$12,F1292&gt;0),A1292+1,"")</f>
        <v>#VALUE!</v>
      </c>
      <c r="B1293" s="19" t="e">
        <f aca="false">IF(A1293="","",IF(VLOOKUP($B$12,Data!$A$2:$B$8,2,0)&lt;13,EDATE($B$16,A1293*12/VLOOKUP($B$12,Data!$A$2:$B$8,2,0)),IF(VLOOKUP($B$12,Data!$A$2:$B$8,2,0)=52,B1292+7,B1292+14)))</f>
        <v>#VALUE!</v>
      </c>
      <c r="C1293" s="0" t="e">
        <f aca="false">IF(A1293="","",F1292*($B$10/VLOOKUP($B$12,Data!$A$2:$B$8,2,0)))</f>
        <v>#VALUE!</v>
      </c>
      <c r="D1293" s="0" t="e">
        <f aca="false">IF(A1293="","",IF(F1292&lt;$F$9,F1292,$F$9-C1293))</f>
        <v>#VALUE!</v>
      </c>
      <c r="E1293" s="20" t="e">
        <f aca="false">IF(D1293&gt;=F1292,"",IF(A1293="","",IF($D$9&gt;0,$D$9,0)+IF(AND(DATE(YEAR(B1293),MONTH($D$11),DAY($D$11))&gt;B1292,DATE(YEAR(B1293),MONTH($D$11),DAY($D$11))&lt;=B1293),$D$10,0)+IF(AND($D$13&gt;B1292,$D$13&lt;=B1293),$D$12,0)))</f>
        <v>#VALUE!</v>
      </c>
      <c r="F1293" s="0" t="e">
        <f aca="false">IF(A1293="","",F1292-D1293-E1293)</f>
        <v>#VALUE!</v>
      </c>
    </row>
    <row r="1294" customFormat="false" ht="12.85" hidden="false" customHeight="false" outlineLevel="0" collapsed="false">
      <c r="A1294" s="0" t="e">
        <f aca="false">IF(AND(A1293&lt;$F$12,F1293&gt;0),A1293+1,"")</f>
        <v>#VALUE!</v>
      </c>
      <c r="B1294" s="19" t="e">
        <f aca="false">IF(A1294="","",IF(VLOOKUP($B$12,Data!$A$2:$B$8,2,0)&lt;13,EDATE($B$16,A1294*12/VLOOKUP($B$12,Data!$A$2:$B$8,2,0)),IF(VLOOKUP($B$12,Data!$A$2:$B$8,2,0)=52,B1293+7,B1293+14)))</f>
        <v>#VALUE!</v>
      </c>
      <c r="C1294" s="0" t="e">
        <f aca="false">IF(A1294="","",F1293*($B$10/VLOOKUP($B$12,Data!$A$2:$B$8,2,0)))</f>
        <v>#VALUE!</v>
      </c>
      <c r="D1294" s="0" t="e">
        <f aca="false">IF(A1294="","",IF(F1293&lt;$F$9,F1293,$F$9-C1294))</f>
        <v>#VALUE!</v>
      </c>
      <c r="E1294" s="20" t="e">
        <f aca="false">IF(D1294&gt;=F1293,"",IF(A1294="","",IF($D$9&gt;0,$D$9,0)+IF(AND(DATE(YEAR(B1294),MONTH($D$11),DAY($D$11))&gt;B1293,DATE(YEAR(B1294),MONTH($D$11),DAY($D$11))&lt;=B1294),$D$10,0)+IF(AND($D$13&gt;B1293,$D$13&lt;=B1294),$D$12,0)))</f>
        <v>#VALUE!</v>
      </c>
      <c r="F1294" s="0" t="e">
        <f aca="false">IF(A1294="","",F1293-D1294-E1294)</f>
        <v>#VALUE!</v>
      </c>
    </row>
    <row r="1295" customFormat="false" ht="12.85" hidden="false" customHeight="false" outlineLevel="0" collapsed="false">
      <c r="A1295" s="0" t="e">
        <f aca="false">IF(AND(A1294&lt;$F$12,F1294&gt;0),A1294+1,"")</f>
        <v>#VALUE!</v>
      </c>
      <c r="B1295" s="19" t="e">
        <f aca="false">IF(A1295="","",IF(VLOOKUP($B$12,Data!$A$2:$B$8,2,0)&lt;13,EDATE($B$16,A1295*12/VLOOKUP($B$12,Data!$A$2:$B$8,2,0)),IF(VLOOKUP($B$12,Data!$A$2:$B$8,2,0)=52,B1294+7,B1294+14)))</f>
        <v>#VALUE!</v>
      </c>
      <c r="C1295" s="0" t="e">
        <f aca="false">IF(A1295="","",F1294*($B$10/VLOOKUP($B$12,Data!$A$2:$B$8,2,0)))</f>
        <v>#VALUE!</v>
      </c>
      <c r="D1295" s="0" t="e">
        <f aca="false">IF(A1295="","",IF(F1294&lt;$F$9,F1294,$F$9-C1295))</f>
        <v>#VALUE!</v>
      </c>
      <c r="E1295" s="20" t="e">
        <f aca="false">IF(D1295&gt;=F1294,"",IF(A1295="","",IF($D$9&gt;0,$D$9,0)+IF(AND(DATE(YEAR(B1295),MONTH($D$11),DAY($D$11))&gt;B1294,DATE(YEAR(B1295),MONTH($D$11),DAY($D$11))&lt;=B1295),$D$10,0)+IF(AND($D$13&gt;B1294,$D$13&lt;=B1295),$D$12,0)))</f>
        <v>#VALUE!</v>
      </c>
      <c r="F1295" s="0" t="e">
        <f aca="false">IF(A1295="","",F1294-D1295-E1295)</f>
        <v>#VALUE!</v>
      </c>
    </row>
    <row r="1296" customFormat="false" ht="12.85" hidden="false" customHeight="false" outlineLevel="0" collapsed="false">
      <c r="A1296" s="0" t="e">
        <f aca="false">IF(AND(A1295&lt;$F$12,F1295&gt;0),A1295+1,"")</f>
        <v>#VALUE!</v>
      </c>
      <c r="B1296" s="19" t="e">
        <f aca="false">IF(A1296="","",IF(VLOOKUP($B$12,Data!$A$2:$B$8,2,0)&lt;13,EDATE($B$16,A1296*12/VLOOKUP($B$12,Data!$A$2:$B$8,2,0)),IF(VLOOKUP($B$12,Data!$A$2:$B$8,2,0)=52,B1295+7,B1295+14)))</f>
        <v>#VALUE!</v>
      </c>
      <c r="C1296" s="0" t="e">
        <f aca="false">IF(A1296="","",F1295*($B$10/VLOOKUP($B$12,Data!$A$2:$B$8,2,0)))</f>
        <v>#VALUE!</v>
      </c>
      <c r="D1296" s="0" t="e">
        <f aca="false">IF(A1296="","",IF(F1295&lt;$F$9,F1295,$F$9-C1296))</f>
        <v>#VALUE!</v>
      </c>
      <c r="E1296" s="20" t="e">
        <f aca="false">IF(D1296&gt;=F1295,"",IF(A1296="","",IF($D$9&gt;0,$D$9,0)+IF(AND(DATE(YEAR(B1296),MONTH($D$11),DAY($D$11))&gt;B1295,DATE(YEAR(B1296),MONTH($D$11),DAY($D$11))&lt;=B1296),$D$10,0)+IF(AND($D$13&gt;B1295,$D$13&lt;=B1296),$D$12,0)))</f>
        <v>#VALUE!</v>
      </c>
      <c r="F1296" s="0" t="e">
        <f aca="false">IF(A1296="","",F1295-D1296-E1296)</f>
        <v>#VALUE!</v>
      </c>
    </row>
    <row r="1297" customFormat="false" ht="12.85" hidden="false" customHeight="false" outlineLevel="0" collapsed="false">
      <c r="A1297" s="0" t="e">
        <f aca="false">IF(AND(A1296&lt;$F$12,F1296&gt;0),A1296+1,"")</f>
        <v>#VALUE!</v>
      </c>
      <c r="B1297" s="19" t="e">
        <f aca="false">IF(A1297="","",IF(VLOOKUP($B$12,Data!$A$2:$B$8,2,0)&lt;13,EDATE($B$16,A1297*12/VLOOKUP($B$12,Data!$A$2:$B$8,2,0)),IF(VLOOKUP($B$12,Data!$A$2:$B$8,2,0)=52,B1296+7,B1296+14)))</f>
        <v>#VALUE!</v>
      </c>
      <c r="C1297" s="0" t="e">
        <f aca="false">IF(A1297="","",F1296*($B$10/VLOOKUP($B$12,Data!$A$2:$B$8,2,0)))</f>
        <v>#VALUE!</v>
      </c>
      <c r="D1297" s="0" t="e">
        <f aca="false">IF(A1297="","",IF(F1296&lt;$F$9,F1296,$F$9-C1297))</f>
        <v>#VALUE!</v>
      </c>
      <c r="E1297" s="20" t="e">
        <f aca="false">IF(D1297&gt;=F1296,"",IF(A1297="","",IF($D$9&gt;0,$D$9,0)+IF(AND(DATE(YEAR(B1297),MONTH($D$11),DAY($D$11))&gt;B1296,DATE(YEAR(B1297),MONTH($D$11),DAY($D$11))&lt;=B1297),$D$10,0)+IF(AND($D$13&gt;B1296,$D$13&lt;=B1297),$D$12,0)))</f>
        <v>#VALUE!</v>
      </c>
      <c r="F1297" s="0" t="e">
        <f aca="false">IF(A1297="","",F1296-D1297-E1297)</f>
        <v>#VALUE!</v>
      </c>
    </row>
    <row r="1298" customFormat="false" ht="12.85" hidden="false" customHeight="false" outlineLevel="0" collapsed="false">
      <c r="A1298" s="0" t="e">
        <f aca="false">IF(AND(A1297&lt;$F$12,F1297&gt;0),A1297+1,"")</f>
        <v>#VALUE!</v>
      </c>
      <c r="B1298" s="19" t="e">
        <f aca="false">IF(A1298="","",IF(VLOOKUP($B$12,Data!$A$2:$B$8,2,0)&lt;13,EDATE($B$16,A1298*12/VLOOKUP($B$12,Data!$A$2:$B$8,2,0)),IF(VLOOKUP($B$12,Data!$A$2:$B$8,2,0)=52,B1297+7,B1297+14)))</f>
        <v>#VALUE!</v>
      </c>
      <c r="C1298" s="0" t="e">
        <f aca="false">IF(A1298="","",F1297*($B$10/VLOOKUP($B$12,Data!$A$2:$B$8,2,0)))</f>
        <v>#VALUE!</v>
      </c>
      <c r="D1298" s="0" t="e">
        <f aca="false">IF(A1298="","",IF(F1297&lt;$F$9,F1297,$F$9-C1298))</f>
        <v>#VALUE!</v>
      </c>
      <c r="E1298" s="20" t="e">
        <f aca="false">IF(D1298&gt;=F1297,"",IF(A1298="","",IF($D$9&gt;0,$D$9,0)+IF(AND(DATE(YEAR(B1298),MONTH($D$11),DAY($D$11))&gt;B1297,DATE(YEAR(B1298),MONTH($D$11),DAY($D$11))&lt;=B1298),$D$10,0)+IF(AND($D$13&gt;B1297,$D$13&lt;=B1298),$D$12,0)))</f>
        <v>#VALUE!</v>
      </c>
      <c r="F1298" s="0" t="e">
        <f aca="false">IF(A1298="","",F1297-D1298-E1298)</f>
        <v>#VALUE!</v>
      </c>
    </row>
    <row r="1299" customFormat="false" ht="12.85" hidden="false" customHeight="false" outlineLevel="0" collapsed="false">
      <c r="A1299" s="0" t="e">
        <f aca="false">IF(AND(A1298&lt;$F$12,F1298&gt;0),A1298+1,"")</f>
        <v>#VALUE!</v>
      </c>
      <c r="B1299" s="19" t="e">
        <f aca="false">IF(A1299="","",IF(VLOOKUP($B$12,Data!$A$2:$B$8,2,0)&lt;13,EDATE($B$16,A1299*12/VLOOKUP($B$12,Data!$A$2:$B$8,2,0)),IF(VLOOKUP($B$12,Data!$A$2:$B$8,2,0)=52,B1298+7,B1298+14)))</f>
        <v>#VALUE!</v>
      </c>
      <c r="C1299" s="0" t="e">
        <f aca="false">IF(A1299="","",F1298*($B$10/VLOOKUP($B$12,Data!$A$2:$B$8,2,0)))</f>
        <v>#VALUE!</v>
      </c>
      <c r="D1299" s="0" t="e">
        <f aca="false">IF(A1299="","",IF(F1298&lt;$F$9,F1298,$F$9-C1299))</f>
        <v>#VALUE!</v>
      </c>
      <c r="E1299" s="20" t="e">
        <f aca="false">IF(D1299&gt;=F1298,"",IF(A1299="","",IF($D$9&gt;0,$D$9,0)+IF(AND(DATE(YEAR(B1299),MONTH($D$11),DAY($D$11))&gt;B1298,DATE(YEAR(B1299),MONTH($D$11),DAY($D$11))&lt;=B1299),$D$10,0)+IF(AND($D$13&gt;B1298,$D$13&lt;=B1299),$D$12,0)))</f>
        <v>#VALUE!</v>
      </c>
      <c r="F1299" s="0" t="e">
        <f aca="false">IF(A1299="","",F1298-D1299-E1299)</f>
        <v>#VALUE!</v>
      </c>
    </row>
    <row r="1300" customFormat="false" ht="12.85" hidden="false" customHeight="false" outlineLevel="0" collapsed="false">
      <c r="A1300" s="0" t="e">
        <f aca="false">IF(AND(A1299&lt;$F$12,F1299&gt;0),A1299+1,"")</f>
        <v>#VALUE!</v>
      </c>
      <c r="B1300" s="19" t="e">
        <f aca="false">IF(A1300="","",IF(VLOOKUP($B$12,Data!$A$2:$B$8,2,0)&lt;13,EDATE($B$16,A1300*12/VLOOKUP($B$12,Data!$A$2:$B$8,2,0)),IF(VLOOKUP($B$12,Data!$A$2:$B$8,2,0)=52,B1299+7,B1299+14)))</f>
        <v>#VALUE!</v>
      </c>
      <c r="C1300" s="0" t="e">
        <f aca="false">IF(A1300="","",F1299*($B$10/VLOOKUP($B$12,Data!$A$2:$B$8,2,0)))</f>
        <v>#VALUE!</v>
      </c>
      <c r="D1300" s="0" t="e">
        <f aca="false">IF(A1300="","",IF(F1299&lt;$F$9,F1299,$F$9-C1300))</f>
        <v>#VALUE!</v>
      </c>
      <c r="E1300" s="20" t="e">
        <f aca="false">IF(D1300&gt;=F1299,"",IF(A1300="","",IF($D$9&gt;0,$D$9,0)+IF(AND(DATE(YEAR(B1300),MONTH($D$11),DAY($D$11))&gt;B1299,DATE(YEAR(B1300),MONTH($D$11),DAY($D$11))&lt;=B1300),$D$10,0)+IF(AND($D$13&gt;B1299,$D$13&lt;=B1300),$D$12,0)))</f>
        <v>#VALUE!</v>
      </c>
      <c r="F1300" s="0" t="e">
        <f aca="false">IF(A1300="","",F1299-D1300-E1300)</f>
        <v>#VALUE!</v>
      </c>
    </row>
    <row r="1301" customFormat="false" ht="12.85" hidden="false" customHeight="false" outlineLevel="0" collapsed="false">
      <c r="A1301" s="0" t="e">
        <f aca="false">IF(AND(A1300&lt;$F$12,F1300&gt;0),A1300+1,"")</f>
        <v>#VALUE!</v>
      </c>
      <c r="B1301" s="19" t="e">
        <f aca="false">IF(A1301="","",IF(VLOOKUP($B$12,Data!$A$2:$B$8,2,0)&lt;13,EDATE($B$16,A1301*12/VLOOKUP($B$12,Data!$A$2:$B$8,2,0)),IF(VLOOKUP($B$12,Data!$A$2:$B$8,2,0)=52,B1300+7,B1300+14)))</f>
        <v>#VALUE!</v>
      </c>
      <c r="C1301" s="0" t="e">
        <f aca="false">IF(A1301="","",F1300*($B$10/VLOOKUP($B$12,Data!$A$2:$B$8,2,0)))</f>
        <v>#VALUE!</v>
      </c>
      <c r="D1301" s="0" t="e">
        <f aca="false">IF(A1301="","",IF(F1300&lt;$F$9,F1300,$F$9-C1301))</f>
        <v>#VALUE!</v>
      </c>
      <c r="E1301" s="20" t="e">
        <f aca="false">IF(D1301&gt;=F1300,"",IF(A1301="","",IF($D$9&gt;0,$D$9,0)+IF(AND(DATE(YEAR(B1301),MONTH($D$11),DAY($D$11))&gt;B1300,DATE(YEAR(B1301),MONTH($D$11),DAY($D$11))&lt;=B1301),$D$10,0)+IF(AND($D$13&gt;B1300,$D$13&lt;=B1301),$D$12,0)))</f>
        <v>#VALUE!</v>
      </c>
      <c r="F1301" s="0" t="e">
        <f aca="false">IF(A1301="","",F1300-D1301-E1301)</f>
        <v>#VALUE!</v>
      </c>
    </row>
    <row r="1302" customFormat="false" ht="12.85" hidden="false" customHeight="false" outlineLevel="0" collapsed="false">
      <c r="A1302" s="0" t="e">
        <f aca="false">IF(AND(A1301&lt;$F$12,F1301&gt;0),A1301+1,"")</f>
        <v>#VALUE!</v>
      </c>
      <c r="B1302" s="19" t="e">
        <f aca="false">IF(A1302="","",IF(VLOOKUP($B$12,Data!$A$2:$B$8,2,0)&lt;13,EDATE($B$16,A1302*12/VLOOKUP($B$12,Data!$A$2:$B$8,2,0)),IF(VLOOKUP($B$12,Data!$A$2:$B$8,2,0)=52,B1301+7,B1301+14)))</f>
        <v>#VALUE!</v>
      </c>
      <c r="C1302" s="0" t="e">
        <f aca="false">IF(A1302="","",F1301*($B$10/VLOOKUP($B$12,Data!$A$2:$B$8,2,0)))</f>
        <v>#VALUE!</v>
      </c>
      <c r="D1302" s="0" t="e">
        <f aca="false">IF(A1302="","",IF(F1301&lt;$F$9,F1301,$F$9-C1302))</f>
        <v>#VALUE!</v>
      </c>
      <c r="E1302" s="20" t="e">
        <f aca="false">IF(D1302&gt;=F1301,"",IF(A1302="","",IF($D$9&gt;0,$D$9,0)+IF(AND(DATE(YEAR(B1302),MONTH($D$11),DAY($D$11))&gt;B1301,DATE(YEAR(B1302),MONTH($D$11),DAY($D$11))&lt;=B1302),$D$10,0)+IF(AND($D$13&gt;B1301,$D$13&lt;=B1302),$D$12,0)))</f>
        <v>#VALUE!</v>
      </c>
      <c r="F1302" s="0" t="e">
        <f aca="false">IF(A1302="","",F1301-D1302-E1302)</f>
        <v>#VALUE!</v>
      </c>
    </row>
    <row r="1303" customFormat="false" ht="12.85" hidden="false" customHeight="false" outlineLevel="0" collapsed="false">
      <c r="A1303" s="0" t="e">
        <f aca="false">IF(AND(A1302&lt;$F$12,F1302&gt;0),A1302+1,"")</f>
        <v>#VALUE!</v>
      </c>
      <c r="B1303" s="19" t="e">
        <f aca="false">IF(A1303="","",IF(VLOOKUP($B$12,Data!$A$2:$B$8,2,0)&lt;13,EDATE($B$16,A1303*12/VLOOKUP($B$12,Data!$A$2:$B$8,2,0)),IF(VLOOKUP($B$12,Data!$A$2:$B$8,2,0)=52,B1302+7,B1302+14)))</f>
        <v>#VALUE!</v>
      </c>
      <c r="C1303" s="0" t="e">
        <f aca="false">IF(A1303="","",F1302*($B$10/VLOOKUP($B$12,Data!$A$2:$B$8,2,0)))</f>
        <v>#VALUE!</v>
      </c>
      <c r="D1303" s="0" t="e">
        <f aca="false">IF(A1303="","",IF(F1302&lt;$F$9,F1302,$F$9-C1303))</f>
        <v>#VALUE!</v>
      </c>
      <c r="E1303" s="20" t="e">
        <f aca="false">IF(D1303&gt;=F1302,"",IF(A1303="","",IF($D$9&gt;0,$D$9,0)+IF(AND(DATE(YEAR(B1303),MONTH($D$11),DAY($D$11))&gt;B1302,DATE(YEAR(B1303),MONTH($D$11),DAY($D$11))&lt;=B1303),$D$10,0)+IF(AND($D$13&gt;B1302,$D$13&lt;=B1303),$D$12,0)))</f>
        <v>#VALUE!</v>
      </c>
      <c r="F1303" s="0" t="e">
        <f aca="false">IF(A1303="","",F1302-D1303-E1303)</f>
        <v>#VALUE!</v>
      </c>
    </row>
    <row r="1304" customFormat="false" ht="12.85" hidden="false" customHeight="false" outlineLevel="0" collapsed="false">
      <c r="A1304" s="0" t="e">
        <f aca="false">IF(AND(A1303&lt;$F$12,F1303&gt;0),A1303+1,"")</f>
        <v>#VALUE!</v>
      </c>
      <c r="B1304" s="19" t="e">
        <f aca="false">IF(A1304="","",IF(VLOOKUP($B$12,Data!$A$2:$B$8,2,0)&lt;13,EDATE($B$16,A1304*12/VLOOKUP($B$12,Data!$A$2:$B$8,2,0)),IF(VLOOKUP($B$12,Data!$A$2:$B$8,2,0)=52,B1303+7,B1303+14)))</f>
        <v>#VALUE!</v>
      </c>
      <c r="C1304" s="0" t="e">
        <f aca="false">IF(A1304="","",F1303*($B$10/VLOOKUP($B$12,Data!$A$2:$B$8,2,0)))</f>
        <v>#VALUE!</v>
      </c>
      <c r="D1304" s="0" t="e">
        <f aca="false">IF(A1304="","",IF(F1303&lt;$F$9,F1303,$F$9-C1304))</f>
        <v>#VALUE!</v>
      </c>
      <c r="E1304" s="20" t="e">
        <f aca="false">IF(D1304&gt;=F1303,"",IF(A1304="","",IF($D$9&gt;0,$D$9,0)+IF(AND(DATE(YEAR(B1304),MONTH($D$11),DAY($D$11))&gt;B1303,DATE(YEAR(B1304),MONTH($D$11),DAY($D$11))&lt;=B1304),$D$10,0)+IF(AND($D$13&gt;B1303,$D$13&lt;=B1304),$D$12,0)))</f>
        <v>#VALUE!</v>
      </c>
      <c r="F1304" s="0" t="e">
        <f aca="false">IF(A1304="","",F1303-D1304-E1304)</f>
        <v>#VALUE!</v>
      </c>
    </row>
    <row r="1305" customFormat="false" ht="12.85" hidden="false" customHeight="false" outlineLevel="0" collapsed="false">
      <c r="A1305" s="0" t="e">
        <f aca="false">IF(AND(A1304&lt;$F$12,F1304&gt;0),A1304+1,"")</f>
        <v>#VALUE!</v>
      </c>
      <c r="B1305" s="19" t="e">
        <f aca="false">IF(A1305="","",IF(VLOOKUP($B$12,Data!$A$2:$B$8,2,0)&lt;13,EDATE($B$16,A1305*12/VLOOKUP($B$12,Data!$A$2:$B$8,2,0)),IF(VLOOKUP($B$12,Data!$A$2:$B$8,2,0)=52,B1304+7,B1304+14)))</f>
        <v>#VALUE!</v>
      </c>
      <c r="C1305" s="0" t="e">
        <f aca="false">IF(A1305="","",F1304*($B$10/VLOOKUP($B$12,Data!$A$2:$B$8,2,0)))</f>
        <v>#VALUE!</v>
      </c>
      <c r="D1305" s="0" t="e">
        <f aca="false">IF(A1305="","",IF(F1304&lt;$F$9,F1304,$F$9-C1305))</f>
        <v>#VALUE!</v>
      </c>
      <c r="E1305" s="20" t="e">
        <f aca="false">IF(D1305&gt;=F1304,"",IF(A1305="","",IF($D$9&gt;0,$D$9,0)+IF(AND(DATE(YEAR(B1305),MONTH($D$11),DAY($D$11))&gt;B1304,DATE(YEAR(B1305),MONTH($D$11),DAY($D$11))&lt;=B1305),$D$10,0)+IF(AND($D$13&gt;B1304,$D$13&lt;=B1305),$D$12,0)))</f>
        <v>#VALUE!</v>
      </c>
      <c r="F1305" s="0" t="e">
        <f aca="false">IF(A1305="","",F1304-D1305-E1305)</f>
        <v>#VALUE!</v>
      </c>
    </row>
    <row r="1306" customFormat="false" ht="12.85" hidden="false" customHeight="false" outlineLevel="0" collapsed="false">
      <c r="A1306" s="0" t="e">
        <f aca="false">IF(AND(A1305&lt;$F$12,F1305&gt;0),A1305+1,"")</f>
        <v>#VALUE!</v>
      </c>
      <c r="B1306" s="19" t="e">
        <f aca="false">IF(A1306="","",IF(VLOOKUP($B$12,Data!$A$2:$B$8,2,0)&lt;13,EDATE($B$16,A1306*12/VLOOKUP($B$12,Data!$A$2:$B$8,2,0)),IF(VLOOKUP($B$12,Data!$A$2:$B$8,2,0)=52,B1305+7,B1305+14)))</f>
        <v>#VALUE!</v>
      </c>
      <c r="C1306" s="0" t="e">
        <f aca="false">IF(A1306="","",F1305*($B$10/VLOOKUP($B$12,Data!$A$2:$B$8,2,0)))</f>
        <v>#VALUE!</v>
      </c>
      <c r="D1306" s="0" t="e">
        <f aca="false">IF(A1306="","",IF(F1305&lt;$F$9,F1305,$F$9-C1306))</f>
        <v>#VALUE!</v>
      </c>
      <c r="E1306" s="20" t="e">
        <f aca="false">IF(D1306&gt;=F1305,"",IF(A1306="","",IF($D$9&gt;0,$D$9,0)+IF(AND(DATE(YEAR(B1306),MONTH($D$11),DAY($D$11))&gt;B1305,DATE(YEAR(B1306),MONTH($D$11),DAY($D$11))&lt;=B1306),$D$10,0)+IF(AND($D$13&gt;B1305,$D$13&lt;=B1306),$D$12,0)))</f>
        <v>#VALUE!</v>
      </c>
      <c r="F1306" s="0" t="e">
        <f aca="false">IF(A1306="","",F1305-D1306-E1306)</f>
        <v>#VALUE!</v>
      </c>
    </row>
    <row r="1307" customFormat="false" ht="12.85" hidden="false" customHeight="false" outlineLevel="0" collapsed="false">
      <c r="A1307" s="0" t="e">
        <f aca="false">IF(AND(A1306&lt;$F$12,F1306&gt;0),A1306+1,"")</f>
        <v>#VALUE!</v>
      </c>
      <c r="B1307" s="19" t="e">
        <f aca="false">IF(A1307="","",IF(VLOOKUP($B$12,Data!$A$2:$B$8,2,0)&lt;13,EDATE($B$16,A1307*12/VLOOKUP($B$12,Data!$A$2:$B$8,2,0)),IF(VLOOKUP($B$12,Data!$A$2:$B$8,2,0)=52,B1306+7,B1306+14)))</f>
        <v>#VALUE!</v>
      </c>
      <c r="C1307" s="0" t="e">
        <f aca="false">IF(A1307="","",F1306*($B$10/VLOOKUP($B$12,Data!$A$2:$B$8,2,0)))</f>
        <v>#VALUE!</v>
      </c>
      <c r="D1307" s="0" t="e">
        <f aca="false">IF(A1307="","",IF(F1306&lt;$F$9,F1306,$F$9-C1307))</f>
        <v>#VALUE!</v>
      </c>
      <c r="E1307" s="20" t="e">
        <f aca="false">IF(D1307&gt;=F1306,"",IF(A1307="","",IF($D$9&gt;0,$D$9,0)+IF(AND(DATE(YEAR(B1307),MONTH($D$11),DAY($D$11))&gt;B1306,DATE(YEAR(B1307),MONTH($D$11),DAY($D$11))&lt;=B1307),$D$10,0)+IF(AND($D$13&gt;B1306,$D$13&lt;=B1307),$D$12,0)))</f>
        <v>#VALUE!</v>
      </c>
      <c r="F1307" s="0" t="e">
        <f aca="false">IF(A1307="","",F1306-D1307-E1307)</f>
        <v>#VALUE!</v>
      </c>
    </row>
    <row r="1308" customFormat="false" ht="12.85" hidden="false" customHeight="false" outlineLevel="0" collapsed="false">
      <c r="A1308" s="0" t="e">
        <f aca="false">IF(AND(A1307&lt;$F$12,F1307&gt;0),A1307+1,"")</f>
        <v>#VALUE!</v>
      </c>
      <c r="B1308" s="19" t="e">
        <f aca="false">IF(A1308="","",IF(VLOOKUP($B$12,Data!$A$2:$B$8,2,0)&lt;13,EDATE($B$16,A1308*12/VLOOKUP($B$12,Data!$A$2:$B$8,2,0)),IF(VLOOKUP($B$12,Data!$A$2:$B$8,2,0)=52,B1307+7,B1307+14)))</f>
        <v>#VALUE!</v>
      </c>
      <c r="C1308" s="0" t="e">
        <f aca="false">IF(A1308="","",F1307*($B$10/VLOOKUP($B$12,Data!$A$2:$B$8,2,0)))</f>
        <v>#VALUE!</v>
      </c>
      <c r="D1308" s="0" t="e">
        <f aca="false">IF(A1308="","",IF(F1307&lt;$F$9,F1307,$F$9-C1308))</f>
        <v>#VALUE!</v>
      </c>
      <c r="E1308" s="20" t="e">
        <f aca="false">IF(D1308&gt;=F1307,"",IF(A1308="","",IF($D$9&gt;0,$D$9,0)+IF(AND(DATE(YEAR(B1308),MONTH($D$11),DAY($D$11))&gt;B1307,DATE(YEAR(B1308),MONTH($D$11),DAY($D$11))&lt;=B1308),$D$10,0)+IF(AND($D$13&gt;B1307,$D$13&lt;=B1308),$D$12,0)))</f>
        <v>#VALUE!</v>
      </c>
      <c r="F1308" s="0" t="e">
        <f aca="false">IF(A1308="","",F1307-D1308-E1308)</f>
        <v>#VALUE!</v>
      </c>
    </row>
    <row r="1309" customFormat="false" ht="12.85" hidden="false" customHeight="false" outlineLevel="0" collapsed="false">
      <c r="A1309" s="0" t="e">
        <f aca="false">IF(AND(A1308&lt;$F$12,F1308&gt;0),A1308+1,"")</f>
        <v>#VALUE!</v>
      </c>
      <c r="B1309" s="19" t="e">
        <f aca="false">IF(A1309="","",IF(VLOOKUP($B$12,Data!$A$2:$B$8,2,0)&lt;13,EDATE($B$16,A1309*12/VLOOKUP($B$12,Data!$A$2:$B$8,2,0)),IF(VLOOKUP($B$12,Data!$A$2:$B$8,2,0)=52,B1308+7,B1308+14)))</f>
        <v>#VALUE!</v>
      </c>
      <c r="C1309" s="0" t="e">
        <f aca="false">IF(A1309="","",F1308*($B$10/VLOOKUP($B$12,Data!$A$2:$B$8,2,0)))</f>
        <v>#VALUE!</v>
      </c>
      <c r="D1309" s="0" t="e">
        <f aca="false">IF(A1309="","",IF(F1308&lt;$F$9,F1308,$F$9-C1309))</f>
        <v>#VALUE!</v>
      </c>
      <c r="E1309" s="20" t="e">
        <f aca="false">IF(D1309&gt;=F1308,"",IF(A1309="","",IF($D$9&gt;0,$D$9,0)+IF(AND(DATE(YEAR(B1309),MONTH($D$11),DAY($D$11))&gt;B1308,DATE(YEAR(B1309),MONTH($D$11),DAY($D$11))&lt;=B1309),$D$10,0)+IF(AND($D$13&gt;B1308,$D$13&lt;=B1309),$D$12,0)))</f>
        <v>#VALUE!</v>
      </c>
      <c r="F1309" s="0" t="e">
        <f aca="false">IF(A1309="","",F1308-D1309-E1309)</f>
        <v>#VALUE!</v>
      </c>
    </row>
    <row r="1310" customFormat="false" ht="12.85" hidden="false" customHeight="false" outlineLevel="0" collapsed="false">
      <c r="A1310" s="0" t="e">
        <f aca="false">IF(AND(A1309&lt;$F$12,F1309&gt;0),A1309+1,"")</f>
        <v>#VALUE!</v>
      </c>
      <c r="B1310" s="19" t="e">
        <f aca="false">IF(A1310="","",IF(VLOOKUP($B$12,Data!$A$2:$B$8,2,0)&lt;13,EDATE($B$16,A1310*12/VLOOKUP($B$12,Data!$A$2:$B$8,2,0)),IF(VLOOKUP($B$12,Data!$A$2:$B$8,2,0)=52,B1309+7,B1309+14)))</f>
        <v>#VALUE!</v>
      </c>
      <c r="C1310" s="0" t="e">
        <f aca="false">IF(A1310="","",F1309*($B$10/VLOOKUP($B$12,Data!$A$2:$B$8,2,0)))</f>
        <v>#VALUE!</v>
      </c>
      <c r="D1310" s="0" t="e">
        <f aca="false">IF(A1310="","",IF(F1309&lt;$F$9,F1309,$F$9-C1310))</f>
        <v>#VALUE!</v>
      </c>
      <c r="E1310" s="20" t="e">
        <f aca="false">IF(D1310&gt;=F1309,"",IF(A1310="","",IF($D$9&gt;0,$D$9,0)+IF(AND(DATE(YEAR(B1310),MONTH($D$11),DAY($D$11))&gt;B1309,DATE(YEAR(B1310),MONTH($D$11),DAY($D$11))&lt;=B1310),$D$10,0)+IF(AND($D$13&gt;B1309,$D$13&lt;=B1310),$D$12,0)))</f>
        <v>#VALUE!</v>
      </c>
      <c r="F1310" s="0" t="e">
        <f aca="false">IF(A1310="","",F1309-D1310-E1310)</f>
        <v>#VALUE!</v>
      </c>
    </row>
    <row r="1311" customFormat="false" ht="12.85" hidden="false" customHeight="false" outlineLevel="0" collapsed="false">
      <c r="A1311" s="0" t="e">
        <f aca="false">IF(AND(A1310&lt;$F$12,F1310&gt;0),A1310+1,"")</f>
        <v>#VALUE!</v>
      </c>
      <c r="B1311" s="19" t="e">
        <f aca="false">IF(A1311="","",IF(VLOOKUP($B$12,Data!$A$2:$B$8,2,0)&lt;13,EDATE($B$16,A1311*12/VLOOKUP($B$12,Data!$A$2:$B$8,2,0)),IF(VLOOKUP($B$12,Data!$A$2:$B$8,2,0)=52,B1310+7,B1310+14)))</f>
        <v>#VALUE!</v>
      </c>
      <c r="C1311" s="0" t="e">
        <f aca="false">IF(A1311="","",F1310*($B$10/VLOOKUP($B$12,Data!$A$2:$B$8,2,0)))</f>
        <v>#VALUE!</v>
      </c>
      <c r="D1311" s="0" t="e">
        <f aca="false">IF(A1311="","",IF(F1310&lt;$F$9,F1310,$F$9-C1311))</f>
        <v>#VALUE!</v>
      </c>
      <c r="E1311" s="20" t="e">
        <f aca="false">IF(D1311&gt;=F1310,"",IF(A1311="","",IF($D$9&gt;0,$D$9,0)+IF(AND(DATE(YEAR(B1311),MONTH($D$11),DAY($D$11))&gt;B1310,DATE(YEAR(B1311),MONTH($D$11),DAY($D$11))&lt;=B1311),$D$10,0)+IF(AND($D$13&gt;B1310,$D$13&lt;=B1311),$D$12,0)))</f>
        <v>#VALUE!</v>
      </c>
      <c r="F1311" s="0" t="e">
        <f aca="false">IF(A1311="","",F1310-D1311-E1311)</f>
        <v>#VALUE!</v>
      </c>
    </row>
    <row r="1312" customFormat="false" ht="12.85" hidden="false" customHeight="false" outlineLevel="0" collapsed="false">
      <c r="A1312" s="0" t="e">
        <f aca="false">IF(AND(A1311&lt;$F$12,F1311&gt;0),A1311+1,"")</f>
        <v>#VALUE!</v>
      </c>
      <c r="B1312" s="19" t="e">
        <f aca="false">IF(A1312="","",IF(VLOOKUP($B$12,Data!$A$2:$B$8,2,0)&lt;13,EDATE($B$16,A1312*12/VLOOKUP($B$12,Data!$A$2:$B$8,2,0)),IF(VLOOKUP($B$12,Data!$A$2:$B$8,2,0)=52,B1311+7,B1311+14)))</f>
        <v>#VALUE!</v>
      </c>
      <c r="C1312" s="0" t="e">
        <f aca="false">IF(A1312="","",F1311*($B$10/VLOOKUP($B$12,Data!$A$2:$B$8,2,0)))</f>
        <v>#VALUE!</v>
      </c>
      <c r="D1312" s="0" t="e">
        <f aca="false">IF(A1312="","",IF(F1311&lt;$F$9,F1311,$F$9-C1312))</f>
        <v>#VALUE!</v>
      </c>
      <c r="E1312" s="20" t="e">
        <f aca="false">IF(D1312&gt;=F1311,"",IF(A1312="","",IF($D$9&gt;0,$D$9,0)+IF(AND(DATE(YEAR(B1312),MONTH($D$11),DAY($D$11))&gt;B1311,DATE(YEAR(B1312),MONTH($D$11),DAY($D$11))&lt;=B1312),$D$10,0)+IF(AND($D$13&gt;B1311,$D$13&lt;=B1312),$D$12,0)))</f>
        <v>#VALUE!</v>
      </c>
      <c r="F1312" s="0" t="e">
        <f aca="false">IF(A1312="","",F1311-D1312-E1312)</f>
        <v>#VALUE!</v>
      </c>
    </row>
    <row r="1313" customFormat="false" ht="12.85" hidden="false" customHeight="false" outlineLevel="0" collapsed="false">
      <c r="A1313" s="0" t="e">
        <f aca="false">IF(AND(A1312&lt;$F$12,F1312&gt;0),A1312+1,"")</f>
        <v>#VALUE!</v>
      </c>
      <c r="B1313" s="19" t="e">
        <f aca="false">IF(A1313="","",IF(VLOOKUP($B$12,Data!$A$2:$B$8,2,0)&lt;13,EDATE($B$16,A1313*12/VLOOKUP($B$12,Data!$A$2:$B$8,2,0)),IF(VLOOKUP($B$12,Data!$A$2:$B$8,2,0)=52,B1312+7,B1312+14)))</f>
        <v>#VALUE!</v>
      </c>
      <c r="C1313" s="0" t="e">
        <f aca="false">IF(A1313="","",F1312*($B$10/VLOOKUP($B$12,Data!$A$2:$B$8,2,0)))</f>
        <v>#VALUE!</v>
      </c>
      <c r="D1313" s="0" t="e">
        <f aca="false">IF(A1313="","",IF(F1312&lt;$F$9,F1312,$F$9-C1313))</f>
        <v>#VALUE!</v>
      </c>
      <c r="E1313" s="20" t="e">
        <f aca="false">IF(D1313&gt;=F1312,"",IF(A1313="","",IF($D$9&gt;0,$D$9,0)+IF(AND(DATE(YEAR(B1313),MONTH($D$11),DAY($D$11))&gt;B1312,DATE(YEAR(B1313),MONTH($D$11),DAY($D$11))&lt;=B1313),$D$10,0)+IF(AND($D$13&gt;B1312,$D$13&lt;=B1313),$D$12,0)))</f>
        <v>#VALUE!</v>
      </c>
      <c r="F1313" s="0" t="e">
        <f aca="false">IF(A1313="","",F1312-D1313-E1313)</f>
        <v>#VALUE!</v>
      </c>
    </row>
    <row r="1314" customFormat="false" ht="12.85" hidden="false" customHeight="false" outlineLevel="0" collapsed="false">
      <c r="A1314" s="0" t="e">
        <f aca="false">IF(AND(A1313&lt;$F$12,F1313&gt;0),A1313+1,"")</f>
        <v>#VALUE!</v>
      </c>
      <c r="B1314" s="19" t="e">
        <f aca="false">IF(A1314="","",IF(VLOOKUP($B$12,Data!$A$2:$B$8,2,0)&lt;13,EDATE($B$16,A1314*12/VLOOKUP($B$12,Data!$A$2:$B$8,2,0)),IF(VLOOKUP($B$12,Data!$A$2:$B$8,2,0)=52,B1313+7,B1313+14)))</f>
        <v>#VALUE!</v>
      </c>
      <c r="C1314" s="0" t="e">
        <f aca="false">IF(A1314="","",F1313*($B$10/VLOOKUP($B$12,Data!$A$2:$B$8,2,0)))</f>
        <v>#VALUE!</v>
      </c>
      <c r="D1314" s="0" t="e">
        <f aca="false">IF(A1314="","",IF(F1313&lt;$F$9,F1313,$F$9-C1314))</f>
        <v>#VALUE!</v>
      </c>
      <c r="E1314" s="20" t="e">
        <f aca="false">IF(D1314&gt;=F1313,"",IF(A1314="","",IF($D$9&gt;0,$D$9,0)+IF(AND(DATE(YEAR(B1314),MONTH($D$11),DAY($D$11))&gt;B1313,DATE(YEAR(B1314),MONTH($D$11),DAY($D$11))&lt;=B1314),$D$10,0)+IF(AND($D$13&gt;B1313,$D$13&lt;=B1314),$D$12,0)))</f>
        <v>#VALUE!</v>
      </c>
      <c r="F1314" s="0" t="e">
        <f aca="false">IF(A1314="","",F1313-D1314-E1314)</f>
        <v>#VALUE!</v>
      </c>
    </row>
    <row r="1315" customFormat="false" ht="12.85" hidden="false" customHeight="false" outlineLevel="0" collapsed="false">
      <c r="A1315" s="0" t="e">
        <f aca="false">IF(AND(A1314&lt;$F$12,F1314&gt;0),A1314+1,"")</f>
        <v>#VALUE!</v>
      </c>
      <c r="B1315" s="19" t="e">
        <f aca="false">IF(A1315="","",IF(VLOOKUP($B$12,Data!$A$2:$B$8,2,0)&lt;13,EDATE($B$16,A1315*12/VLOOKUP($B$12,Data!$A$2:$B$8,2,0)),IF(VLOOKUP($B$12,Data!$A$2:$B$8,2,0)=52,B1314+7,B1314+14)))</f>
        <v>#VALUE!</v>
      </c>
      <c r="C1315" s="0" t="e">
        <f aca="false">IF(A1315="","",F1314*($B$10/VLOOKUP($B$12,Data!$A$2:$B$8,2,0)))</f>
        <v>#VALUE!</v>
      </c>
      <c r="D1315" s="0" t="e">
        <f aca="false">IF(A1315="","",IF(F1314&lt;$F$9,F1314,$F$9-C1315))</f>
        <v>#VALUE!</v>
      </c>
      <c r="E1315" s="20" t="e">
        <f aca="false">IF(D1315&gt;=F1314,"",IF(A1315="","",IF($D$9&gt;0,$D$9,0)+IF(AND(DATE(YEAR(B1315),MONTH($D$11),DAY($D$11))&gt;B1314,DATE(YEAR(B1315),MONTH($D$11),DAY($D$11))&lt;=B1315),$D$10,0)+IF(AND($D$13&gt;B1314,$D$13&lt;=B1315),$D$12,0)))</f>
        <v>#VALUE!</v>
      </c>
      <c r="F1315" s="0" t="e">
        <f aca="false">IF(A1315="","",F1314-D1315-E1315)</f>
        <v>#VALUE!</v>
      </c>
    </row>
    <row r="1316" customFormat="false" ht="12.85" hidden="false" customHeight="false" outlineLevel="0" collapsed="false">
      <c r="A1316" s="0" t="e">
        <f aca="false">IF(AND(A1315&lt;$F$12,F1315&gt;0),A1315+1,"")</f>
        <v>#VALUE!</v>
      </c>
      <c r="B1316" s="19" t="e">
        <f aca="false">IF(A1316="","",IF(VLOOKUP($B$12,Data!$A$2:$B$8,2,0)&lt;13,EDATE($B$16,A1316*12/VLOOKUP($B$12,Data!$A$2:$B$8,2,0)),IF(VLOOKUP($B$12,Data!$A$2:$B$8,2,0)=52,B1315+7,B1315+14)))</f>
        <v>#VALUE!</v>
      </c>
      <c r="C1316" s="0" t="e">
        <f aca="false">IF(A1316="","",F1315*($B$10/VLOOKUP($B$12,Data!$A$2:$B$8,2,0)))</f>
        <v>#VALUE!</v>
      </c>
      <c r="D1316" s="0" t="e">
        <f aca="false">IF(A1316="","",IF(F1315&lt;$F$9,F1315,$F$9-C1316))</f>
        <v>#VALUE!</v>
      </c>
      <c r="E1316" s="20" t="e">
        <f aca="false">IF(D1316&gt;=F1315,"",IF(A1316="","",IF($D$9&gt;0,$D$9,0)+IF(AND(DATE(YEAR(B1316),MONTH($D$11),DAY($D$11))&gt;B1315,DATE(YEAR(B1316),MONTH($D$11),DAY($D$11))&lt;=B1316),$D$10,0)+IF(AND($D$13&gt;B1315,$D$13&lt;=B1316),$D$12,0)))</f>
        <v>#VALUE!</v>
      </c>
      <c r="F1316" s="0" t="e">
        <f aca="false">IF(A1316="","",F1315-D1316-E1316)</f>
        <v>#VALUE!</v>
      </c>
    </row>
    <row r="1317" customFormat="false" ht="12.85" hidden="false" customHeight="false" outlineLevel="0" collapsed="false">
      <c r="A1317" s="0" t="e">
        <f aca="false">IF(AND(A1316&lt;$F$12,F1316&gt;0),A1316+1,"")</f>
        <v>#VALUE!</v>
      </c>
      <c r="B1317" s="19" t="e">
        <f aca="false">IF(A1317="","",IF(VLOOKUP($B$12,Data!$A$2:$B$8,2,0)&lt;13,EDATE($B$16,A1317*12/VLOOKUP($B$12,Data!$A$2:$B$8,2,0)),IF(VLOOKUP($B$12,Data!$A$2:$B$8,2,0)=52,B1316+7,B1316+14)))</f>
        <v>#VALUE!</v>
      </c>
      <c r="C1317" s="0" t="e">
        <f aca="false">IF(A1317="","",F1316*($B$10/VLOOKUP($B$12,Data!$A$2:$B$8,2,0)))</f>
        <v>#VALUE!</v>
      </c>
      <c r="D1317" s="0" t="e">
        <f aca="false">IF(A1317="","",IF(F1316&lt;$F$9,F1316,$F$9-C1317))</f>
        <v>#VALUE!</v>
      </c>
      <c r="E1317" s="20" t="e">
        <f aca="false">IF(D1317&gt;=F1316,"",IF(A1317="","",IF($D$9&gt;0,$D$9,0)+IF(AND(DATE(YEAR(B1317),MONTH($D$11),DAY($D$11))&gt;B1316,DATE(YEAR(B1317),MONTH($D$11),DAY($D$11))&lt;=B1317),$D$10,0)+IF(AND($D$13&gt;B1316,$D$13&lt;=B1317),$D$12,0)))</f>
        <v>#VALUE!</v>
      </c>
      <c r="F1317" s="0" t="e">
        <f aca="false">IF(A1317="","",F1316-D1317-E1317)</f>
        <v>#VALUE!</v>
      </c>
    </row>
    <row r="1318" customFormat="false" ht="12.85" hidden="false" customHeight="false" outlineLevel="0" collapsed="false">
      <c r="A1318" s="0" t="e">
        <f aca="false">IF(AND(A1317&lt;$F$12,F1317&gt;0),A1317+1,"")</f>
        <v>#VALUE!</v>
      </c>
      <c r="B1318" s="19" t="e">
        <f aca="false">IF(A1318="","",IF(VLOOKUP($B$12,Data!$A$2:$B$8,2,0)&lt;13,EDATE($B$16,A1318*12/VLOOKUP($B$12,Data!$A$2:$B$8,2,0)),IF(VLOOKUP($B$12,Data!$A$2:$B$8,2,0)=52,B1317+7,B1317+14)))</f>
        <v>#VALUE!</v>
      </c>
      <c r="C1318" s="0" t="e">
        <f aca="false">IF(A1318="","",F1317*($B$10/VLOOKUP($B$12,Data!$A$2:$B$8,2,0)))</f>
        <v>#VALUE!</v>
      </c>
      <c r="D1318" s="0" t="e">
        <f aca="false">IF(A1318="","",IF(F1317&lt;$F$9,F1317,$F$9-C1318))</f>
        <v>#VALUE!</v>
      </c>
      <c r="E1318" s="20" t="e">
        <f aca="false">IF(D1318&gt;=F1317,"",IF(A1318="","",IF($D$9&gt;0,$D$9,0)+IF(AND(DATE(YEAR(B1318),MONTH($D$11),DAY($D$11))&gt;B1317,DATE(YEAR(B1318),MONTH($D$11),DAY($D$11))&lt;=B1318),$D$10,0)+IF(AND($D$13&gt;B1317,$D$13&lt;=B1318),$D$12,0)))</f>
        <v>#VALUE!</v>
      </c>
      <c r="F1318" s="0" t="e">
        <f aca="false">IF(A1318="","",F1317-D1318-E1318)</f>
        <v>#VALUE!</v>
      </c>
    </row>
    <row r="1319" customFormat="false" ht="12.85" hidden="false" customHeight="false" outlineLevel="0" collapsed="false">
      <c r="A1319" s="0" t="e">
        <f aca="false">IF(AND(A1318&lt;$F$12,F1318&gt;0),A1318+1,"")</f>
        <v>#VALUE!</v>
      </c>
      <c r="B1319" s="19" t="e">
        <f aca="false">IF(A1319="","",IF(VLOOKUP($B$12,Data!$A$2:$B$8,2,0)&lt;13,EDATE($B$16,A1319*12/VLOOKUP($B$12,Data!$A$2:$B$8,2,0)),IF(VLOOKUP($B$12,Data!$A$2:$B$8,2,0)=52,B1318+7,B1318+14)))</f>
        <v>#VALUE!</v>
      </c>
      <c r="C1319" s="0" t="e">
        <f aca="false">IF(A1319="","",F1318*($B$10/VLOOKUP($B$12,Data!$A$2:$B$8,2,0)))</f>
        <v>#VALUE!</v>
      </c>
      <c r="D1319" s="0" t="e">
        <f aca="false">IF(A1319="","",IF(F1318&lt;$F$9,F1318,$F$9-C1319))</f>
        <v>#VALUE!</v>
      </c>
      <c r="E1319" s="20" t="e">
        <f aca="false">IF(D1319&gt;=F1318,"",IF(A1319="","",IF($D$9&gt;0,$D$9,0)+IF(AND(DATE(YEAR(B1319),MONTH($D$11),DAY($D$11))&gt;B1318,DATE(YEAR(B1319),MONTH($D$11),DAY($D$11))&lt;=B1319),$D$10,0)+IF(AND($D$13&gt;B1318,$D$13&lt;=B1319),$D$12,0)))</f>
        <v>#VALUE!</v>
      </c>
      <c r="F1319" s="0" t="e">
        <f aca="false">IF(A1319="","",F1318-D1319-E1319)</f>
        <v>#VALUE!</v>
      </c>
    </row>
    <row r="1320" customFormat="false" ht="12.85" hidden="false" customHeight="false" outlineLevel="0" collapsed="false">
      <c r="A1320" s="0" t="e">
        <f aca="false">IF(AND(A1319&lt;$F$12,F1319&gt;0),A1319+1,"")</f>
        <v>#VALUE!</v>
      </c>
      <c r="B1320" s="19" t="e">
        <f aca="false">IF(A1320="","",IF(VLOOKUP($B$12,Data!$A$2:$B$8,2,0)&lt;13,EDATE($B$16,A1320*12/VLOOKUP($B$12,Data!$A$2:$B$8,2,0)),IF(VLOOKUP($B$12,Data!$A$2:$B$8,2,0)=52,B1319+7,B1319+14)))</f>
        <v>#VALUE!</v>
      </c>
      <c r="C1320" s="0" t="e">
        <f aca="false">IF(A1320="","",F1319*($B$10/VLOOKUP($B$12,Data!$A$2:$B$8,2,0)))</f>
        <v>#VALUE!</v>
      </c>
      <c r="D1320" s="0" t="e">
        <f aca="false">IF(A1320="","",IF(F1319&lt;$F$9,F1319,$F$9-C1320))</f>
        <v>#VALUE!</v>
      </c>
      <c r="E1320" s="20" t="e">
        <f aca="false">IF(D1320&gt;=F1319,"",IF(A1320="","",IF($D$9&gt;0,$D$9,0)+IF(AND(DATE(YEAR(B1320),MONTH($D$11),DAY($D$11))&gt;B1319,DATE(YEAR(B1320),MONTH($D$11),DAY($D$11))&lt;=B1320),$D$10,0)+IF(AND($D$13&gt;B1319,$D$13&lt;=B1320),$D$12,0)))</f>
        <v>#VALUE!</v>
      </c>
      <c r="F1320" s="0" t="e">
        <f aca="false">IF(A1320="","",F1319-D1320-E1320)</f>
        <v>#VALUE!</v>
      </c>
    </row>
    <row r="1321" customFormat="false" ht="12.85" hidden="false" customHeight="false" outlineLevel="0" collapsed="false">
      <c r="A1321" s="0" t="e">
        <f aca="false">IF(AND(A1320&lt;$F$12,F1320&gt;0),A1320+1,"")</f>
        <v>#VALUE!</v>
      </c>
      <c r="B1321" s="19" t="e">
        <f aca="false">IF(A1321="","",IF(VLOOKUP($B$12,Data!$A$2:$B$8,2,0)&lt;13,EDATE($B$16,A1321*12/VLOOKUP($B$12,Data!$A$2:$B$8,2,0)),IF(VLOOKUP($B$12,Data!$A$2:$B$8,2,0)=52,B1320+7,B1320+14)))</f>
        <v>#VALUE!</v>
      </c>
      <c r="C1321" s="0" t="e">
        <f aca="false">IF(A1321="","",F1320*($B$10/VLOOKUP($B$12,Data!$A$2:$B$8,2,0)))</f>
        <v>#VALUE!</v>
      </c>
      <c r="D1321" s="0" t="e">
        <f aca="false">IF(A1321="","",IF(F1320&lt;$F$9,F1320,$F$9-C1321))</f>
        <v>#VALUE!</v>
      </c>
      <c r="E1321" s="20" t="e">
        <f aca="false">IF(D1321&gt;=F1320,"",IF(A1321="","",IF($D$9&gt;0,$D$9,0)+IF(AND(DATE(YEAR(B1321),MONTH($D$11),DAY($D$11))&gt;B1320,DATE(YEAR(B1321),MONTH($D$11),DAY($D$11))&lt;=B1321),$D$10,0)+IF(AND($D$13&gt;B1320,$D$13&lt;=B1321),$D$12,0)))</f>
        <v>#VALUE!</v>
      </c>
      <c r="F1321" s="0" t="e">
        <f aca="false">IF(A1321="","",F1320-D1321-E1321)</f>
        <v>#VALUE!</v>
      </c>
    </row>
    <row r="1322" customFormat="false" ht="12.85" hidden="false" customHeight="false" outlineLevel="0" collapsed="false">
      <c r="A1322" s="0" t="e">
        <f aca="false">IF(AND(A1321&lt;$F$12,F1321&gt;0),A1321+1,"")</f>
        <v>#VALUE!</v>
      </c>
      <c r="B1322" s="19" t="e">
        <f aca="false">IF(A1322="","",IF(VLOOKUP($B$12,Data!$A$2:$B$8,2,0)&lt;13,EDATE($B$16,A1322*12/VLOOKUP($B$12,Data!$A$2:$B$8,2,0)),IF(VLOOKUP($B$12,Data!$A$2:$B$8,2,0)=52,B1321+7,B1321+14)))</f>
        <v>#VALUE!</v>
      </c>
      <c r="C1322" s="0" t="e">
        <f aca="false">IF(A1322="","",F1321*($B$10/VLOOKUP($B$12,Data!$A$2:$B$8,2,0)))</f>
        <v>#VALUE!</v>
      </c>
      <c r="D1322" s="0" t="e">
        <f aca="false">IF(A1322="","",IF(F1321&lt;$F$9,F1321,$F$9-C1322))</f>
        <v>#VALUE!</v>
      </c>
      <c r="E1322" s="20" t="e">
        <f aca="false">IF(D1322&gt;=F1321,"",IF(A1322="","",IF($D$9&gt;0,$D$9,0)+IF(AND(DATE(YEAR(B1322),MONTH($D$11),DAY($D$11))&gt;B1321,DATE(YEAR(B1322),MONTH($D$11),DAY($D$11))&lt;=B1322),$D$10,0)+IF(AND($D$13&gt;B1321,$D$13&lt;=B1322),$D$12,0)))</f>
        <v>#VALUE!</v>
      </c>
      <c r="F1322" s="0" t="e">
        <f aca="false">IF(A1322="","",F1321-D1322-E1322)</f>
        <v>#VALUE!</v>
      </c>
    </row>
    <row r="1323" customFormat="false" ht="12.85" hidden="false" customHeight="false" outlineLevel="0" collapsed="false">
      <c r="A1323" s="0" t="e">
        <f aca="false">IF(AND(A1322&lt;$F$12,F1322&gt;0),A1322+1,"")</f>
        <v>#VALUE!</v>
      </c>
      <c r="B1323" s="19" t="e">
        <f aca="false">IF(A1323="","",IF(VLOOKUP($B$12,Data!$A$2:$B$8,2,0)&lt;13,EDATE($B$16,A1323*12/VLOOKUP($B$12,Data!$A$2:$B$8,2,0)),IF(VLOOKUP($B$12,Data!$A$2:$B$8,2,0)=52,B1322+7,B1322+14)))</f>
        <v>#VALUE!</v>
      </c>
      <c r="C1323" s="0" t="e">
        <f aca="false">IF(A1323="","",F1322*($B$10/VLOOKUP($B$12,Data!$A$2:$B$8,2,0)))</f>
        <v>#VALUE!</v>
      </c>
      <c r="D1323" s="0" t="e">
        <f aca="false">IF(A1323="","",IF(F1322&lt;$F$9,F1322,$F$9-C1323))</f>
        <v>#VALUE!</v>
      </c>
      <c r="E1323" s="20" t="e">
        <f aca="false">IF(D1323&gt;=F1322,"",IF(A1323="","",IF($D$9&gt;0,$D$9,0)+IF(AND(DATE(YEAR(B1323),MONTH($D$11),DAY($D$11))&gt;B1322,DATE(YEAR(B1323),MONTH($D$11),DAY($D$11))&lt;=B1323),$D$10,0)+IF(AND($D$13&gt;B1322,$D$13&lt;=B1323),$D$12,0)))</f>
        <v>#VALUE!</v>
      </c>
      <c r="F1323" s="0" t="e">
        <f aca="false">IF(A1323="","",F1322-D1323-E1323)</f>
        <v>#VALUE!</v>
      </c>
    </row>
    <row r="1324" customFormat="false" ht="12.85" hidden="false" customHeight="false" outlineLevel="0" collapsed="false">
      <c r="A1324" s="0" t="e">
        <f aca="false">IF(AND(A1323&lt;$F$12,F1323&gt;0),A1323+1,"")</f>
        <v>#VALUE!</v>
      </c>
      <c r="B1324" s="19" t="e">
        <f aca="false">IF(A1324="","",IF(VLOOKUP($B$12,Data!$A$2:$B$8,2,0)&lt;13,EDATE($B$16,A1324*12/VLOOKUP($B$12,Data!$A$2:$B$8,2,0)),IF(VLOOKUP($B$12,Data!$A$2:$B$8,2,0)=52,B1323+7,B1323+14)))</f>
        <v>#VALUE!</v>
      </c>
      <c r="C1324" s="0" t="e">
        <f aca="false">IF(A1324="","",F1323*($B$10/VLOOKUP($B$12,Data!$A$2:$B$8,2,0)))</f>
        <v>#VALUE!</v>
      </c>
      <c r="D1324" s="0" t="e">
        <f aca="false">IF(A1324="","",IF(F1323&lt;$F$9,F1323,$F$9-C1324))</f>
        <v>#VALUE!</v>
      </c>
      <c r="E1324" s="20" t="e">
        <f aca="false">IF(D1324&gt;=F1323,"",IF(A1324="","",IF($D$9&gt;0,$D$9,0)+IF(AND(DATE(YEAR(B1324),MONTH($D$11),DAY($D$11))&gt;B1323,DATE(YEAR(B1324),MONTH($D$11),DAY($D$11))&lt;=B1324),$D$10,0)+IF(AND($D$13&gt;B1323,$D$13&lt;=B1324),$D$12,0)))</f>
        <v>#VALUE!</v>
      </c>
      <c r="F1324" s="0" t="e">
        <f aca="false">IF(A1324="","",F1323-D1324-E1324)</f>
        <v>#VALUE!</v>
      </c>
    </row>
    <row r="1325" customFormat="false" ht="12.85" hidden="false" customHeight="false" outlineLevel="0" collapsed="false">
      <c r="A1325" s="0" t="e">
        <f aca="false">IF(AND(A1324&lt;$F$12,F1324&gt;0),A1324+1,"")</f>
        <v>#VALUE!</v>
      </c>
      <c r="B1325" s="19" t="e">
        <f aca="false">IF(A1325="","",IF(VLOOKUP($B$12,Data!$A$2:$B$8,2,0)&lt;13,EDATE($B$16,A1325*12/VLOOKUP($B$12,Data!$A$2:$B$8,2,0)),IF(VLOOKUP($B$12,Data!$A$2:$B$8,2,0)=52,B1324+7,B1324+14)))</f>
        <v>#VALUE!</v>
      </c>
      <c r="C1325" s="0" t="e">
        <f aca="false">IF(A1325="","",F1324*($B$10/VLOOKUP($B$12,Data!$A$2:$B$8,2,0)))</f>
        <v>#VALUE!</v>
      </c>
      <c r="D1325" s="0" t="e">
        <f aca="false">IF(A1325="","",IF(F1324&lt;$F$9,F1324,$F$9-C1325))</f>
        <v>#VALUE!</v>
      </c>
      <c r="E1325" s="20" t="e">
        <f aca="false">IF(D1325&gt;=F1324,"",IF(A1325="","",IF($D$9&gt;0,$D$9,0)+IF(AND(DATE(YEAR(B1325),MONTH($D$11),DAY($D$11))&gt;B1324,DATE(YEAR(B1325),MONTH($D$11),DAY($D$11))&lt;=B1325),$D$10,0)+IF(AND($D$13&gt;B1324,$D$13&lt;=B1325),$D$12,0)))</f>
        <v>#VALUE!</v>
      </c>
      <c r="F1325" s="0" t="e">
        <f aca="false">IF(A1325="","",F1324-D1325-E1325)</f>
        <v>#VALUE!</v>
      </c>
    </row>
    <row r="1326" customFormat="false" ht="12.85" hidden="false" customHeight="false" outlineLevel="0" collapsed="false">
      <c r="A1326" s="0" t="e">
        <f aca="false">IF(AND(A1325&lt;$F$12,F1325&gt;0),A1325+1,"")</f>
        <v>#VALUE!</v>
      </c>
      <c r="B1326" s="19" t="e">
        <f aca="false">IF(A1326="","",IF(VLOOKUP($B$12,Data!$A$2:$B$8,2,0)&lt;13,EDATE($B$16,A1326*12/VLOOKUP($B$12,Data!$A$2:$B$8,2,0)),IF(VLOOKUP($B$12,Data!$A$2:$B$8,2,0)=52,B1325+7,B1325+14)))</f>
        <v>#VALUE!</v>
      </c>
      <c r="C1326" s="0" t="e">
        <f aca="false">IF(A1326="","",F1325*($B$10/VLOOKUP($B$12,Data!$A$2:$B$8,2,0)))</f>
        <v>#VALUE!</v>
      </c>
      <c r="D1326" s="0" t="e">
        <f aca="false">IF(A1326="","",IF(F1325&lt;$F$9,F1325,$F$9-C1326))</f>
        <v>#VALUE!</v>
      </c>
      <c r="E1326" s="20" t="e">
        <f aca="false">IF(D1326&gt;=F1325,"",IF(A1326="","",IF($D$9&gt;0,$D$9,0)+IF(AND(DATE(YEAR(B1326),MONTH($D$11),DAY($D$11))&gt;B1325,DATE(YEAR(B1326),MONTH($D$11),DAY($D$11))&lt;=B1326),$D$10,0)+IF(AND($D$13&gt;B1325,$D$13&lt;=B1326),$D$12,0)))</f>
        <v>#VALUE!</v>
      </c>
      <c r="F1326" s="0" t="e">
        <f aca="false">IF(A1326="","",F1325-D1326-E1326)</f>
        <v>#VALUE!</v>
      </c>
    </row>
    <row r="1327" customFormat="false" ht="12.85" hidden="false" customHeight="false" outlineLevel="0" collapsed="false">
      <c r="A1327" s="0" t="e">
        <f aca="false">IF(AND(A1326&lt;$F$12,F1326&gt;0),A1326+1,"")</f>
        <v>#VALUE!</v>
      </c>
      <c r="B1327" s="19" t="e">
        <f aca="false">IF(A1327="","",IF(VLOOKUP($B$12,Data!$A$2:$B$8,2,0)&lt;13,EDATE($B$16,A1327*12/VLOOKUP($B$12,Data!$A$2:$B$8,2,0)),IF(VLOOKUP($B$12,Data!$A$2:$B$8,2,0)=52,B1326+7,B1326+14)))</f>
        <v>#VALUE!</v>
      </c>
      <c r="C1327" s="0" t="e">
        <f aca="false">IF(A1327="","",F1326*($B$10/VLOOKUP($B$12,Data!$A$2:$B$8,2,0)))</f>
        <v>#VALUE!</v>
      </c>
      <c r="D1327" s="0" t="e">
        <f aca="false">IF(A1327="","",IF(F1326&lt;$F$9,F1326,$F$9-C1327))</f>
        <v>#VALUE!</v>
      </c>
      <c r="E1327" s="20" t="e">
        <f aca="false">IF(D1327&gt;=F1326,"",IF(A1327="","",IF($D$9&gt;0,$D$9,0)+IF(AND(DATE(YEAR(B1327),MONTH($D$11),DAY($D$11))&gt;B1326,DATE(YEAR(B1327),MONTH($D$11),DAY($D$11))&lt;=B1327),$D$10,0)+IF(AND($D$13&gt;B1326,$D$13&lt;=B1327),$D$12,0)))</f>
        <v>#VALUE!</v>
      </c>
      <c r="F1327" s="0" t="e">
        <f aca="false">IF(A1327="","",F1326-D1327-E1327)</f>
        <v>#VALUE!</v>
      </c>
    </row>
    <row r="1328" customFormat="false" ht="12.85" hidden="false" customHeight="false" outlineLevel="0" collapsed="false">
      <c r="A1328" s="0" t="e">
        <f aca="false">IF(AND(A1327&lt;$F$12,F1327&gt;0),A1327+1,"")</f>
        <v>#VALUE!</v>
      </c>
      <c r="B1328" s="19" t="e">
        <f aca="false">IF(A1328="","",IF(VLOOKUP($B$12,Data!$A$2:$B$8,2,0)&lt;13,EDATE($B$16,A1328*12/VLOOKUP($B$12,Data!$A$2:$B$8,2,0)),IF(VLOOKUP($B$12,Data!$A$2:$B$8,2,0)=52,B1327+7,B1327+14)))</f>
        <v>#VALUE!</v>
      </c>
      <c r="C1328" s="0" t="e">
        <f aca="false">IF(A1328="","",F1327*($B$10/VLOOKUP($B$12,Data!$A$2:$B$8,2,0)))</f>
        <v>#VALUE!</v>
      </c>
      <c r="D1328" s="0" t="e">
        <f aca="false">IF(A1328="","",IF(F1327&lt;$F$9,F1327,$F$9-C1328))</f>
        <v>#VALUE!</v>
      </c>
      <c r="E1328" s="20" t="e">
        <f aca="false">IF(D1328&gt;=F1327,"",IF(A1328="","",IF($D$9&gt;0,$D$9,0)+IF(AND(DATE(YEAR(B1328),MONTH($D$11),DAY($D$11))&gt;B1327,DATE(YEAR(B1328),MONTH($D$11),DAY($D$11))&lt;=B1328),$D$10,0)+IF(AND($D$13&gt;B1327,$D$13&lt;=B1328),$D$12,0)))</f>
        <v>#VALUE!</v>
      </c>
      <c r="F1328" s="0" t="e">
        <f aca="false">IF(A1328="","",F1327-D1328-E1328)</f>
        <v>#VALUE!</v>
      </c>
    </row>
    <row r="1329" customFormat="false" ht="12.85" hidden="false" customHeight="false" outlineLevel="0" collapsed="false">
      <c r="A1329" s="0" t="e">
        <f aca="false">IF(AND(A1328&lt;$F$12,F1328&gt;0),A1328+1,"")</f>
        <v>#VALUE!</v>
      </c>
      <c r="B1329" s="19" t="e">
        <f aca="false">IF(A1329="","",IF(VLOOKUP($B$12,Data!$A$2:$B$8,2,0)&lt;13,EDATE($B$16,A1329*12/VLOOKUP($B$12,Data!$A$2:$B$8,2,0)),IF(VLOOKUP($B$12,Data!$A$2:$B$8,2,0)=52,B1328+7,B1328+14)))</f>
        <v>#VALUE!</v>
      </c>
      <c r="C1329" s="0" t="e">
        <f aca="false">IF(A1329="","",F1328*($B$10/VLOOKUP($B$12,Data!$A$2:$B$8,2,0)))</f>
        <v>#VALUE!</v>
      </c>
      <c r="D1329" s="0" t="e">
        <f aca="false">IF(A1329="","",IF(F1328&lt;$F$9,F1328,$F$9-C1329))</f>
        <v>#VALUE!</v>
      </c>
      <c r="E1329" s="20" t="e">
        <f aca="false">IF(D1329&gt;=F1328,"",IF(A1329="","",IF($D$9&gt;0,$D$9,0)+IF(AND(DATE(YEAR(B1329),MONTH($D$11),DAY($D$11))&gt;B1328,DATE(YEAR(B1329),MONTH($D$11),DAY($D$11))&lt;=B1329),$D$10,0)+IF(AND($D$13&gt;B1328,$D$13&lt;=B1329),$D$12,0)))</f>
        <v>#VALUE!</v>
      </c>
      <c r="F1329" s="0" t="e">
        <f aca="false">IF(A1329="","",F1328-D1329-E1329)</f>
        <v>#VALUE!</v>
      </c>
    </row>
    <row r="1330" customFormat="false" ht="12.85" hidden="false" customHeight="false" outlineLevel="0" collapsed="false">
      <c r="A1330" s="0" t="e">
        <f aca="false">IF(AND(A1329&lt;$F$12,F1329&gt;0),A1329+1,"")</f>
        <v>#VALUE!</v>
      </c>
      <c r="B1330" s="19" t="e">
        <f aca="false">IF(A1330="","",IF(VLOOKUP($B$12,Data!$A$2:$B$8,2,0)&lt;13,EDATE($B$16,A1330*12/VLOOKUP($B$12,Data!$A$2:$B$8,2,0)),IF(VLOOKUP($B$12,Data!$A$2:$B$8,2,0)=52,B1329+7,B1329+14)))</f>
        <v>#VALUE!</v>
      </c>
      <c r="C1330" s="0" t="e">
        <f aca="false">IF(A1330="","",F1329*($B$10/VLOOKUP($B$12,Data!$A$2:$B$8,2,0)))</f>
        <v>#VALUE!</v>
      </c>
      <c r="D1330" s="0" t="e">
        <f aca="false">IF(A1330="","",IF(F1329&lt;$F$9,F1329,$F$9-C1330))</f>
        <v>#VALUE!</v>
      </c>
      <c r="E1330" s="20" t="e">
        <f aca="false">IF(D1330&gt;=F1329,"",IF(A1330="","",IF($D$9&gt;0,$D$9,0)+IF(AND(DATE(YEAR(B1330),MONTH($D$11),DAY($D$11))&gt;B1329,DATE(YEAR(B1330),MONTH($D$11),DAY($D$11))&lt;=B1330),$D$10,0)+IF(AND($D$13&gt;B1329,$D$13&lt;=B1330),$D$12,0)))</f>
        <v>#VALUE!</v>
      </c>
      <c r="F1330" s="0" t="e">
        <f aca="false">IF(A1330="","",F1329-D1330-E1330)</f>
        <v>#VALUE!</v>
      </c>
    </row>
    <row r="1331" customFormat="false" ht="12.85" hidden="false" customHeight="false" outlineLevel="0" collapsed="false">
      <c r="A1331" s="0" t="e">
        <f aca="false">IF(AND(A1330&lt;$F$12,F1330&gt;0),A1330+1,"")</f>
        <v>#VALUE!</v>
      </c>
      <c r="B1331" s="19" t="e">
        <f aca="false">IF(A1331="","",IF(VLOOKUP($B$12,Data!$A$2:$B$8,2,0)&lt;13,EDATE($B$16,A1331*12/VLOOKUP($B$12,Data!$A$2:$B$8,2,0)),IF(VLOOKUP($B$12,Data!$A$2:$B$8,2,0)=52,B1330+7,B1330+14)))</f>
        <v>#VALUE!</v>
      </c>
      <c r="C1331" s="0" t="e">
        <f aca="false">IF(A1331="","",F1330*($B$10/VLOOKUP($B$12,Data!$A$2:$B$8,2,0)))</f>
        <v>#VALUE!</v>
      </c>
      <c r="D1331" s="0" t="e">
        <f aca="false">IF(A1331="","",IF(F1330&lt;$F$9,F1330,$F$9-C1331))</f>
        <v>#VALUE!</v>
      </c>
      <c r="E1331" s="20" t="e">
        <f aca="false">IF(D1331&gt;=F1330,"",IF(A1331="","",IF($D$9&gt;0,$D$9,0)+IF(AND(DATE(YEAR(B1331),MONTH($D$11),DAY($D$11))&gt;B1330,DATE(YEAR(B1331),MONTH($D$11),DAY($D$11))&lt;=B1331),$D$10,0)+IF(AND($D$13&gt;B1330,$D$13&lt;=B1331),$D$12,0)))</f>
        <v>#VALUE!</v>
      </c>
      <c r="F1331" s="0" t="e">
        <f aca="false">IF(A1331="","",F1330-D1331-E1331)</f>
        <v>#VALUE!</v>
      </c>
    </row>
    <row r="1332" customFormat="false" ht="12.85" hidden="false" customHeight="false" outlineLevel="0" collapsed="false">
      <c r="A1332" s="0" t="e">
        <f aca="false">IF(AND(A1331&lt;$F$12,F1331&gt;0),A1331+1,"")</f>
        <v>#VALUE!</v>
      </c>
      <c r="B1332" s="19" t="e">
        <f aca="false">IF(A1332="","",IF(VLOOKUP($B$12,Data!$A$2:$B$8,2,0)&lt;13,EDATE($B$16,A1332*12/VLOOKUP($B$12,Data!$A$2:$B$8,2,0)),IF(VLOOKUP($B$12,Data!$A$2:$B$8,2,0)=52,B1331+7,B1331+14)))</f>
        <v>#VALUE!</v>
      </c>
      <c r="C1332" s="0" t="e">
        <f aca="false">IF(A1332="","",F1331*($B$10/VLOOKUP($B$12,Data!$A$2:$B$8,2,0)))</f>
        <v>#VALUE!</v>
      </c>
      <c r="D1332" s="0" t="e">
        <f aca="false">IF(A1332="","",IF(F1331&lt;$F$9,F1331,$F$9-C1332))</f>
        <v>#VALUE!</v>
      </c>
      <c r="E1332" s="20" t="e">
        <f aca="false">IF(D1332&gt;=F1331,"",IF(A1332="","",IF($D$9&gt;0,$D$9,0)+IF(AND(DATE(YEAR(B1332),MONTH($D$11),DAY($D$11))&gt;B1331,DATE(YEAR(B1332),MONTH($D$11),DAY($D$11))&lt;=B1332),$D$10,0)+IF(AND($D$13&gt;B1331,$D$13&lt;=B1332),$D$12,0)))</f>
        <v>#VALUE!</v>
      </c>
      <c r="F1332" s="0" t="e">
        <f aca="false">IF(A1332="","",F1331-D1332-E1332)</f>
        <v>#VALUE!</v>
      </c>
    </row>
    <row r="1333" customFormat="false" ht="12.85" hidden="false" customHeight="false" outlineLevel="0" collapsed="false">
      <c r="A1333" s="0" t="e">
        <f aca="false">IF(AND(A1332&lt;$F$12,F1332&gt;0),A1332+1,"")</f>
        <v>#VALUE!</v>
      </c>
      <c r="B1333" s="19" t="e">
        <f aca="false">IF(A1333="","",IF(VLOOKUP($B$12,Data!$A$2:$B$8,2,0)&lt;13,EDATE($B$16,A1333*12/VLOOKUP($B$12,Data!$A$2:$B$8,2,0)),IF(VLOOKUP($B$12,Data!$A$2:$B$8,2,0)=52,B1332+7,B1332+14)))</f>
        <v>#VALUE!</v>
      </c>
      <c r="C1333" s="0" t="e">
        <f aca="false">IF(A1333="","",F1332*($B$10/VLOOKUP($B$12,Data!$A$2:$B$8,2,0)))</f>
        <v>#VALUE!</v>
      </c>
      <c r="D1333" s="0" t="e">
        <f aca="false">IF(A1333="","",IF(F1332&lt;$F$9,F1332,$F$9-C1333))</f>
        <v>#VALUE!</v>
      </c>
      <c r="E1333" s="20" t="e">
        <f aca="false">IF(D1333&gt;=F1332,"",IF(A1333="","",IF($D$9&gt;0,$D$9,0)+IF(AND(DATE(YEAR(B1333),MONTH($D$11),DAY($D$11))&gt;B1332,DATE(YEAR(B1333),MONTH($D$11),DAY($D$11))&lt;=B1333),$D$10,0)+IF(AND($D$13&gt;B1332,$D$13&lt;=B1333),$D$12,0)))</f>
        <v>#VALUE!</v>
      </c>
      <c r="F1333" s="0" t="e">
        <f aca="false">IF(A1333="","",F1332-D1333-E1333)</f>
        <v>#VALUE!</v>
      </c>
    </row>
    <row r="1334" customFormat="false" ht="12.85" hidden="false" customHeight="false" outlineLevel="0" collapsed="false">
      <c r="A1334" s="0" t="e">
        <f aca="false">IF(AND(A1333&lt;$F$12,F1333&gt;0),A1333+1,"")</f>
        <v>#VALUE!</v>
      </c>
      <c r="B1334" s="19" t="e">
        <f aca="false">IF(A1334="","",IF(VLOOKUP($B$12,Data!$A$2:$B$8,2,0)&lt;13,EDATE($B$16,A1334*12/VLOOKUP($B$12,Data!$A$2:$B$8,2,0)),IF(VLOOKUP($B$12,Data!$A$2:$B$8,2,0)=52,B1333+7,B1333+14)))</f>
        <v>#VALUE!</v>
      </c>
      <c r="C1334" s="0" t="e">
        <f aca="false">IF(A1334="","",F1333*($B$10/VLOOKUP($B$12,Data!$A$2:$B$8,2,0)))</f>
        <v>#VALUE!</v>
      </c>
      <c r="D1334" s="0" t="e">
        <f aca="false">IF(A1334="","",IF(F1333&lt;$F$9,F1333,$F$9-C1334))</f>
        <v>#VALUE!</v>
      </c>
      <c r="E1334" s="20" t="e">
        <f aca="false">IF(D1334&gt;=F1333,"",IF(A1334="","",IF($D$9&gt;0,$D$9,0)+IF(AND(DATE(YEAR(B1334),MONTH($D$11),DAY($D$11))&gt;B1333,DATE(YEAR(B1334),MONTH($D$11),DAY($D$11))&lt;=B1334),$D$10,0)+IF(AND($D$13&gt;B1333,$D$13&lt;=B1334),$D$12,0)))</f>
        <v>#VALUE!</v>
      </c>
      <c r="F1334" s="0" t="e">
        <f aca="false">IF(A1334="","",F1333-D1334-E1334)</f>
        <v>#VALUE!</v>
      </c>
    </row>
    <row r="1335" customFormat="false" ht="12.85" hidden="false" customHeight="false" outlineLevel="0" collapsed="false">
      <c r="A1335" s="0" t="e">
        <f aca="false">IF(AND(A1334&lt;$F$12,F1334&gt;0),A1334+1,"")</f>
        <v>#VALUE!</v>
      </c>
      <c r="B1335" s="19" t="e">
        <f aca="false">IF(A1335="","",IF(VLOOKUP($B$12,Data!$A$2:$B$8,2,0)&lt;13,EDATE($B$16,A1335*12/VLOOKUP($B$12,Data!$A$2:$B$8,2,0)),IF(VLOOKUP($B$12,Data!$A$2:$B$8,2,0)=52,B1334+7,B1334+14)))</f>
        <v>#VALUE!</v>
      </c>
      <c r="C1335" s="0" t="e">
        <f aca="false">IF(A1335="","",F1334*($B$10/VLOOKUP($B$12,Data!$A$2:$B$8,2,0)))</f>
        <v>#VALUE!</v>
      </c>
      <c r="D1335" s="0" t="e">
        <f aca="false">IF(A1335="","",IF(F1334&lt;$F$9,F1334,$F$9-C1335))</f>
        <v>#VALUE!</v>
      </c>
      <c r="E1335" s="20" t="e">
        <f aca="false">IF(D1335&gt;=F1334,"",IF(A1335="","",IF($D$9&gt;0,$D$9,0)+IF(AND(DATE(YEAR(B1335),MONTH($D$11),DAY($D$11))&gt;B1334,DATE(YEAR(B1335),MONTH($D$11),DAY($D$11))&lt;=B1335),$D$10,0)+IF(AND($D$13&gt;B1334,$D$13&lt;=B1335),$D$12,0)))</f>
        <v>#VALUE!</v>
      </c>
      <c r="F1335" s="0" t="e">
        <f aca="false">IF(A1335="","",F1334-D1335-E1335)</f>
        <v>#VALUE!</v>
      </c>
    </row>
    <row r="1336" customFormat="false" ht="12.85" hidden="false" customHeight="false" outlineLevel="0" collapsed="false">
      <c r="A1336" s="0" t="e">
        <f aca="false">IF(AND(A1335&lt;$F$12,F1335&gt;0),A1335+1,"")</f>
        <v>#VALUE!</v>
      </c>
      <c r="B1336" s="19" t="e">
        <f aca="false">IF(A1336="","",IF(VLOOKUP($B$12,Data!$A$2:$B$8,2,0)&lt;13,EDATE($B$16,A1336*12/VLOOKUP($B$12,Data!$A$2:$B$8,2,0)),IF(VLOOKUP($B$12,Data!$A$2:$B$8,2,0)=52,B1335+7,B1335+14)))</f>
        <v>#VALUE!</v>
      </c>
      <c r="C1336" s="0" t="e">
        <f aca="false">IF(A1336="","",F1335*($B$10/VLOOKUP($B$12,Data!$A$2:$B$8,2,0)))</f>
        <v>#VALUE!</v>
      </c>
      <c r="D1336" s="0" t="e">
        <f aca="false">IF(A1336="","",IF(F1335&lt;$F$9,F1335,$F$9-C1336))</f>
        <v>#VALUE!</v>
      </c>
      <c r="E1336" s="20" t="e">
        <f aca="false">IF(D1336&gt;=F1335,"",IF(A1336="","",IF($D$9&gt;0,$D$9,0)+IF(AND(DATE(YEAR(B1336),MONTH($D$11),DAY($D$11))&gt;B1335,DATE(YEAR(B1336),MONTH($D$11),DAY($D$11))&lt;=B1336),$D$10,0)+IF(AND($D$13&gt;B1335,$D$13&lt;=B1336),$D$12,0)))</f>
        <v>#VALUE!</v>
      </c>
      <c r="F1336" s="0" t="e">
        <f aca="false">IF(A1336="","",F1335-D1336-E1336)</f>
        <v>#VALUE!</v>
      </c>
    </row>
    <row r="1337" customFormat="false" ht="12.85" hidden="false" customHeight="false" outlineLevel="0" collapsed="false">
      <c r="A1337" s="0" t="e">
        <f aca="false">IF(AND(A1336&lt;$F$12,F1336&gt;0),A1336+1,"")</f>
        <v>#VALUE!</v>
      </c>
      <c r="B1337" s="19" t="e">
        <f aca="false">IF(A1337="","",IF(VLOOKUP($B$12,Data!$A$2:$B$8,2,0)&lt;13,EDATE($B$16,A1337*12/VLOOKUP($B$12,Data!$A$2:$B$8,2,0)),IF(VLOOKUP($B$12,Data!$A$2:$B$8,2,0)=52,B1336+7,B1336+14)))</f>
        <v>#VALUE!</v>
      </c>
      <c r="C1337" s="0" t="e">
        <f aca="false">IF(A1337="","",F1336*($B$10/VLOOKUP($B$12,Data!$A$2:$B$8,2,0)))</f>
        <v>#VALUE!</v>
      </c>
      <c r="D1337" s="0" t="e">
        <f aca="false">IF(A1337="","",IF(F1336&lt;$F$9,F1336,$F$9-C1337))</f>
        <v>#VALUE!</v>
      </c>
      <c r="E1337" s="20" t="e">
        <f aca="false">IF(D1337&gt;=F1336,"",IF(A1337="","",IF($D$9&gt;0,$D$9,0)+IF(AND(DATE(YEAR(B1337),MONTH($D$11),DAY($D$11))&gt;B1336,DATE(YEAR(B1337),MONTH($D$11),DAY($D$11))&lt;=B1337),$D$10,0)+IF(AND($D$13&gt;B1336,$D$13&lt;=B1337),$D$12,0)))</f>
        <v>#VALUE!</v>
      </c>
      <c r="F1337" s="0" t="e">
        <f aca="false">IF(A1337="","",F1336-D1337-E1337)</f>
        <v>#VALUE!</v>
      </c>
    </row>
    <row r="1338" customFormat="false" ht="12.85" hidden="false" customHeight="false" outlineLevel="0" collapsed="false">
      <c r="A1338" s="0" t="e">
        <f aca="false">IF(AND(A1337&lt;$F$12,F1337&gt;0),A1337+1,"")</f>
        <v>#VALUE!</v>
      </c>
      <c r="B1338" s="19" t="e">
        <f aca="false">IF(A1338="","",IF(VLOOKUP($B$12,Data!$A$2:$B$8,2,0)&lt;13,EDATE($B$16,A1338*12/VLOOKUP($B$12,Data!$A$2:$B$8,2,0)),IF(VLOOKUP($B$12,Data!$A$2:$B$8,2,0)=52,B1337+7,B1337+14)))</f>
        <v>#VALUE!</v>
      </c>
      <c r="C1338" s="0" t="e">
        <f aca="false">IF(A1338="","",F1337*($B$10/VLOOKUP($B$12,Data!$A$2:$B$8,2,0)))</f>
        <v>#VALUE!</v>
      </c>
      <c r="D1338" s="0" t="e">
        <f aca="false">IF(A1338="","",IF(F1337&lt;$F$9,F1337,$F$9-C1338))</f>
        <v>#VALUE!</v>
      </c>
      <c r="E1338" s="20" t="e">
        <f aca="false">IF(D1338&gt;=F1337,"",IF(A1338="","",IF($D$9&gt;0,$D$9,0)+IF(AND(DATE(YEAR(B1338),MONTH($D$11),DAY($D$11))&gt;B1337,DATE(YEAR(B1338),MONTH($D$11),DAY($D$11))&lt;=B1338),$D$10,0)+IF(AND($D$13&gt;B1337,$D$13&lt;=B1338),$D$12,0)))</f>
        <v>#VALUE!</v>
      </c>
      <c r="F1338" s="0" t="e">
        <f aca="false">IF(A1338="","",F1337-D1338-E1338)</f>
        <v>#VALUE!</v>
      </c>
    </row>
    <row r="1339" customFormat="false" ht="12.85" hidden="false" customHeight="false" outlineLevel="0" collapsed="false">
      <c r="A1339" s="0" t="e">
        <f aca="false">IF(AND(A1338&lt;$F$12,F1338&gt;0),A1338+1,"")</f>
        <v>#VALUE!</v>
      </c>
      <c r="B1339" s="19" t="e">
        <f aca="false">IF(A1339="","",IF(VLOOKUP($B$12,Data!$A$2:$B$8,2,0)&lt;13,EDATE($B$16,A1339*12/VLOOKUP($B$12,Data!$A$2:$B$8,2,0)),IF(VLOOKUP($B$12,Data!$A$2:$B$8,2,0)=52,B1338+7,B1338+14)))</f>
        <v>#VALUE!</v>
      </c>
      <c r="C1339" s="0" t="e">
        <f aca="false">IF(A1339="","",F1338*($B$10/VLOOKUP($B$12,Data!$A$2:$B$8,2,0)))</f>
        <v>#VALUE!</v>
      </c>
      <c r="D1339" s="0" t="e">
        <f aca="false">IF(A1339="","",IF(F1338&lt;$F$9,F1338,$F$9-C1339))</f>
        <v>#VALUE!</v>
      </c>
      <c r="E1339" s="20" t="e">
        <f aca="false">IF(D1339&gt;=F1338,"",IF(A1339="","",IF($D$9&gt;0,$D$9,0)+IF(AND(DATE(YEAR(B1339),MONTH($D$11),DAY($D$11))&gt;B1338,DATE(YEAR(B1339),MONTH($D$11),DAY($D$11))&lt;=B1339),$D$10,0)+IF(AND($D$13&gt;B1338,$D$13&lt;=B1339),$D$12,0)))</f>
        <v>#VALUE!</v>
      </c>
      <c r="F1339" s="0" t="e">
        <f aca="false">IF(A1339="","",F1338-D1339-E1339)</f>
        <v>#VALUE!</v>
      </c>
    </row>
    <row r="1340" customFormat="false" ht="12.85" hidden="false" customHeight="false" outlineLevel="0" collapsed="false">
      <c r="A1340" s="0" t="e">
        <f aca="false">IF(AND(A1339&lt;$F$12,F1339&gt;0),A1339+1,"")</f>
        <v>#VALUE!</v>
      </c>
      <c r="B1340" s="19" t="e">
        <f aca="false">IF(A1340="","",IF(VLOOKUP($B$12,Data!$A$2:$B$8,2,0)&lt;13,EDATE($B$16,A1340*12/VLOOKUP($B$12,Data!$A$2:$B$8,2,0)),IF(VLOOKUP($B$12,Data!$A$2:$B$8,2,0)=52,B1339+7,B1339+14)))</f>
        <v>#VALUE!</v>
      </c>
      <c r="C1340" s="0" t="e">
        <f aca="false">IF(A1340="","",F1339*($B$10/VLOOKUP($B$12,Data!$A$2:$B$8,2,0)))</f>
        <v>#VALUE!</v>
      </c>
      <c r="D1340" s="0" t="e">
        <f aca="false">IF(A1340="","",IF(F1339&lt;$F$9,F1339,$F$9-C1340))</f>
        <v>#VALUE!</v>
      </c>
      <c r="E1340" s="20" t="e">
        <f aca="false">IF(D1340&gt;=F1339,"",IF(A1340="","",IF($D$9&gt;0,$D$9,0)+IF(AND(DATE(YEAR(B1340),MONTH($D$11),DAY($D$11))&gt;B1339,DATE(YEAR(B1340),MONTH($D$11),DAY($D$11))&lt;=B1340),$D$10,0)+IF(AND($D$13&gt;B1339,$D$13&lt;=B1340),$D$12,0)))</f>
        <v>#VALUE!</v>
      </c>
      <c r="F1340" s="0" t="e">
        <f aca="false">IF(A1340="","",F1339-D1340-E1340)</f>
        <v>#VALUE!</v>
      </c>
    </row>
    <row r="1341" customFormat="false" ht="12.85" hidden="false" customHeight="false" outlineLevel="0" collapsed="false">
      <c r="A1341" s="0" t="e">
        <f aca="false">IF(AND(A1340&lt;$F$12,F1340&gt;0),A1340+1,"")</f>
        <v>#VALUE!</v>
      </c>
      <c r="B1341" s="19" t="e">
        <f aca="false">IF(A1341="","",IF(VLOOKUP($B$12,Data!$A$2:$B$8,2,0)&lt;13,EDATE($B$16,A1341*12/VLOOKUP($B$12,Data!$A$2:$B$8,2,0)),IF(VLOOKUP($B$12,Data!$A$2:$B$8,2,0)=52,B1340+7,B1340+14)))</f>
        <v>#VALUE!</v>
      </c>
      <c r="C1341" s="0" t="e">
        <f aca="false">IF(A1341="","",F1340*($B$10/VLOOKUP($B$12,Data!$A$2:$B$8,2,0)))</f>
        <v>#VALUE!</v>
      </c>
      <c r="D1341" s="0" t="e">
        <f aca="false">IF(A1341="","",IF(F1340&lt;$F$9,F1340,$F$9-C1341))</f>
        <v>#VALUE!</v>
      </c>
      <c r="E1341" s="20" t="e">
        <f aca="false">IF(D1341&gt;=F1340,"",IF(A1341="","",IF($D$9&gt;0,$D$9,0)+IF(AND(DATE(YEAR(B1341),MONTH($D$11),DAY($D$11))&gt;B1340,DATE(YEAR(B1341),MONTH($D$11),DAY($D$11))&lt;=B1341),$D$10,0)+IF(AND($D$13&gt;B1340,$D$13&lt;=B1341),$D$12,0)))</f>
        <v>#VALUE!</v>
      </c>
      <c r="F1341" s="0" t="e">
        <f aca="false">IF(A1341="","",F1340-D1341-E1341)</f>
        <v>#VALUE!</v>
      </c>
    </row>
    <row r="1342" customFormat="false" ht="12.85" hidden="false" customHeight="false" outlineLevel="0" collapsed="false">
      <c r="A1342" s="0" t="e">
        <f aca="false">IF(AND(A1341&lt;$F$12,F1341&gt;0),A1341+1,"")</f>
        <v>#VALUE!</v>
      </c>
      <c r="B1342" s="19" t="e">
        <f aca="false">IF(A1342="","",IF(VLOOKUP($B$12,Data!$A$2:$B$8,2,0)&lt;13,EDATE($B$16,A1342*12/VLOOKUP($B$12,Data!$A$2:$B$8,2,0)),IF(VLOOKUP($B$12,Data!$A$2:$B$8,2,0)=52,B1341+7,B1341+14)))</f>
        <v>#VALUE!</v>
      </c>
      <c r="C1342" s="0" t="e">
        <f aca="false">IF(A1342="","",F1341*($B$10/VLOOKUP($B$12,Data!$A$2:$B$8,2,0)))</f>
        <v>#VALUE!</v>
      </c>
      <c r="D1342" s="0" t="e">
        <f aca="false">IF(A1342="","",IF(F1341&lt;$F$9,F1341,$F$9-C1342))</f>
        <v>#VALUE!</v>
      </c>
      <c r="E1342" s="20" t="e">
        <f aca="false">IF(D1342&gt;=F1341,"",IF(A1342="","",IF($D$9&gt;0,$D$9,0)+IF(AND(DATE(YEAR(B1342),MONTH($D$11),DAY($D$11))&gt;B1341,DATE(YEAR(B1342),MONTH($D$11),DAY($D$11))&lt;=B1342),$D$10,0)+IF(AND($D$13&gt;B1341,$D$13&lt;=B1342),$D$12,0)))</f>
        <v>#VALUE!</v>
      </c>
      <c r="F1342" s="0" t="e">
        <f aca="false">IF(A1342="","",F1341-D1342-E1342)</f>
        <v>#VALUE!</v>
      </c>
    </row>
    <row r="1343" customFormat="false" ht="12.85" hidden="false" customHeight="false" outlineLevel="0" collapsed="false">
      <c r="A1343" s="0" t="e">
        <f aca="false">IF(AND(A1342&lt;$F$12,F1342&gt;0),A1342+1,"")</f>
        <v>#VALUE!</v>
      </c>
      <c r="B1343" s="19" t="e">
        <f aca="false">IF(A1343="","",IF(VLOOKUP($B$12,Data!$A$2:$B$8,2,0)&lt;13,EDATE($B$16,A1343*12/VLOOKUP($B$12,Data!$A$2:$B$8,2,0)),IF(VLOOKUP($B$12,Data!$A$2:$B$8,2,0)=52,B1342+7,B1342+14)))</f>
        <v>#VALUE!</v>
      </c>
      <c r="C1343" s="0" t="e">
        <f aca="false">IF(A1343="","",F1342*($B$10/VLOOKUP($B$12,Data!$A$2:$B$8,2,0)))</f>
        <v>#VALUE!</v>
      </c>
      <c r="D1343" s="0" t="e">
        <f aca="false">IF(A1343="","",IF(F1342&lt;$F$9,F1342,$F$9-C1343))</f>
        <v>#VALUE!</v>
      </c>
      <c r="E1343" s="20" t="e">
        <f aca="false">IF(D1343&gt;=F1342,"",IF(A1343="","",IF($D$9&gt;0,$D$9,0)+IF(AND(DATE(YEAR(B1343),MONTH($D$11),DAY($D$11))&gt;B1342,DATE(YEAR(B1343),MONTH($D$11),DAY($D$11))&lt;=B1343),$D$10,0)+IF(AND($D$13&gt;B1342,$D$13&lt;=B1343),$D$12,0)))</f>
        <v>#VALUE!</v>
      </c>
      <c r="F1343" s="0" t="e">
        <f aca="false">IF(A1343="","",F1342-D1343-E1343)</f>
        <v>#VALUE!</v>
      </c>
    </row>
    <row r="1344" customFormat="false" ht="12.85" hidden="false" customHeight="false" outlineLevel="0" collapsed="false">
      <c r="A1344" s="0" t="e">
        <f aca="false">IF(AND(A1343&lt;$F$12,F1343&gt;0),A1343+1,"")</f>
        <v>#VALUE!</v>
      </c>
      <c r="B1344" s="19" t="e">
        <f aca="false">IF(A1344="","",IF(VLOOKUP($B$12,Data!$A$2:$B$8,2,0)&lt;13,EDATE($B$16,A1344*12/VLOOKUP($B$12,Data!$A$2:$B$8,2,0)),IF(VLOOKUP($B$12,Data!$A$2:$B$8,2,0)=52,B1343+7,B1343+14)))</f>
        <v>#VALUE!</v>
      </c>
      <c r="C1344" s="0" t="e">
        <f aca="false">IF(A1344="","",F1343*($B$10/VLOOKUP($B$12,Data!$A$2:$B$8,2,0)))</f>
        <v>#VALUE!</v>
      </c>
      <c r="D1344" s="0" t="e">
        <f aca="false">IF(A1344="","",IF(F1343&lt;$F$9,F1343,$F$9-C1344))</f>
        <v>#VALUE!</v>
      </c>
      <c r="E1344" s="20" t="e">
        <f aca="false">IF(D1344&gt;=F1343,"",IF(A1344="","",IF($D$9&gt;0,$D$9,0)+IF(AND(DATE(YEAR(B1344),MONTH($D$11),DAY($D$11))&gt;B1343,DATE(YEAR(B1344),MONTH($D$11),DAY($D$11))&lt;=B1344),$D$10,0)+IF(AND($D$13&gt;B1343,$D$13&lt;=B1344),$D$12,0)))</f>
        <v>#VALUE!</v>
      </c>
      <c r="F1344" s="0" t="e">
        <f aca="false">IF(A1344="","",F1343-D1344-E1344)</f>
        <v>#VALUE!</v>
      </c>
    </row>
    <row r="1345" customFormat="false" ht="12.85" hidden="false" customHeight="false" outlineLevel="0" collapsed="false">
      <c r="A1345" s="0" t="e">
        <f aca="false">IF(AND(A1344&lt;$F$12,F1344&gt;0),A1344+1,"")</f>
        <v>#VALUE!</v>
      </c>
      <c r="B1345" s="19" t="e">
        <f aca="false">IF(A1345="","",IF(VLOOKUP($B$12,Data!$A$2:$B$8,2,0)&lt;13,EDATE($B$16,A1345*12/VLOOKUP($B$12,Data!$A$2:$B$8,2,0)),IF(VLOOKUP($B$12,Data!$A$2:$B$8,2,0)=52,B1344+7,B1344+14)))</f>
        <v>#VALUE!</v>
      </c>
      <c r="C1345" s="0" t="e">
        <f aca="false">IF(A1345="","",F1344*($B$10/VLOOKUP($B$12,Data!$A$2:$B$8,2,0)))</f>
        <v>#VALUE!</v>
      </c>
      <c r="D1345" s="0" t="e">
        <f aca="false">IF(A1345="","",IF(F1344&lt;$F$9,F1344,$F$9-C1345))</f>
        <v>#VALUE!</v>
      </c>
      <c r="E1345" s="20" t="e">
        <f aca="false">IF(D1345&gt;=F1344,"",IF(A1345="","",IF($D$9&gt;0,$D$9,0)+IF(AND(DATE(YEAR(B1345),MONTH($D$11),DAY($D$11))&gt;B1344,DATE(YEAR(B1345),MONTH($D$11),DAY($D$11))&lt;=B1345),$D$10,0)+IF(AND($D$13&gt;B1344,$D$13&lt;=B1345),$D$12,0)))</f>
        <v>#VALUE!</v>
      </c>
      <c r="F1345" s="0" t="e">
        <f aca="false">IF(A1345="","",F1344-D1345-E1345)</f>
        <v>#VALUE!</v>
      </c>
    </row>
    <row r="1346" customFormat="false" ht="12.85" hidden="false" customHeight="false" outlineLevel="0" collapsed="false">
      <c r="A1346" s="0" t="e">
        <f aca="false">IF(AND(A1345&lt;$F$12,F1345&gt;0),A1345+1,"")</f>
        <v>#VALUE!</v>
      </c>
      <c r="B1346" s="19" t="e">
        <f aca="false">IF(A1346="","",IF(VLOOKUP($B$12,Data!$A$2:$B$8,2,0)&lt;13,EDATE($B$16,A1346*12/VLOOKUP($B$12,Data!$A$2:$B$8,2,0)),IF(VLOOKUP($B$12,Data!$A$2:$B$8,2,0)=52,B1345+7,B1345+14)))</f>
        <v>#VALUE!</v>
      </c>
      <c r="C1346" s="0" t="e">
        <f aca="false">IF(A1346="","",F1345*($B$10/VLOOKUP($B$12,Data!$A$2:$B$8,2,0)))</f>
        <v>#VALUE!</v>
      </c>
      <c r="D1346" s="0" t="e">
        <f aca="false">IF(A1346="","",IF(F1345&lt;$F$9,F1345,$F$9-C1346))</f>
        <v>#VALUE!</v>
      </c>
      <c r="E1346" s="20" t="e">
        <f aca="false">IF(D1346&gt;=F1345,"",IF(A1346="","",IF($D$9&gt;0,$D$9,0)+IF(AND(DATE(YEAR(B1346),MONTH($D$11),DAY($D$11))&gt;B1345,DATE(YEAR(B1346),MONTH($D$11),DAY($D$11))&lt;=B1346),$D$10,0)+IF(AND($D$13&gt;B1345,$D$13&lt;=B1346),$D$12,0)))</f>
        <v>#VALUE!</v>
      </c>
      <c r="F1346" s="0" t="e">
        <f aca="false">IF(A1346="","",F1345-D1346-E1346)</f>
        <v>#VALUE!</v>
      </c>
    </row>
    <row r="1347" customFormat="false" ht="12.85" hidden="false" customHeight="false" outlineLevel="0" collapsed="false">
      <c r="A1347" s="0" t="e">
        <f aca="false">IF(AND(A1346&lt;$F$12,F1346&gt;0),A1346+1,"")</f>
        <v>#VALUE!</v>
      </c>
      <c r="B1347" s="19" t="e">
        <f aca="false">IF(A1347="","",IF(VLOOKUP($B$12,Data!$A$2:$B$8,2,0)&lt;13,EDATE($B$16,A1347*12/VLOOKUP($B$12,Data!$A$2:$B$8,2,0)),IF(VLOOKUP($B$12,Data!$A$2:$B$8,2,0)=52,B1346+7,B1346+14)))</f>
        <v>#VALUE!</v>
      </c>
      <c r="C1347" s="0" t="e">
        <f aca="false">IF(A1347="","",F1346*($B$10/VLOOKUP($B$12,Data!$A$2:$B$8,2,0)))</f>
        <v>#VALUE!</v>
      </c>
      <c r="D1347" s="0" t="e">
        <f aca="false">IF(A1347="","",IF(F1346&lt;$F$9,F1346,$F$9-C1347))</f>
        <v>#VALUE!</v>
      </c>
      <c r="E1347" s="20" t="e">
        <f aca="false">IF(D1347&gt;=F1346,"",IF(A1347="","",IF($D$9&gt;0,$D$9,0)+IF(AND(DATE(YEAR(B1347),MONTH($D$11),DAY($D$11))&gt;B1346,DATE(YEAR(B1347),MONTH($D$11),DAY($D$11))&lt;=B1347),$D$10,0)+IF(AND($D$13&gt;B1346,$D$13&lt;=B1347),$D$12,0)))</f>
        <v>#VALUE!</v>
      </c>
      <c r="F1347" s="0" t="e">
        <f aca="false">IF(A1347="","",F1346-D1347-E1347)</f>
        <v>#VALUE!</v>
      </c>
    </row>
    <row r="1348" customFormat="false" ht="12.85" hidden="false" customHeight="false" outlineLevel="0" collapsed="false">
      <c r="A1348" s="0" t="e">
        <f aca="false">IF(AND(A1347&lt;$F$12,F1347&gt;0),A1347+1,"")</f>
        <v>#VALUE!</v>
      </c>
      <c r="B1348" s="19" t="e">
        <f aca="false">IF(A1348="","",IF(VLOOKUP($B$12,Data!$A$2:$B$8,2,0)&lt;13,EDATE($B$16,A1348*12/VLOOKUP($B$12,Data!$A$2:$B$8,2,0)),IF(VLOOKUP($B$12,Data!$A$2:$B$8,2,0)=52,B1347+7,B1347+14)))</f>
        <v>#VALUE!</v>
      </c>
      <c r="C1348" s="0" t="e">
        <f aca="false">IF(A1348="","",F1347*($B$10/VLOOKUP($B$12,Data!$A$2:$B$8,2,0)))</f>
        <v>#VALUE!</v>
      </c>
      <c r="D1348" s="0" t="e">
        <f aca="false">IF(A1348="","",IF(F1347&lt;$F$9,F1347,$F$9-C1348))</f>
        <v>#VALUE!</v>
      </c>
      <c r="E1348" s="20" t="e">
        <f aca="false">IF(D1348&gt;=F1347,"",IF(A1348="","",IF($D$9&gt;0,$D$9,0)+IF(AND(DATE(YEAR(B1348),MONTH($D$11),DAY($D$11))&gt;B1347,DATE(YEAR(B1348),MONTH($D$11),DAY($D$11))&lt;=B1348),$D$10,0)+IF(AND($D$13&gt;B1347,$D$13&lt;=B1348),$D$12,0)))</f>
        <v>#VALUE!</v>
      </c>
      <c r="F1348" s="0" t="e">
        <f aca="false">IF(A1348="","",F1347-D1348-E1348)</f>
        <v>#VALUE!</v>
      </c>
    </row>
    <row r="1349" customFormat="false" ht="12.85" hidden="false" customHeight="false" outlineLevel="0" collapsed="false">
      <c r="A1349" s="0" t="e">
        <f aca="false">IF(AND(A1348&lt;$F$12,F1348&gt;0),A1348+1,"")</f>
        <v>#VALUE!</v>
      </c>
      <c r="B1349" s="19" t="e">
        <f aca="false">IF(A1349="","",IF(VLOOKUP($B$12,Data!$A$2:$B$8,2,0)&lt;13,EDATE($B$16,A1349*12/VLOOKUP($B$12,Data!$A$2:$B$8,2,0)),IF(VLOOKUP($B$12,Data!$A$2:$B$8,2,0)=52,B1348+7,B1348+14)))</f>
        <v>#VALUE!</v>
      </c>
      <c r="C1349" s="0" t="e">
        <f aca="false">IF(A1349="","",F1348*($B$10/VLOOKUP($B$12,Data!$A$2:$B$8,2,0)))</f>
        <v>#VALUE!</v>
      </c>
      <c r="D1349" s="0" t="e">
        <f aca="false">IF(A1349="","",IF(F1348&lt;$F$9,F1348,$F$9-C1349))</f>
        <v>#VALUE!</v>
      </c>
      <c r="E1349" s="20" t="e">
        <f aca="false">IF(D1349&gt;=F1348,"",IF(A1349="","",IF($D$9&gt;0,$D$9,0)+IF(AND(DATE(YEAR(B1349),MONTH($D$11),DAY($D$11))&gt;B1348,DATE(YEAR(B1349),MONTH($D$11),DAY($D$11))&lt;=B1349),$D$10,0)+IF(AND($D$13&gt;B1348,$D$13&lt;=B1349),$D$12,0)))</f>
        <v>#VALUE!</v>
      </c>
      <c r="F1349" s="0" t="e">
        <f aca="false">IF(A1349="","",F1348-D1349-E1349)</f>
        <v>#VALUE!</v>
      </c>
    </row>
    <row r="1350" customFormat="false" ht="12.85" hidden="false" customHeight="false" outlineLevel="0" collapsed="false">
      <c r="A1350" s="0" t="e">
        <f aca="false">IF(AND(A1349&lt;$F$12,F1349&gt;0),A1349+1,"")</f>
        <v>#VALUE!</v>
      </c>
      <c r="B1350" s="19" t="e">
        <f aca="false">IF(A1350="","",IF(VLOOKUP($B$12,Data!$A$2:$B$8,2,0)&lt;13,EDATE($B$16,A1350*12/VLOOKUP($B$12,Data!$A$2:$B$8,2,0)),IF(VLOOKUP($B$12,Data!$A$2:$B$8,2,0)=52,B1349+7,B1349+14)))</f>
        <v>#VALUE!</v>
      </c>
      <c r="C1350" s="0" t="e">
        <f aca="false">IF(A1350="","",F1349*($B$10/VLOOKUP($B$12,Data!$A$2:$B$8,2,0)))</f>
        <v>#VALUE!</v>
      </c>
      <c r="D1350" s="0" t="e">
        <f aca="false">IF(A1350="","",IF(F1349&lt;$F$9,F1349,$F$9-C1350))</f>
        <v>#VALUE!</v>
      </c>
      <c r="E1350" s="20" t="e">
        <f aca="false">IF(D1350&gt;=F1349,"",IF(A1350="","",IF($D$9&gt;0,$D$9,0)+IF(AND(DATE(YEAR(B1350),MONTH($D$11),DAY($D$11))&gt;B1349,DATE(YEAR(B1350),MONTH($D$11),DAY($D$11))&lt;=B1350),$D$10,0)+IF(AND($D$13&gt;B1349,$D$13&lt;=B1350),$D$12,0)))</f>
        <v>#VALUE!</v>
      </c>
      <c r="F1350" s="0" t="e">
        <f aca="false">IF(A1350="","",F1349-D1350-E1350)</f>
        <v>#VALUE!</v>
      </c>
    </row>
    <row r="1351" customFormat="false" ht="12.85" hidden="false" customHeight="false" outlineLevel="0" collapsed="false">
      <c r="A1351" s="0" t="e">
        <f aca="false">IF(AND(A1350&lt;$F$12,F1350&gt;0),A1350+1,"")</f>
        <v>#VALUE!</v>
      </c>
      <c r="B1351" s="19" t="e">
        <f aca="false">IF(A1351="","",IF(VLOOKUP($B$12,Data!$A$2:$B$8,2,0)&lt;13,EDATE($B$16,A1351*12/VLOOKUP($B$12,Data!$A$2:$B$8,2,0)),IF(VLOOKUP($B$12,Data!$A$2:$B$8,2,0)=52,B1350+7,B1350+14)))</f>
        <v>#VALUE!</v>
      </c>
      <c r="C1351" s="0" t="e">
        <f aca="false">IF(A1351="","",F1350*($B$10/VLOOKUP($B$12,Data!$A$2:$B$8,2,0)))</f>
        <v>#VALUE!</v>
      </c>
      <c r="D1351" s="0" t="e">
        <f aca="false">IF(A1351="","",IF(F1350&lt;$F$9,F1350,$F$9-C1351))</f>
        <v>#VALUE!</v>
      </c>
      <c r="E1351" s="20" t="e">
        <f aca="false">IF(D1351&gt;=F1350,"",IF(A1351="","",IF($D$9&gt;0,$D$9,0)+IF(AND(DATE(YEAR(B1351),MONTH($D$11),DAY($D$11))&gt;B1350,DATE(YEAR(B1351),MONTH($D$11),DAY($D$11))&lt;=B1351),$D$10,0)+IF(AND($D$13&gt;B1350,$D$13&lt;=B1351),$D$12,0)))</f>
        <v>#VALUE!</v>
      </c>
      <c r="F1351" s="0" t="e">
        <f aca="false">IF(A1351="","",F1350-D1351-E1351)</f>
        <v>#VALUE!</v>
      </c>
    </row>
    <row r="1352" customFormat="false" ht="12.85" hidden="false" customHeight="false" outlineLevel="0" collapsed="false">
      <c r="A1352" s="0" t="e">
        <f aca="false">IF(AND(A1351&lt;$F$12,F1351&gt;0),A1351+1,"")</f>
        <v>#VALUE!</v>
      </c>
      <c r="B1352" s="19" t="e">
        <f aca="false">IF(A1352="","",IF(VLOOKUP($B$12,Data!$A$2:$B$8,2,0)&lt;13,EDATE($B$16,A1352*12/VLOOKUP($B$12,Data!$A$2:$B$8,2,0)),IF(VLOOKUP($B$12,Data!$A$2:$B$8,2,0)=52,B1351+7,B1351+14)))</f>
        <v>#VALUE!</v>
      </c>
      <c r="C1352" s="0" t="e">
        <f aca="false">IF(A1352="","",F1351*($B$10/VLOOKUP($B$12,Data!$A$2:$B$8,2,0)))</f>
        <v>#VALUE!</v>
      </c>
      <c r="D1352" s="0" t="e">
        <f aca="false">IF(A1352="","",IF(F1351&lt;$F$9,F1351,$F$9-C1352))</f>
        <v>#VALUE!</v>
      </c>
      <c r="E1352" s="20" t="e">
        <f aca="false">IF(D1352&gt;=F1351,"",IF(A1352="","",IF($D$9&gt;0,$D$9,0)+IF(AND(DATE(YEAR(B1352),MONTH($D$11),DAY($D$11))&gt;B1351,DATE(YEAR(B1352),MONTH($D$11),DAY($D$11))&lt;=B1352),$D$10,0)+IF(AND($D$13&gt;B1351,$D$13&lt;=B1352),$D$12,0)))</f>
        <v>#VALUE!</v>
      </c>
      <c r="F1352" s="0" t="e">
        <f aca="false">IF(A1352="","",F1351-D1352-E1352)</f>
        <v>#VALUE!</v>
      </c>
    </row>
    <row r="1353" customFormat="false" ht="12.85" hidden="false" customHeight="false" outlineLevel="0" collapsed="false">
      <c r="A1353" s="0" t="e">
        <f aca="false">IF(AND(A1352&lt;$F$12,F1352&gt;0),A1352+1,"")</f>
        <v>#VALUE!</v>
      </c>
      <c r="B1353" s="19" t="e">
        <f aca="false">IF(A1353="","",IF(VLOOKUP($B$12,Data!$A$2:$B$8,2,0)&lt;13,EDATE($B$16,A1353*12/VLOOKUP($B$12,Data!$A$2:$B$8,2,0)),IF(VLOOKUP($B$12,Data!$A$2:$B$8,2,0)=52,B1352+7,B1352+14)))</f>
        <v>#VALUE!</v>
      </c>
      <c r="C1353" s="0" t="e">
        <f aca="false">IF(A1353="","",F1352*($B$10/VLOOKUP($B$12,Data!$A$2:$B$8,2,0)))</f>
        <v>#VALUE!</v>
      </c>
      <c r="D1353" s="0" t="e">
        <f aca="false">IF(A1353="","",IF(F1352&lt;$F$9,F1352,$F$9-C1353))</f>
        <v>#VALUE!</v>
      </c>
      <c r="E1353" s="20" t="e">
        <f aca="false">IF(D1353&gt;=F1352,"",IF(A1353="","",IF($D$9&gt;0,$D$9,0)+IF(AND(DATE(YEAR(B1353),MONTH($D$11),DAY($D$11))&gt;B1352,DATE(YEAR(B1353),MONTH($D$11),DAY($D$11))&lt;=B1353),$D$10,0)+IF(AND($D$13&gt;B1352,$D$13&lt;=B1353),$D$12,0)))</f>
        <v>#VALUE!</v>
      </c>
      <c r="F1353" s="0" t="e">
        <f aca="false">IF(A1353="","",F1352-D1353-E1353)</f>
        <v>#VALUE!</v>
      </c>
    </row>
    <row r="1354" customFormat="false" ht="12.85" hidden="false" customHeight="false" outlineLevel="0" collapsed="false">
      <c r="A1354" s="0" t="e">
        <f aca="false">IF(AND(A1353&lt;$F$12,F1353&gt;0),A1353+1,"")</f>
        <v>#VALUE!</v>
      </c>
      <c r="B1354" s="19" t="e">
        <f aca="false">IF(A1354="","",IF(VLOOKUP($B$12,Data!$A$2:$B$8,2,0)&lt;13,EDATE($B$16,A1354*12/VLOOKUP($B$12,Data!$A$2:$B$8,2,0)),IF(VLOOKUP($B$12,Data!$A$2:$B$8,2,0)=52,B1353+7,B1353+14)))</f>
        <v>#VALUE!</v>
      </c>
      <c r="C1354" s="0" t="e">
        <f aca="false">IF(A1354="","",F1353*($B$10/VLOOKUP($B$12,Data!$A$2:$B$8,2,0)))</f>
        <v>#VALUE!</v>
      </c>
      <c r="D1354" s="0" t="e">
        <f aca="false">IF(A1354="","",IF(F1353&lt;$F$9,F1353,$F$9-C1354))</f>
        <v>#VALUE!</v>
      </c>
      <c r="E1354" s="20" t="e">
        <f aca="false">IF(D1354&gt;=F1353,"",IF(A1354="","",IF($D$9&gt;0,$D$9,0)+IF(AND(DATE(YEAR(B1354),MONTH($D$11),DAY($D$11))&gt;B1353,DATE(YEAR(B1354),MONTH($D$11),DAY($D$11))&lt;=B1354),$D$10,0)+IF(AND($D$13&gt;B1353,$D$13&lt;=B1354),$D$12,0)))</f>
        <v>#VALUE!</v>
      </c>
      <c r="F1354" s="0" t="e">
        <f aca="false">IF(A1354="","",F1353-D1354-E1354)</f>
        <v>#VALUE!</v>
      </c>
    </row>
    <row r="1355" customFormat="false" ht="12.85" hidden="false" customHeight="false" outlineLevel="0" collapsed="false">
      <c r="A1355" s="0" t="e">
        <f aca="false">IF(AND(A1354&lt;$F$12,F1354&gt;0),A1354+1,"")</f>
        <v>#VALUE!</v>
      </c>
      <c r="B1355" s="19" t="e">
        <f aca="false">IF(A1355="","",IF(VLOOKUP($B$12,Data!$A$2:$B$8,2,0)&lt;13,EDATE($B$16,A1355*12/VLOOKUP($B$12,Data!$A$2:$B$8,2,0)),IF(VLOOKUP($B$12,Data!$A$2:$B$8,2,0)=52,B1354+7,B1354+14)))</f>
        <v>#VALUE!</v>
      </c>
      <c r="C1355" s="0" t="e">
        <f aca="false">IF(A1355="","",F1354*($B$10/VLOOKUP($B$12,Data!$A$2:$B$8,2,0)))</f>
        <v>#VALUE!</v>
      </c>
      <c r="D1355" s="0" t="e">
        <f aca="false">IF(A1355="","",IF(F1354&lt;$F$9,F1354,$F$9-C1355))</f>
        <v>#VALUE!</v>
      </c>
      <c r="E1355" s="20" t="e">
        <f aca="false">IF(D1355&gt;=F1354,"",IF(A1355="","",IF($D$9&gt;0,$D$9,0)+IF(AND(DATE(YEAR(B1355),MONTH($D$11),DAY($D$11))&gt;B1354,DATE(YEAR(B1355),MONTH($D$11),DAY($D$11))&lt;=B1355),$D$10,0)+IF(AND($D$13&gt;B1354,$D$13&lt;=B1355),$D$12,0)))</f>
        <v>#VALUE!</v>
      </c>
      <c r="F1355" s="0" t="e">
        <f aca="false">IF(A1355="","",F1354-D1355-E1355)</f>
        <v>#VALUE!</v>
      </c>
    </row>
    <row r="1356" customFormat="false" ht="12.85" hidden="false" customHeight="false" outlineLevel="0" collapsed="false">
      <c r="A1356" s="0" t="e">
        <f aca="false">IF(AND(A1355&lt;$F$12,F1355&gt;0),A1355+1,"")</f>
        <v>#VALUE!</v>
      </c>
      <c r="B1356" s="19" t="e">
        <f aca="false">IF(A1356="","",IF(VLOOKUP($B$12,Data!$A$2:$B$8,2,0)&lt;13,EDATE($B$16,A1356*12/VLOOKUP($B$12,Data!$A$2:$B$8,2,0)),IF(VLOOKUP($B$12,Data!$A$2:$B$8,2,0)=52,B1355+7,B1355+14)))</f>
        <v>#VALUE!</v>
      </c>
      <c r="C1356" s="0" t="e">
        <f aca="false">IF(A1356="","",F1355*($B$10/VLOOKUP($B$12,Data!$A$2:$B$8,2,0)))</f>
        <v>#VALUE!</v>
      </c>
      <c r="D1356" s="0" t="e">
        <f aca="false">IF(A1356="","",IF(F1355&lt;$F$9,F1355,$F$9-C1356))</f>
        <v>#VALUE!</v>
      </c>
      <c r="E1356" s="20" t="e">
        <f aca="false">IF(D1356&gt;=F1355,"",IF(A1356="","",IF($D$9&gt;0,$D$9,0)+IF(AND(DATE(YEAR(B1356),MONTH($D$11),DAY($D$11))&gt;B1355,DATE(YEAR(B1356),MONTH($D$11),DAY($D$11))&lt;=B1356),$D$10,0)+IF(AND($D$13&gt;B1355,$D$13&lt;=B1356),$D$12,0)))</f>
        <v>#VALUE!</v>
      </c>
      <c r="F1356" s="0" t="e">
        <f aca="false">IF(A1356="","",F1355-D1356-E1356)</f>
        <v>#VALUE!</v>
      </c>
    </row>
    <row r="1357" customFormat="false" ht="12.85" hidden="false" customHeight="false" outlineLevel="0" collapsed="false">
      <c r="A1357" s="0" t="e">
        <f aca="false">IF(AND(A1356&lt;$F$12,F1356&gt;0),A1356+1,"")</f>
        <v>#VALUE!</v>
      </c>
      <c r="B1357" s="19" t="e">
        <f aca="false">IF(A1357="","",IF(VLOOKUP($B$12,Data!$A$2:$B$8,2,0)&lt;13,EDATE($B$16,A1357*12/VLOOKUP($B$12,Data!$A$2:$B$8,2,0)),IF(VLOOKUP($B$12,Data!$A$2:$B$8,2,0)=52,B1356+7,B1356+14)))</f>
        <v>#VALUE!</v>
      </c>
      <c r="C1357" s="0" t="e">
        <f aca="false">IF(A1357="","",F1356*($B$10/VLOOKUP($B$12,Data!$A$2:$B$8,2,0)))</f>
        <v>#VALUE!</v>
      </c>
      <c r="D1357" s="0" t="e">
        <f aca="false">IF(A1357="","",IF(F1356&lt;$F$9,F1356,$F$9-C1357))</f>
        <v>#VALUE!</v>
      </c>
      <c r="E1357" s="20" t="e">
        <f aca="false">IF(D1357&gt;=F1356,"",IF(A1357="","",IF($D$9&gt;0,$D$9,0)+IF(AND(DATE(YEAR(B1357),MONTH($D$11),DAY($D$11))&gt;B1356,DATE(YEAR(B1357),MONTH($D$11),DAY($D$11))&lt;=B1357),$D$10,0)+IF(AND($D$13&gt;B1356,$D$13&lt;=B1357),$D$12,0)))</f>
        <v>#VALUE!</v>
      </c>
      <c r="F1357" s="0" t="e">
        <f aca="false">IF(A1357="","",F1356-D1357-E1357)</f>
        <v>#VALUE!</v>
      </c>
    </row>
    <row r="1358" customFormat="false" ht="12.85" hidden="false" customHeight="false" outlineLevel="0" collapsed="false">
      <c r="A1358" s="0" t="e">
        <f aca="false">IF(AND(A1357&lt;$F$12,F1357&gt;0),A1357+1,"")</f>
        <v>#VALUE!</v>
      </c>
      <c r="B1358" s="19" t="e">
        <f aca="false">IF(A1358="","",IF(VLOOKUP($B$12,Data!$A$2:$B$8,2,0)&lt;13,EDATE($B$16,A1358*12/VLOOKUP($B$12,Data!$A$2:$B$8,2,0)),IF(VLOOKUP($B$12,Data!$A$2:$B$8,2,0)=52,B1357+7,B1357+14)))</f>
        <v>#VALUE!</v>
      </c>
      <c r="C1358" s="0" t="e">
        <f aca="false">IF(A1358="","",F1357*($B$10/VLOOKUP($B$12,Data!$A$2:$B$8,2,0)))</f>
        <v>#VALUE!</v>
      </c>
      <c r="D1358" s="0" t="e">
        <f aca="false">IF(A1358="","",IF(F1357&lt;$F$9,F1357,$F$9-C1358))</f>
        <v>#VALUE!</v>
      </c>
      <c r="E1358" s="20" t="e">
        <f aca="false">IF(D1358&gt;=F1357,"",IF(A1358="","",IF($D$9&gt;0,$D$9,0)+IF(AND(DATE(YEAR(B1358),MONTH($D$11),DAY($D$11))&gt;B1357,DATE(YEAR(B1358),MONTH($D$11),DAY($D$11))&lt;=B1358),$D$10,0)+IF(AND($D$13&gt;B1357,$D$13&lt;=B1358),$D$12,0)))</f>
        <v>#VALUE!</v>
      </c>
      <c r="F1358" s="0" t="e">
        <f aca="false">IF(A1358="","",F1357-D1358-E1358)</f>
        <v>#VALUE!</v>
      </c>
    </row>
    <row r="1359" customFormat="false" ht="12.85" hidden="false" customHeight="false" outlineLevel="0" collapsed="false">
      <c r="A1359" s="0" t="e">
        <f aca="false">IF(AND(A1358&lt;$F$12,F1358&gt;0),A1358+1,"")</f>
        <v>#VALUE!</v>
      </c>
      <c r="B1359" s="19" t="e">
        <f aca="false">IF(A1359="","",IF(VLOOKUP($B$12,Data!$A$2:$B$8,2,0)&lt;13,EDATE($B$16,A1359*12/VLOOKUP($B$12,Data!$A$2:$B$8,2,0)),IF(VLOOKUP($B$12,Data!$A$2:$B$8,2,0)=52,B1358+7,B1358+14)))</f>
        <v>#VALUE!</v>
      </c>
      <c r="C1359" s="0" t="e">
        <f aca="false">IF(A1359="","",F1358*($B$10/VLOOKUP($B$12,Data!$A$2:$B$8,2,0)))</f>
        <v>#VALUE!</v>
      </c>
      <c r="D1359" s="0" t="e">
        <f aca="false">IF(A1359="","",IF(F1358&lt;$F$9,F1358,$F$9-C1359))</f>
        <v>#VALUE!</v>
      </c>
      <c r="E1359" s="20" t="e">
        <f aca="false">IF(D1359&gt;=F1358,"",IF(A1359="","",IF($D$9&gt;0,$D$9,0)+IF(AND(DATE(YEAR(B1359),MONTH($D$11),DAY($D$11))&gt;B1358,DATE(YEAR(B1359),MONTH($D$11),DAY($D$11))&lt;=B1359),$D$10,0)+IF(AND($D$13&gt;B1358,$D$13&lt;=B1359),$D$12,0)))</f>
        <v>#VALUE!</v>
      </c>
      <c r="F1359" s="0" t="e">
        <f aca="false">IF(A1359="","",F1358-D1359-E1359)</f>
        <v>#VALUE!</v>
      </c>
    </row>
    <row r="1360" customFormat="false" ht="12.85" hidden="false" customHeight="false" outlineLevel="0" collapsed="false">
      <c r="A1360" s="0" t="e">
        <f aca="false">IF(AND(A1359&lt;$F$12,F1359&gt;0),A1359+1,"")</f>
        <v>#VALUE!</v>
      </c>
      <c r="B1360" s="19" t="e">
        <f aca="false">IF(A1360="","",IF(VLOOKUP($B$12,Data!$A$2:$B$8,2,0)&lt;13,EDATE($B$16,A1360*12/VLOOKUP($B$12,Data!$A$2:$B$8,2,0)),IF(VLOOKUP($B$12,Data!$A$2:$B$8,2,0)=52,B1359+7,B1359+14)))</f>
        <v>#VALUE!</v>
      </c>
      <c r="C1360" s="0" t="e">
        <f aca="false">IF(A1360="","",F1359*($B$10/VLOOKUP($B$12,Data!$A$2:$B$8,2,0)))</f>
        <v>#VALUE!</v>
      </c>
      <c r="D1360" s="0" t="e">
        <f aca="false">IF(A1360="","",IF(F1359&lt;$F$9,F1359,$F$9-C1360))</f>
        <v>#VALUE!</v>
      </c>
      <c r="E1360" s="20" t="e">
        <f aca="false">IF(D1360&gt;=F1359,"",IF(A1360="","",IF($D$9&gt;0,$D$9,0)+IF(AND(DATE(YEAR(B1360),MONTH($D$11),DAY($D$11))&gt;B1359,DATE(YEAR(B1360),MONTH($D$11),DAY($D$11))&lt;=B1360),$D$10,0)+IF(AND($D$13&gt;B1359,$D$13&lt;=B1360),$D$12,0)))</f>
        <v>#VALUE!</v>
      </c>
      <c r="F1360" s="0" t="e">
        <f aca="false">IF(A1360="","",F1359-D1360-E1360)</f>
        <v>#VALUE!</v>
      </c>
    </row>
    <row r="1361" customFormat="false" ht="12.85" hidden="false" customHeight="false" outlineLevel="0" collapsed="false">
      <c r="A1361" s="0" t="e">
        <f aca="false">IF(AND(A1360&lt;$F$12,F1360&gt;0),A1360+1,"")</f>
        <v>#VALUE!</v>
      </c>
      <c r="B1361" s="19" t="e">
        <f aca="false">IF(A1361="","",IF(VLOOKUP($B$12,Data!$A$2:$B$8,2,0)&lt;13,EDATE($B$16,A1361*12/VLOOKUP($B$12,Data!$A$2:$B$8,2,0)),IF(VLOOKUP($B$12,Data!$A$2:$B$8,2,0)=52,B1360+7,B1360+14)))</f>
        <v>#VALUE!</v>
      </c>
      <c r="C1361" s="0" t="e">
        <f aca="false">IF(A1361="","",F1360*($B$10/VLOOKUP($B$12,Data!$A$2:$B$8,2,0)))</f>
        <v>#VALUE!</v>
      </c>
      <c r="D1361" s="0" t="e">
        <f aca="false">IF(A1361="","",IF(F1360&lt;$F$9,F1360,$F$9-C1361))</f>
        <v>#VALUE!</v>
      </c>
      <c r="E1361" s="20" t="e">
        <f aca="false">IF(D1361&gt;=F1360,"",IF(A1361="","",IF($D$9&gt;0,$D$9,0)+IF(AND(DATE(YEAR(B1361),MONTH($D$11),DAY($D$11))&gt;B1360,DATE(YEAR(B1361),MONTH($D$11),DAY($D$11))&lt;=B1361),$D$10,0)+IF(AND($D$13&gt;B1360,$D$13&lt;=B1361),$D$12,0)))</f>
        <v>#VALUE!</v>
      </c>
      <c r="F1361" s="0" t="e">
        <f aca="false">IF(A1361="","",F1360-D1361-E1361)</f>
        <v>#VALUE!</v>
      </c>
    </row>
    <row r="1362" customFormat="false" ht="12.85" hidden="false" customHeight="false" outlineLevel="0" collapsed="false">
      <c r="A1362" s="0" t="e">
        <f aca="false">IF(AND(A1361&lt;$F$12,F1361&gt;0),A1361+1,"")</f>
        <v>#VALUE!</v>
      </c>
      <c r="B1362" s="19" t="e">
        <f aca="false">IF(A1362="","",IF(VLOOKUP($B$12,Data!$A$2:$B$8,2,0)&lt;13,EDATE($B$16,A1362*12/VLOOKUP($B$12,Data!$A$2:$B$8,2,0)),IF(VLOOKUP($B$12,Data!$A$2:$B$8,2,0)=52,B1361+7,B1361+14)))</f>
        <v>#VALUE!</v>
      </c>
      <c r="C1362" s="0" t="e">
        <f aca="false">IF(A1362="","",F1361*($B$10/VLOOKUP($B$12,Data!$A$2:$B$8,2,0)))</f>
        <v>#VALUE!</v>
      </c>
      <c r="D1362" s="0" t="e">
        <f aca="false">IF(A1362="","",IF(F1361&lt;$F$9,F1361,$F$9-C1362))</f>
        <v>#VALUE!</v>
      </c>
      <c r="E1362" s="20" t="e">
        <f aca="false">IF(D1362&gt;=F1361,"",IF(A1362="","",IF($D$9&gt;0,$D$9,0)+IF(AND(DATE(YEAR(B1362),MONTH($D$11),DAY($D$11))&gt;B1361,DATE(YEAR(B1362),MONTH($D$11),DAY($D$11))&lt;=B1362),$D$10,0)+IF(AND($D$13&gt;B1361,$D$13&lt;=B1362),$D$12,0)))</f>
        <v>#VALUE!</v>
      </c>
      <c r="F1362" s="0" t="e">
        <f aca="false">IF(A1362="","",F1361-D1362-E1362)</f>
        <v>#VALUE!</v>
      </c>
    </row>
    <row r="1363" customFormat="false" ht="12.85" hidden="false" customHeight="false" outlineLevel="0" collapsed="false">
      <c r="A1363" s="0" t="e">
        <f aca="false">IF(AND(A1362&lt;$F$12,F1362&gt;0),A1362+1,"")</f>
        <v>#VALUE!</v>
      </c>
      <c r="B1363" s="19" t="e">
        <f aca="false">IF(A1363="","",IF(VLOOKUP($B$12,Data!$A$2:$B$8,2,0)&lt;13,EDATE($B$16,A1363*12/VLOOKUP($B$12,Data!$A$2:$B$8,2,0)),IF(VLOOKUP($B$12,Data!$A$2:$B$8,2,0)=52,B1362+7,B1362+14)))</f>
        <v>#VALUE!</v>
      </c>
      <c r="C1363" s="0" t="e">
        <f aca="false">IF(A1363="","",F1362*($B$10/VLOOKUP($B$12,Data!$A$2:$B$8,2,0)))</f>
        <v>#VALUE!</v>
      </c>
      <c r="D1363" s="0" t="e">
        <f aca="false">IF(A1363="","",IF(F1362&lt;$F$9,F1362,$F$9-C1363))</f>
        <v>#VALUE!</v>
      </c>
      <c r="E1363" s="20" t="e">
        <f aca="false">IF(D1363&gt;=F1362,"",IF(A1363="","",IF($D$9&gt;0,$D$9,0)+IF(AND(DATE(YEAR(B1363),MONTH($D$11),DAY($D$11))&gt;B1362,DATE(YEAR(B1363),MONTH($D$11),DAY($D$11))&lt;=B1363),$D$10,0)+IF(AND($D$13&gt;B1362,$D$13&lt;=B1363),$D$12,0)))</f>
        <v>#VALUE!</v>
      </c>
      <c r="F1363" s="0" t="e">
        <f aca="false">IF(A1363="","",F1362-D1363-E1363)</f>
        <v>#VALUE!</v>
      </c>
    </row>
    <row r="1364" customFormat="false" ht="12.85" hidden="false" customHeight="false" outlineLevel="0" collapsed="false">
      <c r="A1364" s="0" t="e">
        <f aca="false">IF(AND(A1363&lt;$F$12,F1363&gt;0),A1363+1,"")</f>
        <v>#VALUE!</v>
      </c>
      <c r="B1364" s="19" t="e">
        <f aca="false">IF(A1364="","",IF(VLOOKUP($B$12,Data!$A$2:$B$8,2,0)&lt;13,EDATE($B$16,A1364*12/VLOOKUP($B$12,Data!$A$2:$B$8,2,0)),IF(VLOOKUP($B$12,Data!$A$2:$B$8,2,0)=52,B1363+7,B1363+14)))</f>
        <v>#VALUE!</v>
      </c>
      <c r="C1364" s="0" t="e">
        <f aca="false">IF(A1364="","",F1363*($B$10/VLOOKUP($B$12,Data!$A$2:$B$8,2,0)))</f>
        <v>#VALUE!</v>
      </c>
      <c r="D1364" s="0" t="e">
        <f aca="false">IF(A1364="","",IF(F1363&lt;$F$9,F1363,$F$9-C1364))</f>
        <v>#VALUE!</v>
      </c>
      <c r="E1364" s="20" t="e">
        <f aca="false">IF(D1364&gt;=F1363,"",IF(A1364="","",IF($D$9&gt;0,$D$9,0)+IF(AND(DATE(YEAR(B1364),MONTH($D$11),DAY($D$11))&gt;B1363,DATE(YEAR(B1364),MONTH($D$11),DAY($D$11))&lt;=B1364),$D$10,0)+IF(AND($D$13&gt;B1363,$D$13&lt;=B1364),$D$12,0)))</f>
        <v>#VALUE!</v>
      </c>
      <c r="F1364" s="0" t="e">
        <f aca="false">IF(A1364="","",F1363-D1364-E1364)</f>
        <v>#VALUE!</v>
      </c>
    </row>
    <row r="1365" customFormat="false" ht="12.85" hidden="false" customHeight="false" outlineLevel="0" collapsed="false">
      <c r="A1365" s="0" t="e">
        <f aca="false">IF(AND(A1364&lt;$F$12,F1364&gt;0),A1364+1,"")</f>
        <v>#VALUE!</v>
      </c>
      <c r="B1365" s="19" t="e">
        <f aca="false">IF(A1365="","",IF(VLOOKUP($B$12,Data!$A$2:$B$8,2,0)&lt;13,EDATE($B$16,A1365*12/VLOOKUP($B$12,Data!$A$2:$B$8,2,0)),IF(VLOOKUP($B$12,Data!$A$2:$B$8,2,0)=52,B1364+7,B1364+14)))</f>
        <v>#VALUE!</v>
      </c>
      <c r="C1365" s="0" t="e">
        <f aca="false">IF(A1365="","",F1364*($B$10/VLOOKUP($B$12,Data!$A$2:$B$8,2,0)))</f>
        <v>#VALUE!</v>
      </c>
      <c r="D1365" s="0" t="e">
        <f aca="false">IF(A1365="","",IF(F1364&lt;$F$9,F1364,$F$9-C1365))</f>
        <v>#VALUE!</v>
      </c>
      <c r="E1365" s="20" t="e">
        <f aca="false">IF(D1365&gt;=F1364,"",IF(A1365="","",IF($D$9&gt;0,$D$9,0)+IF(AND(DATE(YEAR(B1365),MONTH($D$11),DAY($D$11))&gt;B1364,DATE(YEAR(B1365),MONTH($D$11),DAY($D$11))&lt;=B1365),$D$10,0)+IF(AND($D$13&gt;B1364,$D$13&lt;=B1365),$D$12,0)))</f>
        <v>#VALUE!</v>
      </c>
      <c r="F1365" s="0" t="e">
        <f aca="false">IF(A1365="","",F1364-D1365-E1365)</f>
        <v>#VALUE!</v>
      </c>
    </row>
    <row r="1366" customFormat="false" ht="12.85" hidden="false" customHeight="false" outlineLevel="0" collapsed="false">
      <c r="A1366" s="0" t="e">
        <f aca="false">IF(AND(A1365&lt;$F$12,F1365&gt;0),A1365+1,"")</f>
        <v>#VALUE!</v>
      </c>
      <c r="B1366" s="19" t="e">
        <f aca="false">IF(A1366="","",IF(VLOOKUP($B$12,Data!$A$2:$B$8,2,0)&lt;13,EDATE($B$16,A1366*12/VLOOKUP($B$12,Data!$A$2:$B$8,2,0)),IF(VLOOKUP($B$12,Data!$A$2:$B$8,2,0)=52,B1365+7,B1365+14)))</f>
        <v>#VALUE!</v>
      </c>
      <c r="C1366" s="0" t="e">
        <f aca="false">IF(A1366="","",F1365*($B$10/VLOOKUP($B$12,Data!$A$2:$B$8,2,0)))</f>
        <v>#VALUE!</v>
      </c>
      <c r="D1366" s="0" t="e">
        <f aca="false">IF(A1366="","",IF(F1365&lt;$F$9,F1365,$F$9-C1366))</f>
        <v>#VALUE!</v>
      </c>
      <c r="E1366" s="20" t="e">
        <f aca="false">IF(D1366&gt;=F1365,"",IF(A1366="","",IF($D$9&gt;0,$D$9,0)+IF(AND(DATE(YEAR(B1366),MONTH($D$11),DAY($D$11))&gt;B1365,DATE(YEAR(B1366),MONTH($D$11),DAY($D$11))&lt;=B1366),$D$10,0)+IF(AND($D$13&gt;B1365,$D$13&lt;=B1366),$D$12,0)))</f>
        <v>#VALUE!</v>
      </c>
      <c r="F1366" s="0" t="e">
        <f aca="false">IF(A1366="","",F1365-D1366-E1366)</f>
        <v>#VALUE!</v>
      </c>
    </row>
    <row r="1367" customFormat="false" ht="12.85" hidden="false" customHeight="false" outlineLevel="0" collapsed="false">
      <c r="A1367" s="0" t="e">
        <f aca="false">IF(AND(A1366&lt;$F$12,F1366&gt;0),A1366+1,"")</f>
        <v>#VALUE!</v>
      </c>
      <c r="B1367" s="19" t="e">
        <f aca="false">IF(A1367="","",IF(VLOOKUP($B$12,Data!$A$2:$B$8,2,0)&lt;13,EDATE($B$16,A1367*12/VLOOKUP($B$12,Data!$A$2:$B$8,2,0)),IF(VLOOKUP($B$12,Data!$A$2:$B$8,2,0)=52,B1366+7,B1366+14)))</f>
        <v>#VALUE!</v>
      </c>
      <c r="C1367" s="0" t="e">
        <f aca="false">IF(A1367="","",F1366*($B$10/VLOOKUP($B$12,Data!$A$2:$B$8,2,0)))</f>
        <v>#VALUE!</v>
      </c>
      <c r="D1367" s="0" t="e">
        <f aca="false">IF(A1367="","",IF(F1366&lt;$F$9,F1366,$F$9-C1367))</f>
        <v>#VALUE!</v>
      </c>
      <c r="E1367" s="20" t="e">
        <f aca="false">IF(D1367&gt;=F1366,"",IF(A1367="","",IF($D$9&gt;0,$D$9,0)+IF(AND(DATE(YEAR(B1367),MONTH($D$11),DAY($D$11))&gt;B1366,DATE(YEAR(B1367),MONTH($D$11),DAY($D$11))&lt;=B1367),$D$10,0)+IF(AND($D$13&gt;B1366,$D$13&lt;=B1367),$D$12,0)))</f>
        <v>#VALUE!</v>
      </c>
      <c r="F1367" s="0" t="e">
        <f aca="false">IF(A1367="","",F1366-D1367-E1367)</f>
        <v>#VALUE!</v>
      </c>
    </row>
    <row r="1368" customFormat="false" ht="12.85" hidden="false" customHeight="false" outlineLevel="0" collapsed="false">
      <c r="A1368" s="0" t="e">
        <f aca="false">IF(AND(A1367&lt;$F$12,F1367&gt;0),A1367+1,"")</f>
        <v>#VALUE!</v>
      </c>
      <c r="B1368" s="19" t="e">
        <f aca="false">IF(A1368="","",IF(VLOOKUP($B$12,Data!$A$2:$B$8,2,0)&lt;13,EDATE($B$16,A1368*12/VLOOKUP($B$12,Data!$A$2:$B$8,2,0)),IF(VLOOKUP($B$12,Data!$A$2:$B$8,2,0)=52,B1367+7,B1367+14)))</f>
        <v>#VALUE!</v>
      </c>
      <c r="C1368" s="0" t="e">
        <f aca="false">IF(A1368="","",F1367*($B$10/VLOOKUP($B$12,Data!$A$2:$B$8,2,0)))</f>
        <v>#VALUE!</v>
      </c>
      <c r="D1368" s="0" t="e">
        <f aca="false">IF(A1368="","",IF(F1367&lt;$F$9,F1367,$F$9-C1368))</f>
        <v>#VALUE!</v>
      </c>
      <c r="E1368" s="20" t="e">
        <f aca="false">IF(D1368&gt;=F1367,"",IF(A1368="","",IF($D$9&gt;0,$D$9,0)+IF(AND(DATE(YEAR(B1368),MONTH($D$11),DAY($D$11))&gt;B1367,DATE(YEAR(B1368),MONTH($D$11),DAY($D$11))&lt;=B1368),$D$10,0)+IF(AND($D$13&gt;B1367,$D$13&lt;=B1368),$D$12,0)))</f>
        <v>#VALUE!</v>
      </c>
      <c r="F1368" s="0" t="e">
        <f aca="false">IF(A1368="","",F1367-D1368-E1368)</f>
        <v>#VALUE!</v>
      </c>
    </row>
    <row r="1369" customFormat="false" ht="12.85" hidden="false" customHeight="false" outlineLevel="0" collapsed="false">
      <c r="A1369" s="0" t="e">
        <f aca="false">IF(AND(A1368&lt;$F$12,F1368&gt;0),A1368+1,"")</f>
        <v>#VALUE!</v>
      </c>
      <c r="B1369" s="19" t="e">
        <f aca="false">IF(A1369="","",IF(VLOOKUP($B$12,Data!$A$2:$B$8,2,0)&lt;13,EDATE($B$16,A1369*12/VLOOKUP($B$12,Data!$A$2:$B$8,2,0)),IF(VLOOKUP($B$12,Data!$A$2:$B$8,2,0)=52,B1368+7,B1368+14)))</f>
        <v>#VALUE!</v>
      </c>
      <c r="C1369" s="0" t="e">
        <f aca="false">IF(A1369="","",F1368*($B$10/VLOOKUP($B$12,Data!$A$2:$B$8,2,0)))</f>
        <v>#VALUE!</v>
      </c>
      <c r="D1369" s="0" t="e">
        <f aca="false">IF(A1369="","",IF(F1368&lt;$F$9,F1368,$F$9-C1369))</f>
        <v>#VALUE!</v>
      </c>
      <c r="E1369" s="20" t="e">
        <f aca="false">IF(D1369&gt;=F1368,"",IF(A1369="","",IF($D$9&gt;0,$D$9,0)+IF(AND(DATE(YEAR(B1369),MONTH($D$11),DAY($D$11))&gt;B1368,DATE(YEAR(B1369),MONTH($D$11),DAY($D$11))&lt;=B1369),$D$10,0)+IF(AND($D$13&gt;B1368,$D$13&lt;=B1369),$D$12,0)))</f>
        <v>#VALUE!</v>
      </c>
      <c r="F1369" s="0" t="e">
        <f aca="false">IF(A1369="","",F1368-D1369-E1369)</f>
        <v>#VALUE!</v>
      </c>
    </row>
    <row r="1370" customFormat="false" ht="12.85" hidden="false" customHeight="false" outlineLevel="0" collapsed="false">
      <c r="A1370" s="0" t="e">
        <f aca="false">IF(AND(A1369&lt;$F$12,F1369&gt;0),A1369+1,"")</f>
        <v>#VALUE!</v>
      </c>
      <c r="B1370" s="19" t="e">
        <f aca="false">IF(A1370="","",IF(VLOOKUP($B$12,Data!$A$2:$B$8,2,0)&lt;13,EDATE($B$16,A1370*12/VLOOKUP($B$12,Data!$A$2:$B$8,2,0)),IF(VLOOKUP($B$12,Data!$A$2:$B$8,2,0)=52,B1369+7,B1369+14)))</f>
        <v>#VALUE!</v>
      </c>
      <c r="C1370" s="0" t="e">
        <f aca="false">IF(A1370="","",F1369*($B$10/VLOOKUP($B$12,Data!$A$2:$B$8,2,0)))</f>
        <v>#VALUE!</v>
      </c>
      <c r="D1370" s="0" t="e">
        <f aca="false">IF(A1370="","",IF(F1369&lt;$F$9,F1369,$F$9-C1370))</f>
        <v>#VALUE!</v>
      </c>
      <c r="E1370" s="20" t="e">
        <f aca="false">IF(D1370&gt;=F1369,"",IF(A1370="","",IF($D$9&gt;0,$D$9,0)+IF(AND(DATE(YEAR(B1370),MONTH($D$11),DAY($D$11))&gt;B1369,DATE(YEAR(B1370),MONTH($D$11),DAY($D$11))&lt;=B1370),$D$10,0)+IF(AND($D$13&gt;B1369,$D$13&lt;=B1370),$D$12,0)))</f>
        <v>#VALUE!</v>
      </c>
      <c r="F1370" s="0" t="e">
        <f aca="false">IF(A1370="","",F1369-D1370-E1370)</f>
        <v>#VALUE!</v>
      </c>
    </row>
    <row r="1371" customFormat="false" ht="12.85" hidden="false" customHeight="false" outlineLevel="0" collapsed="false">
      <c r="A1371" s="0" t="e">
        <f aca="false">IF(AND(A1370&lt;$F$12,F1370&gt;0),A1370+1,"")</f>
        <v>#VALUE!</v>
      </c>
      <c r="B1371" s="19" t="e">
        <f aca="false">IF(A1371="","",IF(VLOOKUP($B$12,Data!$A$2:$B$8,2,0)&lt;13,EDATE($B$16,A1371*12/VLOOKUP($B$12,Data!$A$2:$B$8,2,0)),IF(VLOOKUP($B$12,Data!$A$2:$B$8,2,0)=52,B1370+7,B1370+14)))</f>
        <v>#VALUE!</v>
      </c>
      <c r="C1371" s="0" t="e">
        <f aca="false">IF(A1371="","",F1370*($B$10/VLOOKUP($B$12,Data!$A$2:$B$8,2,0)))</f>
        <v>#VALUE!</v>
      </c>
      <c r="D1371" s="0" t="e">
        <f aca="false">IF(A1371="","",IF(F1370&lt;$F$9,F1370,$F$9-C1371))</f>
        <v>#VALUE!</v>
      </c>
      <c r="E1371" s="20" t="e">
        <f aca="false">IF(D1371&gt;=F1370,"",IF(A1371="","",IF($D$9&gt;0,$D$9,0)+IF(AND(DATE(YEAR(B1371),MONTH($D$11),DAY($D$11))&gt;B1370,DATE(YEAR(B1371),MONTH($D$11),DAY($D$11))&lt;=B1371),$D$10,0)+IF(AND($D$13&gt;B1370,$D$13&lt;=B1371),$D$12,0)))</f>
        <v>#VALUE!</v>
      </c>
      <c r="F1371" s="0" t="e">
        <f aca="false">IF(A1371="","",F1370-D1371-E1371)</f>
        <v>#VALUE!</v>
      </c>
    </row>
    <row r="1372" customFormat="false" ht="12.85" hidden="false" customHeight="false" outlineLevel="0" collapsed="false">
      <c r="A1372" s="0" t="e">
        <f aca="false">IF(AND(A1371&lt;$F$12,F1371&gt;0),A1371+1,"")</f>
        <v>#VALUE!</v>
      </c>
      <c r="B1372" s="19" t="e">
        <f aca="false">IF(A1372="","",IF(VLOOKUP($B$12,Data!$A$2:$B$8,2,0)&lt;13,EDATE($B$16,A1372*12/VLOOKUP($B$12,Data!$A$2:$B$8,2,0)),IF(VLOOKUP($B$12,Data!$A$2:$B$8,2,0)=52,B1371+7,B1371+14)))</f>
        <v>#VALUE!</v>
      </c>
      <c r="C1372" s="0" t="e">
        <f aca="false">IF(A1372="","",F1371*($B$10/VLOOKUP($B$12,Data!$A$2:$B$8,2,0)))</f>
        <v>#VALUE!</v>
      </c>
      <c r="D1372" s="0" t="e">
        <f aca="false">IF(A1372="","",IF(F1371&lt;$F$9,F1371,$F$9-C1372))</f>
        <v>#VALUE!</v>
      </c>
      <c r="E1372" s="20" t="e">
        <f aca="false">IF(D1372&gt;=F1371,"",IF(A1372="","",IF($D$9&gt;0,$D$9,0)+IF(AND(DATE(YEAR(B1372),MONTH($D$11),DAY($D$11))&gt;B1371,DATE(YEAR(B1372),MONTH($D$11),DAY($D$11))&lt;=B1372),$D$10,0)+IF(AND($D$13&gt;B1371,$D$13&lt;=B1372),$D$12,0)))</f>
        <v>#VALUE!</v>
      </c>
      <c r="F1372" s="0" t="e">
        <f aca="false">IF(A1372="","",F1371-D1372-E1372)</f>
        <v>#VALUE!</v>
      </c>
    </row>
    <row r="1373" customFormat="false" ht="12.85" hidden="false" customHeight="false" outlineLevel="0" collapsed="false">
      <c r="A1373" s="0" t="e">
        <f aca="false">IF(AND(A1372&lt;$F$12,F1372&gt;0),A1372+1,"")</f>
        <v>#VALUE!</v>
      </c>
      <c r="B1373" s="19" t="e">
        <f aca="false">IF(A1373="","",IF(VLOOKUP($B$12,Data!$A$2:$B$8,2,0)&lt;13,EDATE($B$16,A1373*12/VLOOKUP($B$12,Data!$A$2:$B$8,2,0)),IF(VLOOKUP($B$12,Data!$A$2:$B$8,2,0)=52,B1372+7,B1372+14)))</f>
        <v>#VALUE!</v>
      </c>
      <c r="C1373" s="0" t="e">
        <f aca="false">IF(A1373="","",F1372*($B$10/VLOOKUP($B$12,Data!$A$2:$B$8,2,0)))</f>
        <v>#VALUE!</v>
      </c>
      <c r="D1373" s="0" t="e">
        <f aca="false">IF(A1373="","",IF(F1372&lt;$F$9,F1372,$F$9-C1373))</f>
        <v>#VALUE!</v>
      </c>
      <c r="E1373" s="20" t="e">
        <f aca="false">IF(D1373&gt;=F1372,"",IF(A1373="","",IF($D$9&gt;0,$D$9,0)+IF(AND(DATE(YEAR(B1373),MONTH($D$11),DAY($D$11))&gt;B1372,DATE(YEAR(B1373),MONTH($D$11),DAY($D$11))&lt;=B1373),$D$10,0)+IF(AND($D$13&gt;B1372,$D$13&lt;=B1373),$D$12,0)))</f>
        <v>#VALUE!</v>
      </c>
      <c r="F1373" s="0" t="e">
        <f aca="false">IF(A1373="","",F1372-D1373-E1373)</f>
        <v>#VALUE!</v>
      </c>
    </row>
    <row r="1374" customFormat="false" ht="12.85" hidden="false" customHeight="false" outlineLevel="0" collapsed="false">
      <c r="A1374" s="0" t="e">
        <f aca="false">IF(AND(A1373&lt;$F$12,F1373&gt;0),A1373+1,"")</f>
        <v>#VALUE!</v>
      </c>
      <c r="B1374" s="19" t="e">
        <f aca="false">IF(A1374="","",IF(VLOOKUP($B$12,Data!$A$2:$B$8,2,0)&lt;13,EDATE($B$16,A1374*12/VLOOKUP($B$12,Data!$A$2:$B$8,2,0)),IF(VLOOKUP($B$12,Data!$A$2:$B$8,2,0)=52,B1373+7,B1373+14)))</f>
        <v>#VALUE!</v>
      </c>
      <c r="C1374" s="0" t="e">
        <f aca="false">IF(A1374="","",F1373*($B$10/VLOOKUP($B$12,Data!$A$2:$B$8,2,0)))</f>
        <v>#VALUE!</v>
      </c>
      <c r="D1374" s="0" t="e">
        <f aca="false">IF(A1374="","",IF(F1373&lt;$F$9,F1373,$F$9-C1374))</f>
        <v>#VALUE!</v>
      </c>
      <c r="E1374" s="20" t="e">
        <f aca="false">IF(D1374&gt;=F1373,"",IF(A1374="","",IF($D$9&gt;0,$D$9,0)+IF(AND(DATE(YEAR(B1374),MONTH($D$11),DAY($D$11))&gt;B1373,DATE(YEAR(B1374),MONTH($D$11),DAY($D$11))&lt;=B1374),$D$10,0)+IF(AND($D$13&gt;B1373,$D$13&lt;=B1374),$D$12,0)))</f>
        <v>#VALUE!</v>
      </c>
      <c r="F1374" s="0" t="e">
        <f aca="false">IF(A1374="","",F1373-D1374-E1374)</f>
        <v>#VALUE!</v>
      </c>
    </row>
    <row r="1375" customFormat="false" ht="12.85" hidden="false" customHeight="false" outlineLevel="0" collapsed="false">
      <c r="A1375" s="0" t="e">
        <f aca="false">IF(AND(A1374&lt;$F$12,F1374&gt;0),A1374+1,"")</f>
        <v>#VALUE!</v>
      </c>
      <c r="B1375" s="19" t="e">
        <f aca="false">IF(A1375="","",IF(VLOOKUP($B$12,Data!$A$2:$B$8,2,0)&lt;13,EDATE($B$16,A1375*12/VLOOKUP($B$12,Data!$A$2:$B$8,2,0)),IF(VLOOKUP($B$12,Data!$A$2:$B$8,2,0)=52,B1374+7,B1374+14)))</f>
        <v>#VALUE!</v>
      </c>
      <c r="C1375" s="0" t="e">
        <f aca="false">IF(A1375="","",F1374*($B$10/VLOOKUP($B$12,Data!$A$2:$B$8,2,0)))</f>
        <v>#VALUE!</v>
      </c>
      <c r="D1375" s="0" t="e">
        <f aca="false">IF(A1375="","",IF(F1374&lt;$F$9,F1374,$F$9-C1375))</f>
        <v>#VALUE!</v>
      </c>
      <c r="E1375" s="20" t="e">
        <f aca="false">IF(D1375&gt;=F1374,"",IF(A1375="","",IF($D$9&gt;0,$D$9,0)+IF(AND(DATE(YEAR(B1375),MONTH($D$11),DAY($D$11))&gt;B1374,DATE(YEAR(B1375),MONTH($D$11),DAY($D$11))&lt;=B1375),$D$10,0)+IF(AND($D$13&gt;B1374,$D$13&lt;=B1375),$D$12,0)))</f>
        <v>#VALUE!</v>
      </c>
      <c r="F1375" s="0" t="e">
        <f aca="false">IF(A1375="","",F1374-D1375-E1375)</f>
        <v>#VALUE!</v>
      </c>
    </row>
    <row r="1376" customFormat="false" ht="12.85" hidden="false" customHeight="false" outlineLevel="0" collapsed="false">
      <c r="A1376" s="0" t="e">
        <f aca="false">IF(AND(A1375&lt;$F$12,F1375&gt;0),A1375+1,"")</f>
        <v>#VALUE!</v>
      </c>
      <c r="B1376" s="19" t="e">
        <f aca="false">IF(A1376="","",IF(VLOOKUP($B$12,Data!$A$2:$B$8,2,0)&lt;13,EDATE($B$16,A1376*12/VLOOKUP($B$12,Data!$A$2:$B$8,2,0)),IF(VLOOKUP($B$12,Data!$A$2:$B$8,2,0)=52,B1375+7,B1375+14)))</f>
        <v>#VALUE!</v>
      </c>
      <c r="C1376" s="0" t="e">
        <f aca="false">IF(A1376="","",F1375*($B$10/VLOOKUP($B$12,Data!$A$2:$B$8,2,0)))</f>
        <v>#VALUE!</v>
      </c>
      <c r="D1376" s="0" t="e">
        <f aca="false">IF(A1376="","",IF(F1375&lt;$F$9,F1375,$F$9-C1376))</f>
        <v>#VALUE!</v>
      </c>
      <c r="E1376" s="20" t="e">
        <f aca="false">IF(D1376&gt;=F1375,"",IF(A1376="","",IF($D$9&gt;0,$D$9,0)+IF(AND(DATE(YEAR(B1376),MONTH($D$11),DAY($D$11))&gt;B1375,DATE(YEAR(B1376),MONTH($D$11),DAY($D$11))&lt;=B1376),$D$10,0)+IF(AND($D$13&gt;B1375,$D$13&lt;=B1376),$D$12,0)))</f>
        <v>#VALUE!</v>
      </c>
      <c r="F1376" s="0" t="e">
        <f aca="false">IF(A1376="","",F1375-D1376-E1376)</f>
        <v>#VALUE!</v>
      </c>
    </row>
    <row r="1377" customFormat="false" ht="12.85" hidden="false" customHeight="false" outlineLevel="0" collapsed="false">
      <c r="A1377" s="0" t="e">
        <f aca="false">IF(AND(A1376&lt;$F$12,F1376&gt;0),A1376+1,"")</f>
        <v>#VALUE!</v>
      </c>
      <c r="B1377" s="19" t="e">
        <f aca="false">IF(A1377="","",IF(VLOOKUP($B$12,Data!$A$2:$B$8,2,0)&lt;13,EDATE($B$16,A1377*12/VLOOKUP($B$12,Data!$A$2:$B$8,2,0)),IF(VLOOKUP($B$12,Data!$A$2:$B$8,2,0)=52,B1376+7,B1376+14)))</f>
        <v>#VALUE!</v>
      </c>
      <c r="C1377" s="0" t="e">
        <f aca="false">IF(A1377="","",F1376*($B$10/VLOOKUP($B$12,Data!$A$2:$B$8,2,0)))</f>
        <v>#VALUE!</v>
      </c>
      <c r="D1377" s="0" t="e">
        <f aca="false">IF(A1377="","",IF(F1376&lt;$F$9,F1376,$F$9-C1377))</f>
        <v>#VALUE!</v>
      </c>
      <c r="E1377" s="20" t="e">
        <f aca="false">IF(D1377&gt;=F1376,"",IF(A1377="","",IF($D$9&gt;0,$D$9,0)+IF(AND(DATE(YEAR(B1377),MONTH($D$11),DAY($D$11))&gt;B1376,DATE(YEAR(B1377),MONTH($D$11),DAY($D$11))&lt;=B1377),$D$10,0)+IF(AND($D$13&gt;B1376,$D$13&lt;=B1377),$D$12,0)))</f>
        <v>#VALUE!</v>
      </c>
      <c r="F1377" s="0" t="e">
        <f aca="false">IF(A1377="","",F1376-D1377-E1377)</f>
        <v>#VALUE!</v>
      </c>
    </row>
    <row r="1378" customFormat="false" ht="12.85" hidden="false" customHeight="false" outlineLevel="0" collapsed="false">
      <c r="A1378" s="0" t="e">
        <f aca="false">IF(AND(A1377&lt;$F$12,F1377&gt;0),A1377+1,"")</f>
        <v>#VALUE!</v>
      </c>
      <c r="B1378" s="19" t="e">
        <f aca="false">IF(A1378="","",IF(VLOOKUP($B$12,Data!$A$2:$B$8,2,0)&lt;13,EDATE($B$16,A1378*12/VLOOKUP($B$12,Data!$A$2:$B$8,2,0)),IF(VLOOKUP($B$12,Data!$A$2:$B$8,2,0)=52,B1377+7,B1377+14)))</f>
        <v>#VALUE!</v>
      </c>
      <c r="C1378" s="0" t="e">
        <f aca="false">IF(A1378="","",F1377*($B$10/VLOOKUP($B$12,Data!$A$2:$B$8,2,0)))</f>
        <v>#VALUE!</v>
      </c>
      <c r="D1378" s="0" t="e">
        <f aca="false">IF(A1378="","",IF(F1377&lt;$F$9,F1377,$F$9-C1378))</f>
        <v>#VALUE!</v>
      </c>
      <c r="E1378" s="20" t="e">
        <f aca="false">IF(D1378&gt;=F1377,"",IF(A1378="","",IF($D$9&gt;0,$D$9,0)+IF(AND(DATE(YEAR(B1378),MONTH($D$11),DAY($D$11))&gt;B1377,DATE(YEAR(B1378),MONTH($D$11),DAY($D$11))&lt;=B1378),$D$10,0)+IF(AND($D$13&gt;B1377,$D$13&lt;=B1378),$D$12,0)))</f>
        <v>#VALUE!</v>
      </c>
      <c r="F1378" s="0" t="e">
        <f aca="false">IF(A1378="","",F1377-D1378-E1378)</f>
        <v>#VALUE!</v>
      </c>
    </row>
    <row r="1379" customFormat="false" ht="12.85" hidden="false" customHeight="false" outlineLevel="0" collapsed="false">
      <c r="A1379" s="0" t="e">
        <f aca="false">IF(AND(A1378&lt;$F$12,F1378&gt;0),A1378+1,"")</f>
        <v>#VALUE!</v>
      </c>
      <c r="B1379" s="19" t="e">
        <f aca="false">IF(A1379="","",IF(VLOOKUP($B$12,Data!$A$2:$B$8,2,0)&lt;13,EDATE($B$16,A1379*12/VLOOKUP($B$12,Data!$A$2:$B$8,2,0)),IF(VLOOKUP($B$12,Data!$A$2:$B$8,2,0)=52,B1378+7,B1378+14)))</f>
        <v>#VALUE!</v>
      </c>
      <c r="C1379" s="0" t="e">
        <f aca="false">IF(A1379="","",F1378*($B$10/VLOOKUP($B$12,Data!$A$2:$B$8,2,0)))</f>
        <v>#VALUE!</v>
      </c>
      <c r="D1379" s="0" t="e">
        <f aca="false">IF(A1379="","",IF(F1378&lt;$F$9,F1378,$F$9-C1379))</f>
        <v>#VALUE!</v>
      </c>
      <c r="E1379" s="20" t="e">
        <f aca="false">IF(D1379&gt;=F1378,"",IF(A1379="","",IF($D$9&gt;0,$D$9,0)+IF(AND(DATE(YEAR(B1379),MONTH($D$11),DAY($D$11))&gt;B1378,DATE(YEAR(B1379),MONTH($D$11),DAY($D$11))&lt;=B1379),$D$10,0)+IF(AND($D$13&gt;B1378,$D$13&lt;=B1379),$D$12,0)))</f>
        <v>#VALUE!</v>
      </c>
      <c r="F1379" s="0" t="e">
        <f aca="false">IF(A1379="","",F1378-D1379-E1379)</f>
        <v>#VALUE!</v>
      </c>
    </row>
    <row r="1380" customFormat="false" ht="12.85" hidden="false" customHeight="false" outlineLevel="0" collapsed="false">
      <c r="A1380" s="0" t="e">
        <f aca="false">IF(AND(A1379&lt;$F$12,F1379&gt;0),A1379+1,"")</f>
        <v>#VALUE!</v>
      </c>
      <c r="B1380" s="19" t="e">
        <f aca="false">IF(A1380="","",IF(VLOOKUP($B$12,Data!$A$2:$B$8,2,0)&lt;13,EDATE($B$16,A1380*12/VLOOKUP($B$12,Data!$A$2:$B$8,2,0)),IF(VLOOKUP($B$12,Data!$A$2:$B$8,2,0)=52,B1379+7,B1379+14)))</f>
        <v>#VALUE!</v>
      </c>
      <c r="C1380" s="0" t="e">
        <f aca="false">IF(A1380="","",F1379*($B$10/VLOOKUP($B$12,Data!$A$2:$B$8,2,0)))</f>
        <v>#VALUE!</v>
      </c>
      <c r="D1380" s="0" t="e">
        <f aca="false">IF(A1380="","",IF(F1379&lt;$F$9,F1379,$F$9-C1380))</f>
        <v>#VALUE!</v>
      </c>
      <c r="E1380" s="20" t="e">
        <f aca="false">IF(D1380&gt;=F1379,"",IF(A1380="","",IF($D$9&gt;0,$D$9,0)+IF(AND(DATE(YEAR(B1380),MONTH($D$11),DAY($D$11))&gt;B1379,DATE(YEAR(B1380),MONTH($D$11),DAY($D$11))&lt;=B1380),$D$10,0)+IF(AND($D$13&gt;B1379,$D$13&lt;=B1380),$D$12,0)))</f>
        <v>#VALUE!</v>
      </c>
      <c r="F1380" s="0" t="e">
        <f aca="false">IF(A1380="","",F1379-D1380-E1380)</f>
        <v>#VALUE!</v>
      </c>
    </row>
    <row r="1381" customFormat="false" ht="12.85" hidden="false" customHeight="false" outlineLevel="0" collapsed="false">
      <c r="A1381" s="0" t="e">
        <f aca="false">IF(AND(A1380&lt;$F$12,F1380&gt;0),A1380+1,"")</f>
        <v>#VALUE!</v>
      </c>
      <c r="B1381" s="19" t="e">
        <f aca="false">IF(A1381="","",IF(VLOOKUP($B$12,Data!$A$2:$B$8,2,0)&lt;13,EDATE($B$16,A1381*12/VLOOKUP($B$12,Data!$A$2:$B$8,2,0)),IF(VLOOKUP($B$12,Data!$A$2:$B$8,2,0)=52,B1380+7,B1380+14)))</f>
        <v>#VALUE!</v>
      </c>
      <c r="C1381" s="0" t="e">
        <f aca="false">IF(A1381="","",F1380*($B$10/VLOOKUP($B$12,Data!$A$2:$B$8,2,0)))</f>
        <v>#VALUE!</v>
      </c>
      <c r="D1381" s="0" t="e">
        <f aca="false">IF(A1381="","",IF(F1380&lt;$F$9,F1380,$F$9-C1381))</f>
        <v>#VALUE!</v>
      </c>
      <c r="E1381" s="20" t="e">
        <f aca="false">IF(D1381&gt;=F1380,"",IF(A1381="","",IF($D$9&gt;0,$D$9,0)+IF(AND(DATE(YEAR(B1381),MONTH($D$11),DAY($D$11))&gt;B1380,DATE(YEAR(B1381),MONTH($D$11),DAY($D$11))&lt;=B1381),$D$10,0)+IF(AND($D$13&gt;B1380,$D$13&lt;=B1381),$D$12,0)))</f>
        <v>#VALUE!</v>
      </c>
      <c r="F1381" s="0" t="e">
        <f aca="false">IF(A1381="","",F1380-D1381-E1381)</f>
        <v>#VALUE!</v>
      </c>
    </row>
    <row r="1382" customFormat="false" ht="12.85" hidden="false" customHeight="false" outlineLevel="0" collapsed="false">
      <c r="A1382" s="0" t="e">
        <f aca="false">IF(AND(A1381&lt;$F$12,F1381&gt;0),A1381+1,"")</f>
        <v>#VALUE!</v>
      </c>
      <c r="B1382" s="19" t="e">
        <f aca="false">IF(A1382="","",IF(VLOOKUP($B$12,Data!$A$2:$B$8,2,0)&lt;13,EDATE($B$16,A1382*12/VLOOKUP($B$12,Data!$A$2:$B$8,2,0)),IF(VLOOKUP($B$12,Data!$A$2:$B$8,2,0)=52,B1381+7,B1381+14)))</f>
        <v>#VALUE!</v>
      </c>
      <c r="C1382" s="0" t="e">
        <f aca="false">IF(A1382="","",F1381*($B$10/VLOOKUP($B$12,Data!$A$2:$B$8,2,0)))</f>
        <v>#VALUE!</v>
      </c>
      <c r="D1382" s="0" t="e">
        <f aca="false">IF(A1382="","",IF(F1381&lt;$F$9,F1381,$F$9-C1382))</f>
        <v>#VALUE!</v>
      </c>
      <c r="E1382" s="20" t="e">
        <f aca="false">IF(D1382&gt;=F1381,"",IF(A1382="","",IF($D$9&gt;0,$D$9,0)+IF(AND(DATE(YEAR(B1382),MONTH($D$11),DAY($D$11))&gt;B1381,DATE(YEAR(B1382),MONTH($D$11),DAY($D$11))&lt;=B1382),$D$10,0)+IF(AND($D$13&gt;B1381,$D$13&lt;=B1382),$D$12,0)))</f>
        <v>#VALUE!</v>
      </c>
      <c r="F1382" s="0" t="e">
        <f aca="false">IF(A1382="","",F1381-D1382-E1382)</f>
        <v>#VALUE!</v>
      </c>
    </row>
    <row r="1383" customFormat="false" ht="12.85" hidden="false" customHeight="false" outlineLevel="0" collapsed="false">
      <c r="A1383" s="0" t="e">
        <f aca="false">IF(AND(A1382&lt;$F$12,F1382&gt;0),A1382+1,"")</f>
        <v>#VALUE!</v>
      </c>
      <c r="B1383" s="19" t="e">
        <f aca="false">IF(A1383="","",IF(VLOOKUP($B$12,Data!$A$2:$B$8,2,0)&lt;13,EDATE($B$16,A1383*12/VLOOKUP($B$12,Data!$A$2:$B$8,2,0)),IF(VLOOKUP($B$12,Data!$A$2:$B$8,2,0)=52,B1382+7,B1382+14)))</f>
        <v>#VALUE!</v>
      </c>
      <c r="C1383" s="0" t="e">
        <f aca="false">IF(A1383="","",F1382*($B$10/VLOOKUP($B$12,Data!$A$2:$B$8,2,0)))</f>
        <v>#VALUE!</v>
      </c>
      <c r="D1383" s="0" t="e">
        <f aca="false">IF(A1383="","",IF(F1382&lt;$F$9,F1382,$F$9-C1383))</f>
        <v>#VALUE!</v>
      </c>
      <c r="E1383" s="20" t="e">
        <f aca="false">IF(D1383&gt;=F1382,"",IF(A1383="","",IF($D$9&gt;0,$D$9,0)+IF(AND(DATE(YEAR(B1383),MONTH($D$11),DAY($D$11))&gt;B1382,DATE(YEAR(B1383),MONTH($D$11),DAY($D$11))&lt;=B1383),$D$10,0)+IF(AND($D$13&gt;B1382,$D$13&lt;=B1383),$D$12,0)))</f>
        <v>#VALUE!</v>
      </c>
      <c r="F1383" s="0" t="e">
        <f aca="false">IF(A1383="","",F1382-D1383-E1383)</f>
        <v>#VALUE!</v>
      </c>
    </row>
    <row r="1384" customFormat="false" ht="12.85" hidden="false" customHeight="false" outlineLevel="0" collapsed="false">
      <c r="A1384" s="0" t="e">
        <f aca="false">IF(AND(A1383&lt;$F$12,F1383&gt;0),A1383+1,"")</f>
        <v>#VALUE!</v>
      </c>
      <c r="B1384" s="19" t="e">
        <f aca="false">IF(A1384="","",IF(VLOOKUP($B$12,Data!$A$2:$B$8,2,0)&lt;13,EDATE($B$16,A1384*12/VLOOKUP($B$12,Data!$A$2:$B$8,2,0)),IF(VLOOKUP($B$12,Data!$A$2:$B$8,2,0)=52,B1383+7,B1383+14)))</f>
        <v>#VALUE!</v>
      </c>
      <c r="C1384" s="0" t="e">
        <f aca="false">IF(A1384="","",F1383*($B$10/VLOOKUP($B$12,Data!$A$2:$B$8,2,0)))</f>
        <v>#VALUE!</v>
      </c>
      <c r="D1384" s="0" t="e">
        <f aca="false">IF(A1384="","",IF(F1383&lt;$F$9,F1383,$F$9-C1384))</f>
        <v>#VALUE!</v>
      </c>
      <c r="E1384" s="20" t="e">
        <f aca="false">IF(D1384&gt;=F1383,"",IF(A1384="","",IF($D$9&gt;0,$D$9,0)+IF(AND(DATE(YEAR(B1384),MONTH($D$11),DAY($D$11))&gt;B1383,DATE(YEAR(B1384),MONTH($D$11),DAY($D$11))&lt;=B1384),$D$10,0)+IF(AND($D$13&gt;B1383,$D$13&lt;=B1384),$D$12,0)))</f>
        <v>#VALUE!</v>
      </c>
      <c r="F1384" s="0" t="e">
        <f aca="false">IF(A1384="","",F1383-D1384-E1384)</f>
        <v>#VALUE!</v>
      </c>
    </row>
    <row r="1385" customFormat="false" ht="12.85" hidden="false" customHeight="false" outlineLevel="0" collapsed="false">
      <c r="A1385" s="0" t="e">
        <f aca="false">IF(AND(A1384&lt;$F$12,F1384&gt;0),A1384+1,"")</f>
        <v>#VALUE!</v>
      </c>
      <c r="B1385" s="19" t="e">
        <f aca="false">IF(A1385="","",IF(VLOOKUP($B$12,Data!$A$2:$B$8,2,0)&lt;13,EDATE($B$16,A1385*12/VLOOKUP($B$12,Data!$A$2:$B$8,2,0)),IF(VLOOKUP($B$12,Data!$A$2:$B$8,2,0)=52,B1384+7,B1384+14)))</f>
        <v>#VALUE!</v>
      </c>
      <c r="C1385" s="0" t="e">
        <f aca="false">IF(A1385="","",F1384*($B$10/VLOOKUP($B$12,Data!$A$2:$B$8,2,0)))</f>
        <v>#VALUE!</v>
      </c>
      <c r="D1385" s="0" t="e">
        <f aca="false">IF(A1385="","",IF(F1384&lt;$F$9,F1384,$F$9-C1385))</f>
        <v>#VALUE!</v>
      </c>
      <c r="E1385" s="20" t="e">
        <f aca="false">IF(D1385&gt;=F1384,"",IF(A1385="","",IF($D$9&gt;0,$D$9,0)+IF(AND(DATE(YEAR(B1385),MONTH($D$11),DAY($D$11))&gt;B1384,DATE(YEAR(B1385),MONTH($D$11),DAY($D$11))&lt;=B1385),$D$10,0)+IF(AND($D$13&gt;B1384,$D$13&lt;=B1385),$D$12,0)))</f>
        <v>#VALUE!</v>
      </c>
      <c r="F1385" s="0" t="e">
        <f aca="false">IF(A1385="","",F1384-D1385-E1385)</f>
        <v>#VALUE!</v>
      </c>
    </row>
    <row r="1386" customFormat="false" ht="12.85" hidden="false" customHeight="false" outlineLevel="0" collapsed="false">
      <c r="A1386" s="0" t="e">
        <f aca="false">IF(AND(A1385&lt;$F$12,F1385&gt;0),A1385+1,"")</f>
        <v>#VALUE!</v>
      </c>
      <c r="B1386" s="19" t="e">
        <f aca="false">IF(A1386="","",IF(VLOOKUP($B$12,Data!$A$2:$B$8,2,0)&lt;13,EDATE($B$16,A1386*12/VLOOKUP($B$12,Data!$A$2:$B$8,2,0)),IF(VLOOKUP($B$12,Data!$A$2:$B$8,2,0)=52,B1385+7,B1385+14)))</f>
        <v>#VALUE!</v>
      </c>
      <c r="C1386" s="0" t="e">
        <f aca="false">IF(A1386="","",F1385*($B$10/VLOOKUP($B$12,Data!$A$2:$B$8,2,0)))</f>
        <v>#VALUE!</v>
      </c>
      <c r="D1386" s="0" t="e">
        <f aca="false">IF(A1386="","",IF(F1385&lt;$F$9,F1385,$F$9-C1386))</f>
        <v>#VALUE!</v>
      </c>
      <c r="E1386" s="20" t="e">
        <f aca="false">IF(D1386&gt;=F1385,"",IF(A1386="","",IF($D$9&gt;0,$D$9,0)+IF(AND(DATE(YEAR(B1386),MONTH($D$11),DAY($D$11))&gt;B1385,DATE(YEAR(B1386),MONTH($D$11),DAY($D$11))&lt;=B1386),$D$10,0)+IF(AND($D$13&gt;B1385,$D$13&lt;=B1386),$D$12,0)))</f>
        <v>#VALUE!</v>
      </c>
      <c r="F1386" s="0" t="e">
        <f aca="false">IF(A1386="","",F1385-D1386-E1386)</f>
        <v>#VALUE!</v>
      </c>
    </row>
    <row r="1387" customFormat="false" ht="12.85" hidden="false" customHeight="false" outlineLevel="0" collapsed="false">
      <c r="A1387" s="0" t="e">
        <f aca="false">IF(AND(A1386&lt;$F$12,F1386&gt;0),A1386+1,"")</f>
        <v>#VALUE!</v>
      </c>
      <c r="B1387" s="19" t="e">
        <f aca="false">IF(A1387="","",IF(VLOOKUP($B$12,Data!$A$2:$B$8,2,0)&lt;13,EDATE($B$16,A1387*12/VLOOKUP($B$12,Data!$A$2:$B$8,2,0)),IF(VLOOKUP($B$12,Data!$A$2:$B$8,2,0)=52,B1386+7,B1386+14)))</f>
        <v>#VALUE!</v>
      </c>
      <c r="C1387" s="0" t="e">
        <f aca="false">IF(A1387="","",F1386*($B$10/VLOOKUP($B$12,Data!$A$2:$B$8,2,0)))</f>
        <v>#VALUE!</v>
      </c>
      <c r="D1387" s="0" t="e">
        <f aca="false">IF(A1387="","",IF(F1386&lt;$F$9,F1386,$F$9-C1387))</f>
        <v>#VALUE!</v>
      </c>
      <c r="E1387" s="20" t="e">
        <f aca="false">IF(D1387&gt;=F1386,"",IF(A1387="","",IF($D$9&gt;0,$D$9,0)+IF(AND(DATE(YEAR(B1387),MONTH($D$11),DAY($D$11))&gt;B1386,DATE(YEAR(B1387),MONTH($D$11),DAY($D$11))&lt;=B1387),$D$10,0)+IF(AND($D$13&gt;B1386,$D$13&lt;=B1387),$D$12,0)))</f>
        <v>#VALUE!</v>
      </c>
      <c r="F1387" s="0" t="e">
        <f aca="false">IF(A1387="","",F1386-D1387-E1387)</f>
        <v>#VALUE!</v>
      </c>
    </row>
    <row r="1388" customFormat="false" ht="12.85" hidden="false" customHeight="false" outlineLevel="0" collapsed="false">
      <c r="A1388" s="0" t="e">
        <f aca="false">IF(AND(A1387&lt;$F$12,F1387&gt;0),A1387+1,"")</f>
        <v>#VALUE!</v>
      </c>
      <c r="B1388" s="19" t="e">
        <f aca="false">IF(A1388="","",IF(VLOOKUP($B$12,Data!$A$2:$B$8,2,0)&lt;13,EDATE($B$16,A1388*12/VLOOKUP($B$12,Data!$A$2:$B$8,2,0)),IF(VLOOKUP($B$12,Data!$A$2:$B$8,2,0)=52,B1387+7,B1387+14)))</f>
        <v>#VALUE!</v>
      </c>
      <c r="C1388" s="0" t="e">
        <f aca="false">IF(A1388="","",F1387*($B$10/VLOOKUP($B$12,Data!$A$2:$B$8,2,0)))</f>
        <v>#VALUE!</v>
      </c>
      <c r="D1388" s="0" t="e">
        <f aca="false">IF(A1388="","",IF(F1387&lt;$F$9,F1387,$F$9-C1388))</f>
        <v>#VALUE!</v>
      </c>
      <c r="E1388" s="20" t="e">
        <f aca="false">IF(D1388&gt;=F1387,"",IF(A1388="","",IF($D$9&gt;0,$D$9,0)+IF(AND(DATE(YEAR(B1388),MONTH($D$11),DAY($D$11))&gt;B1387,DATE(YEAR(B1388),MONTH($D$11),DAY($D$11))&lt;=B1388),$D$10,0)+IF(AND($D$13&gt;B1387,$D$13&lt;=B1388),$D$12,0)))</f>
        <v>#VALUE!</v>
      </c>
      <c r="F1388" s="0" t="e">
        <f aca="false">IF(A1388="","",F1387-D1388-E1388)</f>
        <v>#VALUE!</v>
      </c>
    </row>
    <row r="1389" customFormat="false" ht="12.85" hidden="false" customHeight="false" outlineLevel="0" collapsed="false">
      <c r="A1389" s="0" t="e">
        <f aca="false">IF(AND(A1388&lt;$F$12,F1388&gt;0),A1388+1,"")</f>
        <v>#VALUE!</v>
      </c>
      <c r="B1389" s="19" t="e">
        <f aca="false">IF(A1389="","",IF(VLOOKUP($B$12,Data!$A$2:$B$8,2,0)&lt;13,EDATE($B$16,A1389*12/VLOOKUP($B$12,Data!$A$2:$B$8,2,0)),IF(VLOOKUP($B$12,Data!$A$2:$B$8,2,0)=52,B1388+7,B1388+14)))</f>
        <v>#VALUE!</v>
      </c>
      <c r="C1389" s="0" t="e">
        <f aca="false">IF(A1389="","",F1388*($B$10/VLOOKUP($B$12,Data!$A$2:$B$8,2,0)))</f>
        <v>#VALUE!</v>
      </c>
      <c r="D1389" s="0" t="e">
        <f aca="false">IF(A1389="","",IF(F1388&lt;$F$9,F1388,$F$9-C1389))</f>
        <v>#VALUE!</v>
      </c>
      <c r="E1389" s="20" t="e">
        <f aca="false">IF(D1389&gt;=F1388,"",IF(A1389="","",IF($D$9&gt;0,$D$9,0)+IF(AND(DATE(YEAR(B1389),MONTH($D$11),DAY($D$11))&gt;B1388,DATE(YEAR(B1389),MONTH($D$11),DAY($D$11))&lt;=B1389),$D$10,0)+IF(AND($D$13&gt;B1388,$D$13&lt;=B1389),$D$12,0)))</f>
        <v>#VALUE!</v>
      </c>
      <c r="F1389" s="0" t="e">
        <f aca="false">IF(A1389="","",F1388-D1389-E1389)</f>
        <v>#VALUE!</v>
      </c>
    </row>
    <row r="1390" customFormat="false" ht="12.85" hidden="false" customHeight="false" outlineLevel="0" collapsed="false">
      <c r="A1390" s="0" t="e">
        <f aca="false">IF(AND(A1389&lt;$F$12,F1389&gt;0),A1389+1,"")</f>
        <v>#VALUE!</v>
      </c>
      <c r="B1390" s="19" t="e">
        <f aca="false">IF(A1390="","",IF(VLOOKUP($B$12,Data!$A$2:$B$8,2,0)&lt;13,EDATE($B$16,A1390*12/VLOOKUP($B$12,Data!$A$2:$B$8,2,0)),IF(VLOOKUP($B$12,Data!$A$2:$B$8,2,0)=52,B1389+7,B1389+14)))</f>
        <v>#VALUE!</v>
      </c>
      <c r="C1390" s="0" t="e">
        <f aca="false">IF(A1390="","",F1389*($B$10/VLOOKUP($B$12,Data!$A$2:$B$8,2,0)))</f>
        <v>#VALUE!</v>
      </c>
      <c r="D1390" s="0" t="e">
        <f aca="false">IF(A1390="","",IF(F1389&lt;$F$9,F1389,$F$9-C1390))</f>
        <v>#VALUE!</v>
      </c>
      <c r="E1390" s="20" t="e">
        <f aca="false">IF(D1390&gt;=F1389,"",IF(A1390="","",IF($D$9&gt;0,$D$9,0)+IF(AND(DATE(YEAR(B1390),MONTH($D$11),DAY($D$11))&gt;B1389,DATE(YEAR(B1390),MONTH($D$11),DAY($D$11))&lt;=B1390),$D$10,0)+IF(AND($D$13&gt;B1389,$D$13&lt;=B1390),$D$12,0)))</f>
        <v>#VALUE!</v>
      </c>
      <c r="F1390" s="0" t="e">
        <f aca="false">IF(A1390="","",F1389-D1390-E1390)</f>
        <v>#VALUE!</v>
      </c>
    </row>
    <row r="1391" customFormat="false" ht="12.85" hidden="false" customHeight="false" outlineLevel="0" collapsed="false">
      <c r="A1391" s="0" t="e">
        <f aca="false">IF(AND(A1390&lt;$F$12,F1390&gt;0),A1390+1,"")</f>
        <v>#VALUE!</v>
      </c>
      <c r="B1391" s="19" t="e">
        <f aca="false">IF(A1391="","",IF(VLOOKUP($B$12,Data!$A$2:$B$8,2,0)&lt;13,EDATE($B$16,A1391*12/VLOOKUP($B$12,Data!$A$2:$B$8,2,0)),IF(VLOOKUP($B$12,Data!$A$2:$B$8,2,0)=52,B1390+7,B1390+14)))</f>
        <v>#VALUE!</v>
      </c>
      <c r="C1391" s="0" t="e">
        <f aca="false">IF(A1391="","",F1390*($B$10/VLOOKUP($B$12,Data!$A$2:$B$8,2,0)))</f>
        <v>#VALUE!</v>
      </c>
      <c r="D1391" s="0" t="e">
        <f aca="false">IF(A1391="","",IF(F1390&lt;$F$9,F1390,$F$9-C1391))</f>
        <v>#VALUE!</v>
      </c>
      <c r="E1391" s="20" t="e">
        <f aca="false">IF(D1391&gt;=F1390,"",IF(A1391="","",IF($D$9&gt;0,$D$9,0)+IF(AND(DATE(YEAR(B1391),MONTH($D$11),DAY($D$11))&gt;B1390,DATE(YEAR(B1391),MONTH($D$11),DAY($D$11))&lt;=B1391),$D$10,0)+IF(AND($D$13&gt;B1390,$D$13&lt;=B1391),$D$12,0)))</f>
        <v>#VALUE!</v>
      </c>
      <c r="F1391" s="0" t="e">
        <f aca="false">IF(A1391="","",F1390-D1391-E1391)</f>
        <v>#VALUE!</v>
      </c>
    </row>
    <row r="1392" customFormat="false" ht="12.85" hidden="false" customHeight="false" outlineLevel="0" collapsed="false">
      <c r="A1392" s="0" t="e">
        <f aca="false">IF(AND(A1391&lt;$F$12,F1391&gt;0),A1391+1,"")</f>
        <v>#VALUE!</v>
      </c>
      <c r="B1392" s="19" t="e">
        <f aca="false">IF(A1392="","",IF(VLOOKUP($B$12,Data!$A$2:$B$8,2,0)&lt;13,EDATE($B$16,A1392*12/VLOOKUP($B$12,Data!$A$2:$B$8,2,0)),IF(VLOOKUP($B$12,Data!$A$2:$B$8,2,0)=52,B1391+7,B1391+14)))</f>
        <v>#VALUE!</v>
      </c>
      <c r="C1392" s="0" t="e">
        <f aca="false">IF(A1392="","",F1391*($B$10/VLOOKUP($B$12,Data!$A$2:$B$8,2,0)))</f>
        <v>#VALUE!</v>
      </c>
      <c r="D1392" s="0" t="e">
        <f aca="false">IF(A1392="","",IF(F1391&lt;$F$9,F1391,$F$9-C1392))</f>
        <v>#VALUE!</v>
      </c>
      <c r="E1392" s="20" t="e">
        <f aca="false">IF(D1392&gt;=F1391,"",IF(A1392="","",IF($D$9&gt;0,$D$9,0)+IF(AND(DATE(YEAR(B1392),MONTH($D$11),DAY($D$11))&gt;B1391,DATE(YEAR(B1392),MONTH($D$11),DAY($D$11))&lt;=B1392),$D$10,0)+IF(AND($D$13&gt;B1391,$D$13&lt;=B1392),$D$12,0)))</f>
        <v>#VALUE!</v>
      </c>
      <c r="F1392" s="0" t="e">
        <f aca="false">IF(A1392="","",F1391-D1392-E1392)</f>
        <v>#VALUE!</v>
      </c>
    </row>
    <row r="1393" customFormat="false" ht="12.85" hidden="false" customHeight="false" outlineLevel="0" collapsed="false">
      <c r="A1393" s="0" t="e">
        <f aca="false">IF(AND(A1392&lt;$F$12,F1392&gt;0),A1392+1,"")</f>
        <v>#VALUE!</v>
      </c>
      <c r="B1393" s="19" t="e">
        <f aca="false">IF(A1393="","",IF(VLOOKUP($B$12,Data!$A$2:$B$8,2,0)&lt;13,EDATE($B$16,A1393*12/VLOOKUP($B$12,Data!$A$2:$B$8,2,0)),IF(VLOOKUP($B$12,Data!$A$2:$B$8,2,0)=52,B1392+7,B1392+14)))</f>
        <v>#VALUE!</v>
      </c>
      <c r="C1393" s="0" t="e">
        <f aca="false">IF(A1393="","",F1392*($B$10/VLOOKUP($B$12,Data!$A$2:$B$8,2,0)))</f>
        <v>#VALUE!</v>
      </c>
      <c r="D1393" s="0" t="e">
        <f aca="false">IF(A1393="","",IF(F1392&lt;$F$9,F1392,$F$9-C1393))</f>
        <v>#VALUE!</v>
      </c>
      <c r="E1393" s="20" t="e">
        <f aca="false">IF(D1393&gt;=F1392,"",IF(A1393="","",IF($D$9&gt;0,$D$9,0)+IF(AND(DATE(YEAR(B1393),MONTH($D$11),DAY($D$11))&gt;B1392,DATE(YEAR(B1393),MONTH($D$11),DAY($D$11))&lt;=B1393),$D$10,0)+IF(AND($D$13&gt;B1392,$D$13&lt;=B1393),$D$12,0)))</f>
        <v>#VALUE!</v>
      </c>
      <c r="F1393" s="0" t="e">
        <f aca="false">IF(A1393="","",F1392-D1393-E1393)</f>
        <v>#VALUE!</v>
      </c>
    </row>
    <row r="1394" customFormat="false" ht="12.85" hidden="false" customHeight="false" outlineLevel="0" collapsed="false">
      <c r="A1394" s="0" t="e">
        <f aca="false">IF(AND(A1393&lt;$F$12,F1393&gt;0),A1393+1,"")</f>
        <v>#VALUE!</v>
      </c>
      <c r="B1394" s="19" t="e">
        <f aca="false">IF(A1394="","",IF(VLOOKUP($B$12,Data!$A$2:$B$8,2,0)&lt;13,EDATE($B$16,A1394*12/VLOOKUP($B$12,Data!$A$2:$B$8,2,0)),IF(VLOOKUP($B$12,Data!$A$2:$B$8,2,0)=52,B1393+7,B1393+14)))</f>
        <v>#VALUE!</v>
      </c>
      <c r="C1394" s="0" t="e">
        <f aca="false">IF(A1394="","",F1393*($B$10/VLOOKUP($B$12,Data!$A$2:$B$8,2,0)))</f>
        <v>#VALUE!</v>
      </c>
      <c r="D1394" s="0" t="e">
        <f aca="false">IF(A1394="","",IF(F1393&lt;$F$9,F1393,$F$9-C1394))</f>
        <v>#VALUE!</v>
      </c>
      <c r="E1394" s="20" t="e">
        <f aca="false">IF(D1394&gt;=F1393,"",IF(A1394="","",IF($D$9&gt;0,$D$9,0)+IF(AND(DATE(YEAR(B1394),MONTH($D$11),DAY($D$11))&gt;B1393,DATE(YEAR(B1394),MONTH($D$11),DAY($D$11))&lt;=B1394),$D$10,0)+IF(AND($D$13&gt;B1393,$D$13&lt;=B1394),$D$12,0)))</f>
        <v>#VALUE!</v>
      </c>
      <c r="F1394" s="0" t="e">
        <f aca="false">IF(A1394="","",F1393-D1394-E1394)</f>
        <v>#VALUE!</v>
      </c>
    </row>
    <row r="1395" customFormat="false" ht="12.85" hidden="false" customHeight="false" outlineLevel="0" collapsed="false">
      <c r="A1395" s="0" t="e">
        <f aca="false">IF(AND(A1394&lt;$F$12,F1394&gt;0),A1394+1,"")</f>
        <v>#VALUE!</v>
      </c>
      <c r="B1395" s="19" t="e">
        <f aca="false">IF(A1395="","",IF(VLOOKUP($B$12,Data!$A$2:$B$8,2,0)&lt;13,EDATE($B$16,A1395*12/VLOOKUP($B$12,Data!$A$2:$B$8,2,0)),IF(VLOOKUP($B$12,Data!$A$2:$B$8,2,0)=52,B1394+7,B1394+14)))</f>
        <v>#VALUE!</v>
      </c>
      <c r="C1395" s="0" t="e">
        <f aca="false">IF(A1395="","",F1394*($B$10/VLOOKUP($B$12,Data!$A$2:$B$8,2,0)))</f>
        <v>#VALUE!</v>
      </c>
      <c r="D1395" s="0" t="e">
        <f aca="false">IF(A1395="","",IF(F1394&lt;$F$9,F1394,$F$9-C1395))</f>
        <v>#VALUE!</v>
      </c>
      <c r="E1395" s="20" t="e">
        <f aca="false">IF(D1395&gt;=F1394,"",IF(A1395="","",IF($D$9&gt;0,$D$9,0)+IF(AND(DATE(YEAR(B1395),MONTH($D$11),DAY($D$11))&gt;B1394,DATE(YEAR(B1395),MONTH($D$11),DAY($D$11))&lt;=B1395),$D$10,0)+IF(AND($D$13&gt;B1394,$D$13&lt;=B1395),$D$12,0)))</f>
        <v>#VALUE!</v>
      </c>
      <c r="F1395" s="0" t="e">
        <f aca="false">IF(A1395="","",F1394-D1395-E1395)</f>
        <v>#VALUE!</v>
      </c>
    </row>
    <row r="1396" customFormat="false" ht="12.85" hidden="false" customHeight="false" outlineLevel="0" collapsed="false">
      <c r="A1396" s="0" t="e">
        <f aca="false">IF(AND(A1395&lt;$F$12,F1395&gt;0),A1395+1,"")</f>
        <v>#VALUE!</v>
      </c>
      <c r="B1396" s="19" t="e">
        <f aca="false">IF(A1396="","",IF(VLOOKUP($B$12,Data!$A$2:$B$8,2,0)&lt;13,EDATE($B$16,A1396*12/VLOOKUP($B$12,Data!$A$2:$B$8,2,0)),IF(VLOOKUP($B$12,Data!$A$2:$B$8,2,0)=52,B1395+7,B1395+14)))</f>
        <v>#VALUE!</v>
      </c>
      <c r="C1396" s="0" t="e">
        <f aca="false">IF(A1396="","",F1395*($B$10/VLOOKUP($B$12,Data!$A$2:$B$8,2,0)))</f>
        <v>#VALUE!</v>
      </c>
      <c r="D1396" s="0" t="e">
        <f aca="false">IF(A1396="","",IF(F1395&lt;$F$9,F1395,$F$9-C1396))</f>
        <v>#VALUE!</v>
      </c>
      <c r="E1396" s="20" t="e">
        <f aca="false">IF(D1396&gt;=F1395,"",IF(A1396="","",IF($D$9&gt;0,$D$9,0)+IF(AND(DATE(YEAR(B1396),MONTH($D$11),DAY($D$11))&gt;B1395,DATE(YEAR(B1396),MONTH($D$11),DAY($D$11))&lt;=B1396),$D$10,0)+IF(AND($D$13&gt;B1395,$D$13&lt;=B1396),$D$12,0)))</f>
        <v>#VALUE!</v>
      </c>
      <c r="F1396" s="0" t="e">
        <f aca="false">IF(A1396="","",F1395-D1396-E1396)</f>
        <v>#VALUE!</v>
      </c>
    </row>
    <row r="1397" customFormat="false" ht="12.85" hidden="false" customHeight="false" outlineLevel="0" collapsed="false">
      <c r="A1397" s="0" t="e">
        <f aca="false">IF(AND(A1396&lt;$F$12,F1396&gt;0),A1396+1,"")</f>
        <v>#VALUE!</v>
      </c>
      <c r="B1397" s="19" t="e">
        <f aca="false">IF(A1397="","",IF(VLOOKUP($B$12,Data!$A$2:$B$8,2,0)&lt;13,EDATE($B$16,A1397*12/VLOOKUP($B$12,Data!$A$2:$B$8,2,0)),IF(VLOOKUP($B$12,Data!$A$2:$B$8,2,0)=52,B1396+7,B1396+14)))</f>
        <v>#VALUE!</v>
      </c>
      <c r="C1397" s="0" t="e">
        <f aca="false">IF(A1397="","",F1396*($B$10/VLOOKUP($B$12,Data!$A$2:$B$8,2,0)))</f>
        <v>#VALUE!</v>
      </c>
      <c r="D1397" s="0" t="e">
        <f aca="false">IF(A1397="","",IF(F1396&lt;$F$9,F1396,$F$9-C1397))</f>
        <v>#VALUE!</v>
      </c>
      <c r="E1397" s="20" t="e">
        <f aca="false">IF(D1397&gt;=F1396,"",IF(A1397="","",IF($D$9&gt;0,$D$9,0)+IF(AND(DATE(YEAR(B1397),MONTH($D$11),DAY($D$11))&gt;B1396,DATE(YEAR(B1397),MONTH($D$11),DAY($D$11))&lt;=B1397),$D$10,0)+IF(AND($D$13&gt;B1396,$D$13&lt;=B1397),$D$12,0)))</f>
        <v>#VALUE!</v>
      </c>
      <c r="F1397" s="0" t="e">
        <f aca="false">IF(A1397="","",F1396-D1397-E1397)</f>
        <v>#VALUE!</v>
      </c>
    </row>
    <row r="1398" customFormat="false" ht="12.85" hidden="false" customHeight="false" outlineLevel="0" collapsed="false">
      <c r="A1398" s="0" t="e">
        <f aca="false">IF(AND(A1397&lt;$F$12,F1397&gt;0),A1397+1,"")</f>
        <v>#VALUE!</v>
      </c>
      <c r="B1398" s="19" t="e">
        <f aca="false">IF(A1398="","",IF(VLOOKUP($B$12,Data!$A$2:$B$8,2,0)&lt;13,EDATE($B$16,A1398*12/VLOOKUP($B$12,Data!$A$2:$B$8,2,0)),IF(VLOOKUP($B$12,Data!$A$2:$B$8,2,0)=52,B1397+7,B1397+14)))</f>
        <v>#VALUE!</v>
      </c>
      <c r="C1398" s="0" t="e">
        <f aca="false">IF(A1398="","",F1397*($B$10/VLOOKUP($B$12,Data!$A$2:$B$8,2,0)))</f>
        <v>#VALUE!</v>
      </c>
      <c r="D1398" s="0" t="e">
        <f aca="false">IF(A1398="","",IF(F1397&lt;$F$9,F1397,$F$9-C1398))</f>
        <v>#VALUE!</v>
      </c>
      <c r="E1398" s="20" t="e">
        <f aca="false">IF(D1398&gt;=F1397,"",IF(A1398="","",IF($D$9&gt;0,$D$9,0)+IF(AND(DATE(YEAR(B1398),MONTH($D$11),DAY($D$11))&gt;B1397,DATE(YEAR(B1398),MONTH($D$11),DAY($D$11))&lt;=B1398),$D$10,0)+IF(AND($D$13&gt;B1397,$D$13&lt;=B1398),$D$12,0)))</f>
        <v>#VALUE!</v>
      </c>
      <c r="F1398" s="0" t="e">
        <f aca="false">IF(A1398="","",F1397-D1398-E1398)</f>
        <v>#VALUE!</v>
      </c>
    </row>
    <row r="1399" customFormat="false" ht="12.85" hidden="false" customHeight="false" outlineLevel="0" collapsed="false">
      <c r="A1399" s="0" t="e">
        <f aca="false">IF(AND(A1398&lt;$F$12,F1398&gt;0),A1398+1,"")</f>
        <v>#VALUE!</v>
      </c>
      <c r="B1399" s="19" t="e">
        <f aca="false">IF(A1399="","",IF(VLOOKUP($B$12,Data!$A$2:$B$8,2,0)&lt;13,EDATE($B$16,A1399*12/VLOOKUP($B$12,Data!$A$2:$B$8,2,0)),IF(VLOOKUP($B$12,Data!$A$2:$B$8,2,0)=52,B1398+7,B1398+14)))</f>
        <v>#VALUE!</v>
      </c>
      <c r="C1399" s="0" t="e">
        <f aca="false">IF(A1399="","",F1398*($B$10/VLOOKUP($B$12,Data!$A$2:$B$8,2,0)))</f>
        <v>#VALUE!</v>
      </c>
      <c r="D1399" s="0" t="e">
        <f aca="false">IF(A1399="","",IF(F1398&lt;$F$9,F1398,$F$9-C1399))</f>
        <v>#VALUE!</v>
      </c>
      <c r="E1399" s="20" t="e">
        <f aca="false">IF(D1399&gt;=F1398,"",IF(A1399="","",IF($D$9&gt;0,$D$9,0)+IF(AND(DATE(YEAR(B1399),MONTH($D$11),DAY($D$11))&gt;B1398,DATE(YEAR(B1399),MONTH($D$11),DAY($D$11))&lt;=B1399),$D$10,0)+IF(AND($D$13&gt;B1398,$D$13&lt;=B1399),$D$12,0)))</f>
        <v>#VALUE!</v>
      </c>
      <c r="F1399" s="0" t="e">
        <f aca="false">IF(A1399="","",F1398-D1399-E1399)</f>
        <v>#VALUE!</v>
      </c>
    </row>
    <row r="1400" customFormat="false" ht="12.85" hidden="false" customHeight="false" outlineLevel="0" collapsed="false">
      <c r="A1400" s="0" t="e">
        <f aca="false">IF(AND(A1399&lt;$F$12,F1399&gt;0),A1399+1,"")</f>
        <v>#VALUE!</v>
      </c>
      <c r="B1400" s="19" t="e">
        <f aca="false">IF(A1400="","",IF(VLOOKUP($B$12,Data!$A$2:$B$8,2,0)&lt;13,EDATE($B$16,A1400*12/VLOOKUP($B$12,Data!$A$2:$B$8,2,0)),IF(VLOOKUP($B$12,Data!$A$2:$B$8,2,0)=52,B1399+7,B1399+14)))</f>
        <v>#VALUE!</v>
      </c>
      <c r="C1400" s="0" t="e">
        <f aca="false">IF(A1400="","",F1399*($B$10/VLOOKUP($B$12,Data!$A$2:$B$8,2,0)))</f>
        <v>#VALUE!</v>
      </c>
      <c r="D1400" s="0" t="e">
        <f aca="false">IF(A1400="","",IF(F1399&lt;$F$9,F1399,$F$9-C1400))</f>
        <v>#VALUE!</v>
      </c>
      <c r="E1400" s="20" t="e">
        <f aca="false">IF(D1400&gt;=F1399,"",IF(A1400="","",IF($D$9&gt;0,$D$9,0)+IF(AND(DATE(YEAR(B1400),MONTH($D$11),DAY($D$11))&gt;B1399,DATE(YEAR(B1400),MONTH($D$11),DAY($D$11))&lt;=B1400),$D$10,0)+IF(AND($D$13&gt;B1399,$D$13&lt;=B1400),$D$12,0)))</f>
        <v>#VALUE!</v>
      </c>
      <c r="F1400" s="0" t="e">
        <f aca="false">IF(A1400="","",F1399-D1400-E1400)</f>
        <v>#VALUE!</v>
      </c>
    </row>
    <row r="1401" customFormat="false" ht="12.85" hidden="false" customHeight="false" outlineLevel="0" collapsed="false">
      <c r="A1401" s="0" t="e">
        <f aca="false">IF(AND(A1400&lt;$F$12,F1400&gt;0),A1400+1,"")</f>
        <v>#VALUE!</v>
      </c>
      <c r="B1401" s="19" t="e">
        <f aca="false">IF(A1401="","",IF(VLOOKUP($B$12,Data!$A$2:$B$8,2,0)&lt;13,EDATE($B$16,A1401*12/VLOOKUP($B$12,Data!$A$2:$B$8,2,0)),IF(VLOOKUP($B$12,Data!$A$2:$B$8,2,0)=52,B1400+7,B1400+14)))</f>
        <v>#VALUE!</v>
      </c>
      <c r="C1401" s="0" t="e">
        <f aca="false">IF(A1401="","",F1400*($B$10/VLOOKUP($B$12,Data!$A$2:$B$8,2,0)))</f>
        <v>#VALUE!</v>
      </c>
      <c r="D1401" s="0" t="e">
        <f aca="false">IF(A1401="","",IF(F1400&lt;$F$9,F1400,$F$9-C1401))</f>
        <v>#VALUE!</v>
      </c>
      <c r="E1401" s="20" t="e">
        <f aca="false">IF(D1401&gt;=F1400,"",IF(A1401="","",IF($D$9&gt;0,$D$9,0)+IF(AND(DATE(YEAR(B1401),MONTH($D$11),DAY($D$11))&gt;B1400,DATE(YEAR(B1401),MONTH($D$11),DAY($D$11))&lt;=B1401),$D$10,0)+IF(AND($D$13&gt;B1400,$D$13&lt;=B1401),$D$12,0)))</f>
        <v>#VALUE!</v>
      </c>
      <c r="F1401" s="0" t="e">
        <f aca="false">IF(A1401="","",F1400-D1401-E1401)</f>
        <v>#VALUE!</v>
      </c>
    </row>
    <row r="1402" customFormat="false" ht="12.85" hidden="false" customHeight="false" outlineLevel="0" collapsed="false">
      <c r="A1402" s="0" t="e">
        <f aca="false">IF(AND(A1401&lt;$F$12,F1401&gt;0),A1401+1,"")</f>
        <v>#VALUE!</v>
      </c>
      <c r="B1402" s="19" t="e">
        <f aca="false">IF(A1402="","",IF(VLOOKUP($B$12,Data!$A$2:$B$8,2,0)&lt;13,EDATE($B$16,A1402*12/VLOOKUP($B$12,Data!$A$2:$B$8,2,0)),IF(VLOOKUP($B$12,Data!$A$2:$B$8,2,0)=52,B1401+7,B1401+14)))</f>
        <v>#VALUE!</v>
      </c>
      <c r="C1402" s="0" t="e">
        <f aca="false">IF(A1402="","",F1401*($B$10/VLOOKUP($B$12,Data!$A$2:$B$8,2,0)))</f>
        <v>#VALUE!</v>
      </c>
      <c r="D1402" s="0" t="e">
        <f aca="false">IF(A1402="","",IF(F1401&lt;$F$9,F1401,$F$9-C1402))</f>
        <v>#VALUE!</v>
      </c>
      <c r="E1402" s="20" t="e">
        <f aca="false">IF(D1402&gt;=F1401,"",IF(A1402="","",IF($D$9&gt;0,$D$9,0)+IF(AND(DATE(YEAR(B1402),MONTH($D$11),DAY($D$11))&gt;B1401,DATE(YEAR(B1402),MONTH($D$11),DAY($D$11))&lt;=B1402),$D$10,0)+IF(AND($D$13&gt;B1401,$D$13&lt;=B1402),$D$12,0)))</f>
        <v>#VALUE!</v>
      </c>
      <c r="F1402" s="0" t="e">
        <f aca="false">IF(A1402="","",F1401-D1402-E1402)</f>
        <v>#VALUE!</v>
      </c>
    </row>
    <row r="1403" customFormat="false" ht="12.85" hidden="false" customHeight="false" outlineLevel="0" collapsed="false">
      <c r="A1403" s="0" t="e">
        <f aca="false">IF(AND(A1402&lt;$F$12,F1402&gt;0),A1402+1,"")</f>
        <v>#VALUE!</v>
      </c>
      <c r="B1403" s="19" t="e">
        <f aca="false">IF(A1403="","",IF(VLOOKUP($B$12,Data!$A$2:$B$8,2,0)&lt;13,EDATE($B$16,A1403*12/VLOOKUP($B$12,Data!$A$2:$B$8,2,0)),IF(VLOOKUP($B$12,Data!$A$2:$B$8,2,0)=52,B1402+7,B1402+14)))</f>
        <v>#VALUE!</v>
      </c>
      <c r="C1403" s="0" t="e">
        <f aca="false">IF(A1403="","",F1402*($B$10/VLOOKUP($B$12,Data!$A$2:$B$8,2,0)))</f>
        <v>#VALUE!</v>
      </c>
      <c r="D1403" s="0" t="e">
        <f aca="false">IF(A1403="","",IF(F1402&lt;$F$9,F1402,$F$9-C1403))</f>
        <v>#VALUE!</v>
      </c>
      <c r="E1403" s="20" t="e">
        <f aca="false">IF(D1403&gt;=F1402,"",IF(A1403="","",IF($D$9&gt;0,$D$9,0)+IF(AND(DATE(YEAR(B1403),MONTH($D$11),DAY($D$11))&gt;B1402,DATE(YEAR(B1403),MONTH($D$11),DAY($D$11))&lt;=B1403),$D$10,0)+IF(AND($D$13&gt;B1402,$D$13&lt;=B1403),$D$12,0)))</f>
        <v>#VALUE!</v>
      </c>
      <c r="F1403" s="0" t="e">
        <f aca="false">IF(A1403="","",F1402-D1403-E1403)</f>
        <v>#VALUE!</v>
      </c>
    </row>
    <row r="1404" customFormat="false" ht="12.85" hidden="false" customHeight="false" outlineLevel="0" collapsed="false">
      <c r="A1404" s="0" t="e">
        <f aca="false">IF(AND(A1403&lt;$F$12,F1403&gt;0),A1403+1,"")</f>
        <v>#VALUE!</v>
      </c>
      <c r="B1404" s="19" t="e">
        <f aca="false">IF(A1404="","",IF(VLOOKUP($B$12,Data!$A$2:$B$8,2,0)&lt;13,EDATE($B$16,A1404*12/VLOOKUP($B$12,Data!$A$2:$B$8,2,0)),IF(VLOOKUP($B$12,Data!$A$2:$B$8,2,0)=52,B1403+7,B1403+14)))</f>
        <v>#VALUE!</v>
      </c>
      <c r="C1404" s="0" t="e">
        <f aca="false">IF(A1404="","",F1403*($B$10/VLOOKUP($B$12,Data!$A$2:$B$8,2,0)))</f>
        <v>#VALUE!</v>
      </c>
      <c r="D1404" s="0" t="e">
        <f aca="false">IF(A1404="","",IF(F1403&lt;$F$9,F1403,$F$9-C1404))</f>
        <v>#VALUE!</v>
      </c>
      <c r="E1404" s="20" t="e">
        <f aca="false">IF(D1404&gt;=F1403,"",IF(A1404="","",IF($D$9&gt;0,$D$9,0)+IF(AND(DATE(YEAR(B1404),MONTH($D$11),DAY($D$11))&gt;B1403,DATE(YEAR(B1404),MONTH($D$11),DAY($D$11))&lt;=B1404),$D$10,0)+IF(AND($D$13&gt;B1403,$D$13&lt;=B1404),$D$12,0)))</f>
        <v>#VALUE!</v>
      </c>
      <c r="F1404" s="0" t="e">
        <f aca="false">IF(A1404="","",F1403-D1404-E1404)</f>
        <v>#VALUE!</v>
      </c>
    </row>
    <row r="1405" customFormat="false" ht="12.85" hidden="false" customHeight="false" outlineLevel="0" collapsed="false">
      <c r="A1405" s="0" t="e">
        <f aca="false">IF(AND(A1404&lt;$F$12,F1404&gt;0),A1404+1,"")</f>
        <v>#VALUE!</v>
      </c>
      <c r="B1405" s="19" t="e">
        <f aca="false">IF(A1405="","",IF(VLOOKUP($B$12,Data!$A$2:$B$8,2,0)&lt;13,EDATE($B$16,A1405*12/VLOOKUP($B$12,Data!$A$2:$B$8,2,0)),IF(VLOOKUP($B$12,Data!$A$2:$B$8,2,0)=52,B1404+7,B1404+14)))</f>
        <v>#VALUE!</v>
      </c>
      <c r="C1405" s="0" t="e">
        <f aca="false">IF(A1405="","",F1404*($B$10/VLOOKUP($B$12,Data!$A$2:$B$8,2,0)))</f>
        <v>#VALUE!</v>
      </c>
      <c r="D1405" s="0" t="e">
        <f aca="false">IF(A1405="","",IF(F1404&lt;$F$9,F1404,$F$9-C1405))</f>
        <v>#VALUE!</v>
      </c>
      <c r="E1405" s="20" t="e">
        <f aca="false">IF(D1405&gt;=F1404,"",IF(A1405="","",IF($D$9&gt;0,$D$9,0)+IF(AND(DATE(YEAR(B1405),MONTH($D$11),DAY($D$11))&gt;B1404,DATE(YEAR(B1405),MONTH($D$11),DAY($D$11))&lt;=B1405),$D$10,0)+IF(AND($D$13&gt;B1404,$D$13&lt;=B1405),$D$12,0)))</f>
        <v>#VALUE!</v>
      </c>
      <c r="F1405" s="0" t="e">
        <f aca="false">IF(A1405="","",F1404-D1405-E1405)</f>
        <v>#VALUE!</v>
      </c>
    </row>
    <row r="1406" customFormat="false" ht="12.85" hidden="false" customHeight="false" outlineLevel="0" collapsed="false">
      <c r="A1406" s="0" t="e">
        <f aca="false">IF(AND(A1405&lt;$F$12,F1405&gt;0),A1405+1,"")</f>
        <v>#VALUE!</v>
      </c>
      <c r="B1406" s="19" t="e">
        <f aca="false">IF(A1406="","",IF(VLOOKUP($B$12,Data!$A$2:$B$8,2,0)&lt;13,EDATE($B$16,A1406*12/VLOOKUP($B$12,Data!$A$2:$B$8,2,0)),IF(VLOOKUP($B$12,Data!$A$2:$B$8,2,0)=52,B1405+7,B1405+14)))</f>
        <v>#VALUE!</v>
      </c>
      <c r="C1406" s="0" t="e">
        <f aca="false">IF(A1406="","",F1405*($B$10/VLOOKUP($B$12,Data!$A$2:$B$8,2,0)))</f>
        <v>#VALUE!</v>
      </c>
      <c r="D1406" s="0" t="e">
        <f aca="false">IF(A1406="","",IF(F1405&lt;$F$9,F1405,$F$9-C1406))</f>
        <v>#VALUE!</v>
      </c>
      <c r="E1406" s="20" t="e">
        <f aca="false">IF(D1406&gt;=F1405,"",IF(A1406="","",IF($D$9&gt;0,$D$9,0)+IF(AND(DATE(YEAR(B1406),MONTH($D$11),DAY($D$11))&gt;B1405,DATE(YEAR(B1406),MONTH($D$11),DAY($D$11))&lt;=B1406),$D$10,0)+IF(AND($D$13&gt;B1405,$D$13&lt;=B1406),$D$12,0)))</f>
        <v>#VALUE!</v>
      </c>
      <c r="F1406" s="0" t="e">
        <f aca="false">IF(A1406="","",F1405-D1406-E1406)</f>
        <v>#VALUE!</v>
      </c>
    </row>
    <row r="1407" customFormat="false" ht="12.85" hidden="false" customHeight="false" outlineLevel="0" collapsed="false">
      <c r="A1407" s="0" t="e">
        <f aca="false">IF(AND(A1406&lt;$F$12,F1406&gt;0),A1406+1,"")</f>
        <v>#VALUE!</v>
      </c>
      <c r="B1407" s="19" t="e">
        <f aca="false">IF(A1407="","",IF(VLOOKUP($B$12,Data!$A$2:$B$8,2,0)&lt;13,EDATE($B$16,A1407*12/VLOOKUP($B$12,Data!$A$2:$B$8,2,0)),IF(VLOOKUP($B$12,Data!$A$2:$B$8,2,0)=52,B1406+7,B1406+14)))</f>
        <v>#VALUE!</v>
      </c>
      <c r="C1407" s="0" t="e">
        <f aca="false">IF(A1407="","",F1406*($B$10/VLOOKUP($B$12,Data!$A$2:$B$8,2,0)))</f>
        <v>#VALUE!</v>
      </c>
      <c r="D1407" s="0" t="e">
        <f aca="false">IF(A1407="","",IF(F1406&lt;$F$9,F1406,$F$9-C1407))</f>
        <v>#VALUE!</v>
      </c>
      <c r="E1407" s="20" t="e">
        <f aca="false">IF(D1407&gt;=F1406,"",IF(A1407="","",IF($D$9&gt;0,$D$9,0)+IF(AND(DATE(YEAR(B1407),MONTH($D$11),DAY($D$11))&gt;B1406,DATE(YEAR(B1407),MONTH($D$11),DAY($D$11))&lt;=B1407),$D$10,0)+IF(AND($D$13&gt;B1406,$D$13&lt;=B1407),$D$12,0)))</f>
        <v>#VALUE!</v>
      </c>
      <c r="F1407" s="0" t="e">
        <f aca="false">IF(A1407="","",F1406-D1407-E1407)</f>
        <v>#VALUE!</v>
      </c>
    </row>
    <row r="1408" customFormat="false" ht="12.85" hidden="false" customHeight="false" outlineLevel="0" collapsed="false">
      <c r="A1408" s="0" t="e">
        <f aca="false">IF(AND(A1407&lt;$F$12,F1407&gt;0),A1407+1,"")</f>
        <v>#VALUE!</v>
      </c>
      <c r="B1408" s="19" t="e">
        <f aca="false">IF(A1408="","",IF(VLOOKUP($B$12,Data!$A$2:$B$8,2,0)&lt;13,EDATE($B$16,A1408*12/VLOOKUP($B$12,Data!$A$2:$B$8,2,0)),IF(VLOOKUP($B$12,Data!$A$2:$B$8,2,0)=52,B1407+7,B1407+14)))</f>
        <v>#VALUE!</v>
      </c>
      <c r="C1408" s="0" t="e">
        <f aca="false">IF(A1408="","",F1407*($B$10/VLOOKUP($B$12,Data!$A$2:$B$8,2,0)))</f>
        <v>#VALUE!</v>
      </c>
      <c r="D1408" s="0" t="e">
        <f aca="false">IF(A1408="","",IF(F1407&lt;$F$9,F1407,$F$9-C1408))</f>
        <v>#VALUE!</v>
      </c>
      <c r="E1408" s="20" t="e">
        <f aca="false">IF(D1408&gt;=F1407,"",IF(A1408="","",IF($D$9&gt;0,$D$9,0)+IF(AND(DATE(YEAR(B1408),MONTH($D$11),DAY($D$11))&gt;B1407,DATE(YEAR(B1408),MONTH($D$11),DAY($D$11))&lt;=B1408),$D$10,0)+IF(AND($D$13&gt;B1407,$D$13&lt;=B1408),$D$12,0)))</f>
        <v>#VALUE!</v>
      </c>
      <c r="F1408" s="0" t="e">
        <f aca="false">IF(A1408="","",F1407-D1408-E1408)</f>
        <v>#VALUE!</v>
      </c>
    </row>
    <row r="1409" customFormat="false" ht="12.85" hidden="false" customHeight="false" outlineLevel="0" collapsed="false">
      <c r="A1409" s="0" t="e">
        <f aca="false">IF(AND(A1408&lt;$F$12,F1408&gt;0),A1408+1,"")</f>
        <v>#VALUE!</v>
      </c>
      <c r="B1409" s="19" t="e">
        <f aca="false">IF(A1409="","",IF(VLOOKUP($B$12,Data!$A$2:$B$8,2,0)&lt;13,EDATE($B$16,A1409*12/VLOOKUP($B$12,Data!$A$2:$B$8,2,0)),IF(VLOOKUP($B$12,Data!$A$2:$B$8,2,0)=52,B1408+7,B1408+14)))</f>
        <v>#VALUE!</v>
      </c>
      <c r="C1409" s="0" t="e">
        <f aca="false">IF(A1409="","",F1408*($B$10/VLOOKUP($B$12,Data!$A$2:$B$8,2,0)))</f>
        <v>#VALUE!</v>
      </c>
      <c r="D1409" s="0" t="e">
        <f aca="false">IF(A1409="","",IF(F1408&lt;$F$9,F1408,$F$9-C1409))</f>
        <v>#VALUE!</v>
      </c>
      <c r="E1409" s="20" t="e">
        <f aca="false">IF(D1409&gt;=F1408,"",IF(A1409="","",IF($D$9&gt;0,$D$9,0)+IF(AND(DATE(YEAR(B1409),MONTH($D$11),DAY($D$11))&gt;B1408,DATE(YEAR(B1409),MONTH($D$11),DAY($D$11))&lt;=B1409),$D$10,0)+IF(AND($D$13&gt;B1408,$D$13&lt;=B1409),$D$12,0)))</f>
        <v>#VALUE!</v>
      </c>
      <c r="F1409" s="0" t="e">
        <f aca="false">IF(A1409="","",F1408-D1409-E1409)</f>
        <v>#VALUE!</v>
      </c>
    </row>
    <row r="1410" customFormat="false" ht="12.85" hidden="false" customHeight="false" outlineLevel="0" collapsed="false">
      <c r="A1410" s="0" t="e">
        <f aca="false">IF(AND(A1409&lt;$F$12,F1409&gt;0),A1409+1,"")</f>
        <v>#VALUE!</v>
      </c>
      <c r="B1410" s="19" t="e">
        <f aca="false">IF(A1410="","",IF(VLOOKUP($B$12,Data!$A$2:$B$8,2,0)&lt;13,EDATE($B$16,A1410*12/VLOOKUP($B$12,Data!$A$2:$B$8,2,0)),IF(VLOOKUP($B$12,Data!$A$2:$B$8,2,0)=52,B1409+7,B1409+14)))</f>
        <v>#VALUE!</v>
      </c>
      <c r="C1410" s="0" t="e">
        <f aca="false">IF(A1410="","",F1409*($B$10/VLOOKUP($B$12,Data!$A$2:$B$8,2,0)))</f>
        <v>#VALUE!</v>
      </c>
      <c r="D1410" s="0" t="e">
        <f aca="false">IF(A1410="","",IF(F1409&lt;$F$9,F1409,$F$9-C1410))</f>
        <v>#VALUE!</v>
      </c>
      <c r="E1410" s="20" t="e">
        <f aca="false">IF(D1410&gt;=F1409,"",IF(A1410="","",IF($D$9&gt;0,$D$9,0)+IF(AND(DATE(YEAR(B1410),MONTH($D$11),DAY($D$11))&gt;B1409,DATE(YEAR(B1410),MONTH($D$11),DAY($D$11))&lt;=B1410),$D$10,0)+IF(AND($D$13&gt;B1409,$D$13&lt;=B1410),$D$12,0)))</f>
        <v>#VALUE!</v>
      </c>
      <c r="F1410" s="0" t="e">
        <f aca="false">IF(A1410="","",F1409-D1410-E1410)</f>
        <v>#VALUE!</v>
      </c>
    </row>
    <row r="1411" customFormat="false" ht="12.85" hidden="false" customHeight="false" outlineLevel="0" collapsed="false">
      <c r="A1411" s="0" t="e">
        <f aca="false">IF(AND(A1410&lt;$F$12,F1410&gt;0),A1410+1,"")</f>
        <v>#VALUE!</v>
      </c>
      <c r="B1411" s="19" t="e">
        <f aca="false">IF(A1411="","",IF(VLOOKUP($B$12,Data!$A$2:$B$8,2,0)&lt;13,EDATE($B$16,A1411*12/VLOOKUP($B$12,Data!$A$2:$B$8,2,0)),IF(VLOOKUP($B$12,Data!$A$2:$B$8,2,0)=52,B1410+7,B1410+14)))</f>
        <v>#VALUE!</v>
      </c>
      <c r="C1411" s="0" t="e">
        <f aca="false">IF(A1411="","",F1410*($B$10/VLOOKUP($B$12,Data!$A$2:$B$8,2,0)))</f>
        <v>#VALUE!</v>
      </c>
      <c r="D1411" s="0" t="e">
        <f aca="false">IF(A1411="","",IF(F1410&lt;$F$9,F1410,$F$9-C1411))</f>
        <v>#VALUE!</v>
      </c>
      <c r="E1411" s="20" t="e">
        <f aca="false">IF(D1411&gt;=F1410,"",IF(A1411="","",IF($D$9&gt;0,$D$9,0)+IF(AND(DATE(YEAR(B1411),MONTH($D$11),DAY($D$11))&gt;B1410,DATE(YEAR(B1411),MONTH($D$11),DAY($D$11))&lt;=B1411),$D$10,0)+IF(AND($D$13&gt;B1410,$D$13&lt;=B1411),$D$12,0)))</f>
        <v>#VALUE!</v>
      </c>
      <c r="F1411" s="0" t="e">
        <f aca="false">IF(A1411="","",F1410-D1411-E1411)</f>
        <v>#VALUE!</v>
      </c>
    </row>
    <row r="1412" customFormat="false" ht="12.85" hidden="false" customHeight="false" outlineLevel="0" collapsed="false">
      <c r="A1412" s="0" t="e">
        <f aca="false">IF(AND(A1411&lt;$F$12,F1411&gt;0),A1411+1,"")</f>
        <v>#VALUE!</v>
      </c>
      <c r="B1412" s="19" t="e">
        <f aca="false">IF(A1412="","",IF(VLOOKUP($B$12,Data!$A$2:$B$8,2,0)&lt;13,EDATE($B$16,A1412*12/VLOOKUP($B$12,Data!$A$2:$B$8,2,0)),IF(VLOOKUP($B$12,Data!$A$2:$B$8,2,0)=52,B1411+7,B1411+14)))</f>
        <v>#VALUE!</v>
      </c>
      <c r="C1412" s="0" t="e">
        <f aca="false">IF(A1412="","",F1411*($B$10/VLOOKUP($B$12,Data!$A$2:$B$8,2,0)))</f>
        <v>#VALUE!</v>
      </c>
      <c r="D1412" s="0" t="e">
        <f aca="false">IF(A1412="","",IF(F1411&lt;$F$9,F1411,$F$9-C1412))</f>
        <v>#VALUE!</v>
      </c>
      <c r="E1412" s="20" t="e">
        <f aca="false">IF(D1412&gt;=F1411,"",IF(A1412="","",IF($D$9&gt;0,$D$9,0)+IF(AND(DATE(YEAR(B1412),MONTH($D$11),DAY($D$11))&gt;B1411,DATE(YEAR(B1412),MONTH($D$11),DAY($D$11))&lt;=B1412),$D$10,0)+IF(AND($D$13&gt;B1411,$D$13&lt;=B1412),$D$12,0)))</f>
        <v>#VALUE!</v>
      </c>
      <c r="F1412" s="0" t="e">
        <f aca="false">IF(A1412="","",F1411-D1412-E1412)</f>
        <v>#VALUE!</v>
      </c>
    </row>
    <row r="1413" customFormat="false" ht="12.85" hidden="false" customHeight="false" outlineLevel="0" collapsed="false">
      <c r="A1413" s="0" t="e">
        <f aca="false">IF(AND(A1412&lt;$F$12,F1412&gt;0),A1412+1,"")</f>
        <v>#VALUE!</v>
      </c>
      <c r="B1413" s="19" t="e">
        <f aca="false">IF(A1413="","",IF(VLOOKUP($B$12,Data!$A$2:$B$8,2,0)&lt;13,EDATE($B$16,A1413*12/VLOOKUP($B$12,Data!$A$2:$B$8,2,0)),IF(VLOOKUP($B$12,Data!$A$2:$B$8,2,0)=52,B1412+7,B1412+14)))</f>
        <v>#VALUE!</v>
      </c>
      <c r="C1413" s="0" t="e">
        <f aca="false">IF(A1413="","",F1412*($B$10/VLOOKUP($B$12,Data!$A$2:$B$8,2,0)))</f>
        <v>#VALUE!</v>
      </c>
      <c r="D1413" s="0" t="e">
        <f aca="false">IF(A1413="","",IF(F1412&lt;$F$9,F1412,$F$9-C1413))</f>
        <v>#VALUE!</v>
      </c>
      <c r="E1413" s="20" t="e">
        <f aca="false">IF(D1413&gt;=F1412,"",IF(A1413="","",IF($D$9&gt;0,$D$9,0)+IF(AND(DATE(YEAR(B1413),MONTH($D$11),DAY($D$11))&gt;B1412,DATE(YEAR(B1413),MONTH($D$11),DAY($D$11))&lt;=B1413),$D$10,0)+IF(AND($D$13&gt;B1412,$D$13&lt;=B1413),$D$12,0)))</f>
        <v>#VALUE!</v>
      </c>
      <c r="F1413" s="0" t="e">
        <f aca="false">IF(A1413="","",F1412-D1413-E1413)</f>
        <v>#VALUE!</v>
      </c>
    </row>
    <row r="1414" customFormat="false" ht="12.85" hidden="false" customHeight="false" outlineLevel="0" collapsed="false">
      <c r="A1414" s="0" t="e">
        <f aca="false">IF(AND(A1413&lt;$F$12,F1413&gt;0),A1413+1,"")</f>
        <v>#VALUE!</v>
      </c>
      <c r="B1414" s="19" t="e">
        <f aca="false">IF(A1414="","",IF(VLOOKUP($B$12,Data!$A$2:$B$8,2,0)&lt;13,EDATE($B$16,A1414*12/VLOOKUP($B$12,Data!$A$2:$B$8,2,0)),IF(VLOOKUP($B$12,Data!$A$2:$B$8,2,0)=52,B1413+7,B1413+14)))</f>
        <v>#VALUE!</v>
      </c>
      <c r="C1414" s="0" t="e">
        <f aca="false">IF(A1414="","",F1413*($B$10/VLOOKUP($B$12,Data!$A$2:$B$8,2,0)))</f>
        <v>#VALUE!</v>
      </c>
      <c r="D1414" s="0" t="e">
        <f aca="false">IF(A1414="","",IF(F1413&lt;$F$9,F1413,$F$9-C1414))</f>
        <v>#VALUE!</v>
      </c>
      <c r="E1414" s="20" t="e">
        <f aca="false">IF(D1414&gt;=F1413,"",IF(A1414="","",IF($D$9&gt;0,$D$9,0)+IF(AND(DATE(YEAR(B1414),MONTH($D$11),DAY($D$11))&gt;B1413,DATE(YEAR(B1414),MONTH($D$11),DAY($D$11))&lt;=B1414),$D$10,0)+IF(AND($D$13&gt;B1413,$D$13&lt;=B1414),$D$12,0)))</f>
        <v>#VALUE!</v>
      </c>
      <c r="F1414" s="0" t="e">
        <f aca="false">IF(A1414="","",F1413-D1414-E1414)</f>
        <v>#VALUE!</v>
      </c>
    </row>
    <row r="1415" customFormat="false" ht="12.85" hidden="false" customHeight="false" outlineLevel="0" collapsed="false">
      <c r="A1415" s="0" t="e">
        <f aca="false">IF(AND(A1414&lt;$F$12,F1414&gt;0),A1414+1,"")</f>
        <v>#VALUE!</v>
      </c>
      <c r="B1415" s="19" t="e">
        <f aca="false">IF(A1415="","",IF(VLOOKUP($B$12,Data!$A$2:$B$8,2,0)&lt;13,EDATE($B$16,A1415*12/VLOOKUP($B$12,Data!$A$2:$B$8,2,0)),IF(VLOOKUP($B$12,Data!$A$2:$B$8,2,0)=52,B1414+7,B1414+14)))</f>
        <v>#VALUE!</v>
      </c>
      <c r="C1415" s="0" t="e">
        <f aca="false">IF(A1415="","",F1414*($B$10/VLOOKUP($B$12,Data!$A$2:$B$8,2,0)))</f>
        <v>#VALUE!</v>
      </c>
      <c r="D1415" s="0" t="e">
        <f aca="false">IF(A1415="","",IF(F1414&lt;$F$9,F1414,$F$9-C1415))</f>
        <v>#VALUE!</v>
      </c>
      <c r="E1415" s="20" t="e">
        <f aca="false">IF(D1415&gt;=F1414,"",IF(A1415="","",IF($D$9&gt;0,$D$9,0)+IF(AND(DATE(YEAR(B1415),MONTH($D$11),DAY($D$11))&gt;B1414,DATE(YEAR(B1415),MONTH($D$11),DAY($D$11))&lt;=B1415),$D$10,0)+IF(AND($D$13&gt;B1414,$D$13&lt;=B1415),$D$12,0)))</f>
        <v>#VALUE!</v>
      </c>
      <c r="F1415" s="0" t="e">
        <f aca="false">IF(A1415="","",F1414-D1415-E1415)</f>
        <v>#VALUE!</v>
      </c>
    </row>
    <row r="1416" customFormat="false" ht="12.85" hidden="false" customHeight="false" outlineLevel="0" collapsed="false">
      <c r="A1416" s="0" t="e">
        <f aca="false">IF(AND(A1415&lt;$F$12,F1415&gt;0),A1415+1,"")</f>
        <v>#VALUE!</v>
      </c>
      <c r="B1416" s="19" t="e">
        <f aca="false">IF(A1416="","",IF(VLOOKUP($B$12,Data!$A$2:$B$8,2,0)&lt;13,EDATE($B$16,A1416*12/VLOOKUP($B$12,Data!$A$2:$B$8,2,0)),IF(VLOOKUP($B$12,Data!$A$2:$B$8,2,0)=52,B1415+7,B1415+14)))</f>
        <v>#VALUE!</v>
      </c>
      <c r="C1416" s="0" t="e">
        <f aca="false">IF(A1416="","",F1415*($B$10/VLOOKUP($B$12,Data!$A$2:$B$8,2,0)))</f>
        <v>#VALUE!</v>
      </c>
      <c r="D1416" s="0" t="e">
        <f aca="false">IF(A1416="","",IF(F1415&lt;$F$9,F1415,$F$9-C1416))</f>
        <v>#VALUE!</v>
      </c>
      <c r="E1416" s="20" t="e">
        <f aca="false">IF(D1416&gt;=F1415,"",IF(A1416="","",IF($D$9&gt;0,$D$9,0)+IF(AND(DATE(YEAR(B1416),MONTH($D$11),DAY($D$11))&gt;B1415,DATE(YEAR(B1416),MONTH($D$11),DAY($D$11))&lt;=B1416),$D$10,0)+IF(AND($D$13&gt;B1415,$D$13&lt;=B1416),$D$12,0)))</f>
        <v>#VALUE!</v>
      </c>
      <c r="F1416" s="0" t="e">
        <f aca="false">IF(A1416="","",F1415-D1416-E1416)</f>
        <v>#VALUE!</v>
      </c>
    </row>
    <row r="1417" customFormat="false" ht="12.85" hidden="false" customHeight="false" outlineLevel="0" collapsed="false">
      <c r="A1417" s="0" t="e">
        <f aca="false">IF(AND(A1416&lt;$F$12,F1416&gt;0),A1416+1,"")</f>
        <v>#VALUE!</v>
      </c>
      <c r="B1417" s="19" t="e">
        <f aca="false">IF(A1417="","",IF(VLOOKUP($B$12,Data!$A$2:$B$8,2,0)&lt;13,EDATE($B$16,A1417*12/VLOOKUP($B$12,Data!$A$2:$B$8,2,0)),IF(VLOOKUP($B$12,Data!$A$2:$B$8,2,0)=52,B1416+7,B1416+14)))</f>
        <v>#VALUE!</v>
      </c>
      <c r="C1417" s="0" t="e">
        <f aca="false">IF(A1417="","",F1416*($B$10/VLOOKUP($B$12,Data!$A$2:$B$8,2,0)))</f>
        <v>#VALUE!</v>
      </c>
      <c r="D1417" s="0" t="e">
        <f aca="false">IF(A1417="","",IF(F1416&lt;$F$9,F1416,$F$9-C1417))</f>
        <v>#VALUE!</v>
      </c>
      <c r="E1417" s="20" t="e">
        <f aca="false">IF(D1417&gt;=F1416,"",IF(A1417="","",IF($D$9&gt;0,$D$9,0)+IF(AND(DATE(YEAR(B1417),MONTH($D$11),DAY($D$11))&gt;B1416,DATE(YEAR(B1417),MONTH($D$11),DAY($D$11))&lt;=B1417),$D$10,0)+IF(AND($D$13&gt;B1416,$D$13&lt;=B1417),$D$12,0)))</f>
        <v>#VALUE!</v>
      </c>
      <c r="F1417" s="0" t="e">
        <f aca="false">IF(A1417="","",F1416-D1417-E1417)</f>
        <v>#VALUE!</v>
      </c>
    </row>
    <row r="1418" customFormat="false" ht="12.85" hidden="false" customHeight="false" outlineLevel="0" collapsed="false">
      <c r="A1418" s="0" t="e">
        <f aca="false">IF(AND(A1417&lt;$F$12,F1417&gt;0),A1417+1,"")</f>
        <v>#VALUE!</v>
      </c>
      <c r="B1418" s="19" t="e">
        <f aca="false">IF(A1418="","",IF(VLOOKUP($B$12,Data!$A$2:$B$8,2,0)&lt;13,EDATE($B$16,A1418*12/VLOOKUP($B$12,Data!$A$2:$B$8,2,0)),IF(VLOOKUP($B$12,Data!$A$2:$B$8,2,0)=52,B1417+7,B1417+14)))</f>
        <v>#VALUE!</v>
      </c>
      <c r="C1418" s="0" t="e">
        <f aca="false">IF(A1418="","",F1417*($B$10/VLOOKUP($B$12,Data!$A$2:$B$8,2,0)))</f>
        <v>#VALUE!</v>
      </c>
      <c r="D1418" s="0" t="e">
        <f aca="false">IF(A1418="","",IF(F1417&lt;$F$9,F1417,$F$9-C1418))</f>
        <v>#VALUE!</v>
      </c>
      <c r="E1418" s="20" t="e">
        <f aca="false">IF(D1418&gt;=F1417,"",IF(A1418="","",IF($D$9&gt;0,$D$9,0)+IF(AND(DATE(YEAR(B1418),MONTH($D$11),DAY($D$11))&gt;B1417,DATE(YEAR(B1418),MONTH($D$11),DAY($D$11))&lt;=B1418),$D$10,0)+IF(AND($D$13&gt;B1417,$D$13&lt;=B1418),$D$12,0)))</f>
        <v>#VALUE!</v>
      </c>
      <c r="F1418" s="0" t="e">
        <f aca="false">IF(A1418="","",F1417-D1418-E1418)</f>
        <v>#VALUE!</v>
      </c>
    </row>
    <row r="1419" customFormat="false" ht="12.85" hidden="false" customHeight="false" outlineLevel="0" collapsed="false">
      <c r="A1419" s="0" t="e">
        <f aca="false">IF(AND(A1418&lt;$F$12,F1418&gt;0),A1418+1,"")</f>
        <v>#VALUE!</v>
      </c>
      <c r="B1419" s="19" t="e">
        <f aca="false">IF(A1419="","",IF(VLOOKUP($B$12,Data!$A$2:$B$8,2,0)&lt;13,EDATE($B$16,A1419*12/VLOOKUP($B$12,Data!$A$2:$B$8,2,0)),IF(VLOOKUP($B$12,Data!$A$2:$B$8,2,0)=52,B1418+7,B1418+14)))</f>
        <v>#VALUE!</v>
      </c>
      <c r="C1419" s="0" t="e">
        <f aca="false">IF(A1419="","",F1418*($B$10/VLOOKUP($B$12,Data!$A$2:$B$8,2,0)))</f>
        <v>#VALUE!</v>
      </c>
      <c r="D1419" s="0" t="e">
        <f aca="false">IF(A1419="","",IF(F1418&lt;$F$9,F1418,$F$9-C1419))</f>
        <v>#VALUE!</v>
      </c>
      <c r="E1419" s="20" t="e">
        <f aca="false">IF(D1419&gt;=F1418,"",IF(A1419="","",IF($D$9&gt;0,$D$9,0)+IF(AND(DATE(YEAR(B1419),MONTH($D$11),DAY($D$11))&gt;B1418,DATE(YEAR(B1419),MONTH($D$11),DAY($D$11))&lt;=B1419),$D$10,0)+IF(AND($D$13&gt;B1418,$D$13&lt;=B1419),$D$12,0)))</f>
        <v>#VALUE!</v>
      </c>
      <c r="F1419" s="0" t="e">
        <f aca="false">IF(A1419="","",F1418-D1419-E1419)</f>
        <v>#VALUE!</v>
      </c>
    </row>
    <row r="1420" customFormat="false" ht="12.85" hidden="false" customHeight="false" outlineLevel="0" collapsed="false">
      <c r="A1420" s="0" t="e">
        <f aca="false">IF(AND(A1419&lt;$F$12,F1419&gt;0),A1419+1,"")</f>
        <v>#VALUE!</v>
      </c>
      <c r="B1420" s="19" t="e">
        <f aca="false">IF(A1420="","",IF(VLOOKUP($B$12,Data!$A$2:$B$8,2,0)&lt;13,EDATE($B$16,A1420*12/VLOOKUP($B$12,Data!$A$2:$B$8,2,0)),IF(VLOOKUP($B$12,Data!$A$2:$B$8,2,0)=52,B1419+7,B1419+14)))</f>
        <v>#VALUE!</v>
      </c>
      <c r="C1420" s="0" t="e">
        <f aca="false">IF(A1420="","",F1419*($B$10/VLOOKUP($B$12,Data!$A$2:$B$8,2,0)))</f>
        <v>#VALUE!</v>
      </c>
      <c r="D1420" s="0" t="e">
        <f aca="false">IF(A1420="","",IF(F1419&lt;$F$9,F1419,$F$9-C1420))</f>
        <v>#VALUE!</v>
      </c>
      <c r="E1420" s="20" t="e">
        <f aca="false">IF(D1420&gt;=F1419,"",IF(A1420="","",IF($D$9&gt;0,$D$9,0)+IF(AND(DATE(YEAR(B1420),MONTH($D$11),DAY($D$11))&gt;B1419,DATE(YEAR(B1420),MONTH($D$11),DAY($D$11))&lt;=B1420),$D$10,0)+IF(AND($D$13&gt;B1419,$D$13&lt;=B1420),$D$12,0)))</f>
        <v>#VALUE!</v>
      </c>
      <c r="F1420" s="0" t="e">
        <f aca="false">IF(A1420="","",F1419-D1420-E1420)</f>
        <v>#VALUE!</v>
      </c>
    </row>
    <row r="1421" customFormat="false" ht="12.85" hidden="false" customHeight="false" outlineLevel="0" collapsed="false">
      <c r="A1421" s="0" t="e">
        <f aca="false">IF(AND(A1420&lt;$F$12,F1420&gt;0),A1420+1,"")</f>
        <v>#VALUE!</v>
      </c>
      <c r="B1421" s="19" t="e">
        <f aca="false">IF(A1421="","",IF(VLOOKUP($B$12,Data!$A$2:$B$8,2,0)&lt;13,EDATE($B$16,A1421*12/VLOOKUP($B$12,Data!$A$2:$B$8,2,0)),IF(VLOOKUP($B$12,Data!$A$2:$B$8,2,0)=52,B1420+7,B1420+14)))</f>
        <v>#VALUE!</v>
      </c>
      <c r="C1421" s="0" t="e">
        <f aca="false">IF(A1421="","",F1420*($B$10/VLOOKUP($B$12,Data!$A$2:$B$8,2,0)))</f>
        <v>#VALUE!</v>
      </c>
      <c r="D1421" s="0" t="e">
        <f aca="false">IF(A1421="","",IF(F1420&lt;$F$9,F1420,$F$9-C1421))</f>
        <v>#VALUE!</v>
      </c>
      <c r="E1421" s="20" t="e">
        <f aca="false">IF(D1421&gt;=F1420,"",IF(A1421="","",IF($D$9&gt;0,$D$9,0)+IF(AND(DATE(YEAR(B1421),MONTH($D$11),DAY($D$11))&gt;B1420,DATE(YEAR(B1421),MONTH($D$11),DAY($D$11))&lt;=B1421),$D$10,0)+IF(AND($D$13&gt;B1420,$D$13&lt;=B1421),$D$12,0)))</f>
        <v>#VALUE!</v>
      </c>
      <c r="F1421" s="0" t="e">
        <f aca="false">IF(A1421="","",F1420-D1421-E1421)</f>
        <v>#VALUE!</v>
      </c>
    </row>
    <row r="1422" customFormat="false" ht="12.85" hidden="false" customHeight="false" outlineLevel="0" collapsed="false">
      <c r="A1422" s="0" t="e">
        <f aca="false">IF(AND(A1421&lt;$F$12,F1421&gt;0),A1421+1,"")</f>
        <v>#VALUE!</v>
      </c>
      <c r="B1422" s="19" t="e">
        <f aca="false">IF(A1422="","",IF(VLOOKUP($B$12,Data!$A$2:$B$8,2,0)&lt;13,EDATE($B$16,A1422*12/VLOOKUP($B$12,Data!$A$2:$B$8,2,0)),IF(VLOOKUP($B$12,Data!$A$2:$B$8,2,0)=52,B1421+7,B1421+14)))</f>
        <v>#VALUE!</v>
      </c>
      <c r="C1422" s="0" t="e">
        <f aca="false">IF(A1422="","",F1421*($B$10/VLOOKUP($B$12,Data!$A$2:$B$8,2,0)))</f>
        <v>#VALUE!</v>
      </c>
      <c r="D1422" s="0" t="e">
        <f aca="false">IF(A1422="","",IF(F1421&lt;$F$9,F1421,$F$9-C1422))</f>
        <v>#VALUE!</v>
      </c>
      <c r="E1422" s="20" t="e">
        <f aca="false">IF(D1422&gt;=F1421,"",IF(A1422="","",IF($D$9&gt;0,$D$9,0)+IF(AND(DATE(YEAR(B1422),MONTH($D$11),DAY($D$11))&gt;B1421,DATE(YEAR(B1422),MONTH($D$11),DAY($D$11))&lt;=B1422),$D$10,0)+IF(AND($D$13&gt;B1421,$D$13&lt;=B1422),$D$12,0)))</f>
        <v>#VALUE!</v>
      </c>
      <c r="F1422" s="0" t="e">
        <f aca="false">IF(A1422="","",F1421-D1422-E1422)</f>
        <v>#VALUE!</v>
      </c>
    </row>
    <row r="1423" customFormat="false" ht="12.85" hidden="false" customHeight="false" outlineLevel="0" collapsed="false">
      <c r="A1423" s="0" t="e">
        <f aca="false">IF(AND(A1422&lt;$F$12,F1422&gt;0),A1422+1,"")</f>
        <v>#VALUE!</v>
      </c>
      <c r="B1423" s="19" t="e">
        <f aca="false">IF(A1423="","",IF(VLOOKUP($B$12,Data!$A$2:$B$8,2,0)&lt;13,EDATE($B$16,A1423*12/VLOOKUP($B$12,Data!$A$2:$B$8,2,0)),IF(VLOOKUP($B$12,Data!$A$2:$B$8,2,0)=52,B1422+7,B1422+14)))</f>
        <v>#VALUE!</v>
      </c>
      <c r="C1423" s="0" t="e">
        <f aca="false">IF(A1423="","",F1422*($B$10/VLOOKUP($B$12,Data!$A$2:$B$8,2,0)))</f>
        <v>#VALUE!</v>
      </c>
      <c r="D1423" s="0" t="e">
        <f aca="false">IF(A1423="","",IF(F1422&lt;$F$9,F1422,$F$9-C1423))</f>
        <v>#VALUE!</v>
      </c>
      <c r="E1423" s="20" t="e">
        <f aca="false">IF(D1423&gt;=F1422,"",IF(A1423="","",IF($D$9&gt;0,$D$9,0)+IF(AND(DATE(YEAR(B1423),MONTH($D$11),DAY($D$11))&gt;B1422,DATE(YEAR(B1423),MONTH($D$11),DAY($D$11))&lt;=B1423),$D$10,0)+IF(AND($D$13&gt;B1422,$D$13&lt;=B1423),$D$12,0)))</f>
        <v>#VALUE!</v>
      </c>
      <c r="F1423" s="0" t="e">
        <f aca="false">IF(A1423="","",F1422-D1423-E1423)</f>
        <v>#VALUE!</v>
      </c>
    </row>
    <row r="1424" customFormat="false" ht="12.85" hidden="false" customHeight="false" outlineLevel="0" collapsed="false">
      <c r="A1424" s="0" t="e">
        <f aca="false">IF(AND(A1423&lt;$F$12,F1423&gt;0),A1423+1,"")</f>
        <v>#VALUE!</v>
      </c>
      <c r="B1424" s="19" t="e">
        <f aca="false">IF(A1424="","",IF(VLOOKUP($B$12,Data!$A$2:$B$8,2,0)&lt;13,EDATE($B$16,A1424*12/VLOOKUP($B$12,Data!$A$2:$B$8,2,0)),IF(VLOOKUP($B$12,Data!$A$2:$B$8,2,0)=52,B1423+7,B1423+14)))</f>
        <v>#VALUE!</v>
      </c>
      <c r="C1424" s="0" t="e">
        <f aca="false">IF(A1424="","",F1423*($B$10/VLOOKUP($B$12,Data!$A$2:$B$8,2,0)))</f>
        <v>#VALUE!</v>
      </c>
      <c r="D1424" s="0" t="e">
        <f aca="false">IF(A1424="","",IF(F1423&lt;$F$9,F1423,$F$9-C1424))</f>
        <v>#VALUE!</v>
      </c>
      <c r="E1424" s="20" t="e">
        <f aca="false">IF(D1424&gt;=F1423,"",IF(A1424="","",IF($D$9&gt;0,$D$9,0)+IF(AND(DATE(YEAR(B1424),MONTH($D$11),DAY($D$11))&gt;B1423,DATE(YEAR(B1424),MONTH($D$11),DAY($D$11))&lt;=B1424),$D$10,0)+IF(AND($D$13&gt;B1423,$D$13&lt;=B1424),$D$12,0)))</f>
        <v>#VALUE!</v>
      </c>
      <c r="F1424" s="0" t="e">
        <f aca="false">IF(A1424="","",F1423-D1424-E1424)</f>
        <v>#VALUE!</v>
      </c>
    </row>
    <row r="1425" customFormat="false" ht="12.85" hidden="false" customHeight="false" outlineLevel="0" collapsed="false">
      <c r="A1425" s="0" t="e">
        <f aca="false">IF(AND(A1424&lt;$F$12,F1424&gt;0),A1424+1,"")</f>
        <v>#VALUE!</v>
      </c>
      <c r="B1425" s="19" t="e">
        <f aca="false">IF(A1425="","",IF(VLOOKUP($B$12,Data!$A$2:$B$8,2,0)&lt;13,EDATE($B$16,A1425*12/VLOOKUP($B$12,Data!$A$2:$B$8,2,0)),IF(VLOOKUP($B$12,Data!$A$2:$B$8,2,0)=52,B1424+7,B1424+14)))</f>
        <v>#VALUE!</v>
      </c>
      <c r="C1425" s="0" t="e">
        <f aca="false">IF(A1425="","",F1424*($B$10/VLOOKUP($B$12,Data!$A$2:$B$8,2,0)))</f>
        <v>#VALUE!</v>
      </c>
      <c r="D1425" s="0" t="e">
        <f aca="false">IF(A1425="","",IF(F1424&lt;$F$9,F1424,$F$9-C1425))</f>
        <v>#VALUE!</v>
      </c>
      <c r="E1425" s="20" t="e">
        <f aca="false">IF(D1425&gt;=F1424,"",IF(A1425="","",IF($D$9&gt;0,$D$9,0)+IF(AND(DATE(YEAR(B1425),MONTH($D$11),DAY($D$11))&gt;B1424,DATE(YEAR(B1425),MONTH($D$11),DAY($D$11))&lt;=B1425),$D$10,0)+IF(AND($D$13&gt;B1424,$D$13&lt;=B1425),$D$12,0)))</f>
        <v>#VALUE!</v>
      </c>
      <c r="F1425" s="0" t="e">
        <f aca="false">IF(A1425="","",F1424-D1425-E1425)</f>
        <v>#VALUE!</v>
      </c>
    </row>
    <row r="1426" customFormat="false" ht="12.85" hidden="false" customHeight="false" outlineLevel="0" collapsed="false">
      <c r="A1426" s="0" t="e">
        <f aca="false">IF(AND(A1425&lt;$F$12,F1425&gt;0),A1425+1,"")</f>
        <v>#VALUE!</v>
      </c>
      <c r="B1426" s="19" t="e">
        <f aca="false">IF(A1426="","",IF(VLOOKUP($B$12,Data!$A$2:$B$8,2,0)&lt;13,EDATE($B$16,A1426*12/VLOOKUP($B$12,Data!$A$2:$B$8,2,0)),IF(VLOOKUP($B$12,Data!$A$2:$B$8,2,0)=52,B1425+7,B1425+14)))</f>
        <v>#VALUE!</v>
      </c>
      <c r="C1426" s="0" t="e">
        <f aca="false">IF(A1426="","",F1425*($B$10/VLOOKUP($B$12,Data!$A$2:$B$8,2,0)))</f>
        <v>#VALUE!</v>
      </c>
      <c r="D1426" s="0" t="e">
        <f aca="false">IF(A1426="","",IF(F1425&lt;$F$9,F1425,$F$9-C1426))</f>
        <v>#VALUE!</v>
      </c>
      <c r="E1426" s="20" t="e">
        <f aca="false">IF(D1426&gt;=F1425,"",IF(A1426="","",IF($D$9&gt;0,$D$9,0)+IF(AND(DATE(YEAR(B1426),MONTH($D$11),DAY($D$11))&gt;B1425,DATE(YEAR(B1426),MONTH($D$11),DAY($D$11))&lt;=B1426),$D$10,0)+IF(AND($D$13&gt;B1425,$D$13&lt;=B1426),$D$12,0)))</f>
        <v>#VALUE!</v>
      </c>
      <c r="F1426" s="0" t="e">
        <f aca="false">IF(A1426="","",F1425-D1426-E1426)</f>
        <v>#VALUE!</v>
      </c>
    </row>
    <row r="1427" customFormat="false" ht="12.85" hidden="false" customHeight="false" outlineLevel="0" collapsed="false">
      <c r="A1427" s="0" t="e">
        <f aca="false">IF(AND(A1426&lt;$F$12,F1426&gt;0),A1426+1,"")</f>
        <v>#VALUE!</v>
      </c>
      <c r="B1427" s="19" t="e">
        <f aca="false">IF(A1427="","",IF(VLOOKUP($B$12,Data!$A$2:$B$8,2,0)&lt;13,EDATE($B$16,A1427*12/VLOOKUP($B$12,Data!$A$2:$B$8,2,0)),IF(VLOOKUP($B$12,Data!$A$2:$B$8,2,0)=52,B1426+7,B1426+14)))</f>
        <v>#VALUE!</v>
      </c>
      <c r="C1427" s="0" t="e">
        <f aca="false">IF(A1427="","",F1426*($B$10/VLOOKUP($B$12,Data!$A$2:$B$8,2,0)))</f>
        <v>#VALUE!</v>
      </c>
      <c r="D1427" s="0" t="e">
        <f aca="false">IF(A1427="","",IF(F1426&lt;$F$9,F1426,$F$9-C1427))</f>
        <v>#VALUE!</v>
      </c>
      <c r="E1427" s="20" t="e">
        <f aca="false">IF(D1427&gt;=F1426,"",IF(A1427="","",IF($D$9&gt;0,$D$9,0)+IF(AND(DATE(YEAR(B1427),MONTH($D$11),DAY($D$11))&gt;B1426,DATE(YEAR(B1427),MONTH($D$11),DAY($D$11))&lt;=B1427),$D$10,0)+IF(AND($D$13&gt;B1426,$D$13&lt;=B1427),$D$12,0)))</f>
        <v>#VALUE!</v>
      </c>
      <c r="F1427" s="0" t="e">
        <f aca="false">IF(A1427="","",F1426-D1427-E1427)</f>
        <v>#VALUE!</v>
      </c>
    </row>
    <row r="1428" customFormat="false" ht="12.85" hidden="false" customHeight="false" outlineLevel="0" collapsed="false">
      <c r="A1428" s="0" t="e">
        <f aca="false">IF(AND(A1427&lt;$F$12,F1427&gt;0),A1427+1,"")</f>
        <v>#VALUE!</v>
      </c>
      <c r="B1428" s="19" t="e">
        <f aca="false">IF(A1428="","",IF(VLOOKUP($B$12,Data!$A$2:$B$8,2,0)&lt;13,EDATE($B$16,A1428*12/VLOOKUP($B$12,Data!$A$2:$B$8,2,0)),IF(VLOOKUP($B$12,Data!$A$2:$B$8,2,0)=52,B1427+7,B1427+14)))</f>
        <v>#VALUE!</v>
      </c>
      <c r="C1428" s="0" t="e">
        <f aca="false">IF(A1428="","",F1427*($B$10/VLOOKUP($B$12,Data!$A$2:$B$8,2,0)))</f>
        <v>#VALUE!</v>
      </c>
      <c r="D1428" s="0" t="e">
        <f aca="false">IF(A1428="","",IF(F1427&lt;$F$9,F1427,$F$9-C1428))</f>
        <v>#VALUE!</v>
      </c>
      <c r="E1428" s="20" t="e">
        <f aca="false">IF(D1428&gt;=F1427,"",IF(A1428="","",IF($D$9&gt;0,$D$9,0)+IF(AND(DATE(YEAR(B1428),MONTH($D$11),DAY($D$11))&gt;B1427,DATE(YEAR(B1428),MONTH($D$11),DAY($D$11))&lt;=B1428),$D$10,0)+IF(AND($D$13&gt;B1427,$D$13&lt;=B1428),$D$12,0)))</f>
        <v>#VALUE!</v>
      </c>
      <c r="F1428" s="0" t="e">
        <f aca="false">IF(A1428="","",F1427-D1428-E1428)</f>
        <v>#VALUE!</v>
      </c>
    </row>
    <row r="1429" customFormat="false" ht="12.85" hidden="false" customHeight="false" outlineLevel="0" collapsed="false">
      <c r="A1429" s="0" t="e">
        <f aca="false">IF(AND(A1428&lt;$F$12,F1428&gt;0),A1428+1,"")</f>
        <v>#VALUE!</v>
      </c>
      <c r="B1429" s="19" t="e">
        <f aca="false">IF(A1429="","",IF(VLOOKUP($B$12,Data!$A$2:$B$8,2,0)&lt;13,EDATE($B$16,A1429*12/VLOOKUP($B$12,Data!$A$2:$B$8,2,0)),IF(VLOOKUP($B$12,Data!$A$2:$B$8,2,0)=52,B1428+7,B1428+14)))</f>
        <v>#VALUE!</v>
      </c>
      <c r="C1429" s="0" t="e">
        <f aca="false">IF(A1429="","",F1428*($B$10/VLOOKUP($B$12,Data!$A$2:$B$8,2,0)))</f>
        <v>#VALUE!</v>
      </c>
      <c r="D1429" s="0" t="e">
        <f aca="false">IF(A1429="","",IF(F1428&lt;$F$9,F1428,$F$9-C1429))</f>
        <v>#VALUE!</v>
      </c>
      <c r="E1429" s="20" t="e">
        <f aca="false">IF(D1429&gt;=F1428,"",IF(A1429="","",IF($D$9&gt;0,$D$9,0)+IF(AND(DATE(YEAR(B1429),MONTH($D$11),DAY($D$11))&gt;B1428,DATE(YEAR(B1429),MONTH($D$11),DAY($D$11))&lt;=B1429),$D$10,0)+IF(AND($D$13&gt;B1428,$D$13&lt;=B1429),$D$12,0)))</f>
        <v>#VALUE!</v>
      </c>
      <c r="F1429" s="0" t="e">
        <f aca="false">IF(A1429="","",F1428-D1429-E1429)</f>
        <v>#VALUE!</v>
      </c>
    </row>
    <row r="1430" customFormat="false" ht="12.85" hidden="false" customHeight="false" outlineLevel="0" collapsed="false">
      <c r="A1430" s="0" t="e">
        <f aca="false">IF(AND(A1429&lt;$F$12,F1429&gt;0),A1429+1,"")</f>
        <v>#VALUE!</v>
      </c>
      <c r="B1430" s="19" t="e">
        <f aca="false">IF(A1430="","",IF(VLOOKUP($B$12,Data!$A$2:$B$8,2,0)&lt;13,EDATE($B$16,A1430*12/VLOOKUP($B$12,Data!$A$2:$B$8,2,0)),IF(VLOOKUP($B$12,Data!$A$2:$B$8,2,0)=52,B1429+7,B1429+14)))</f>
        <v>#VALUE!</v>
      </c>
      <c r="C1430" s="0" t="e">
        <f aca="false">IF(A1430="","",F1429*($B$10/VLOOKUP($B$12,Data!$A$2:$B$8,2,0)))</f>
        <v>#VALUE!</v>
      </c>
      <c r="D1430" s="0" t="e">
        <f aca="false">IF(A1430="","",IF(F1429&lt;$F$9,F1429,$F$9-C1430))</f>
        <v>#VALUE!</v>
      </c>
      <c r="E1430" s="20" t="e">
        <f aca="false">IF(D1430&gt;=F1429,"",IF(A1430="","",IF($D$9&gt;0,$D$9,0)+IF(AND(DATE(YEAR(B1430),MONTH($D$11),DAY($D$11))&gt;B1429,DATE(YEAR(B1430),MONTH($D$11),DAY($D$11))&lt;=B1430),$D$10,0)+IF(AND($D$13&gt;B1429,$D$13&lt;=B1430),$D$12,0)))</f>
        <v>#VALUE!</v>
      </c>
      <c r="F1430" s="0" t="e">
        <f aca="false">IF(A1430="","",F1429-D1430-E1430)</f>
        <v>#VALUE!</v>
      </c>
    </row>
    <row r="1431" customFormat="false" ht="12.85" hidden="false" customHeight="false" outlineLevel="0" collapsed="false">
      <c r="A1431" s="0" t="e">
        <f aca="false">IF(AND(A1430&lt;$F$12,F1430&gt;0),A1430+1,"")</f>
        <v>#VALUE!</v>
      </c>
      <c r="B1431" s="19" t="e">
        <f aca="false">IF(A1431="","",IF(VLOOKUP($B$12,Data!$A$2:$B$8,2,0)&lt;13,EDATE($B$16,A1431*12/VLOOKUP($B$12,Data!$A$2:$B$8,2,0)),IF(VLOOKUP($B$12,Data!$A$2:$B$8,2,0)=52,B1430+7,B1430+14)))</f>
        <v>#VALUE!</v>
      </c>
      <c r="C1431" s="0" t="e">
        <f aca="false">IF(A1431="","",F1430*($B$10/VLOOKUP($B$12,Data!$A$2:$B$8,2,0)))</f>
        <v>#VALUE!</v>
      </c>
      <c r="D1431" s="0" t="e">
        <f aca="false">IF(A1431="","",IF(F1430&lt;$F$9,F1430,$F$9-C1431))</f>
        <v>#VALUE!</v>
      </c>
      <c r="E1431" s="20" t="e">
        <f aca="false">IF(D1431&gt;=F1430,"",IF(A1431="","",IF($D$9&gt;0,$D$9,0)+IF(AND(DATE(YEAR(B1431),MONTH($D$11),DAY($D$11))&gt;B1430,DATE(YEAR(B1431),MONTH($D$11),DAY($D$11))&lt;=B1431),$D$10,0)+IF(AND($D$13&gt;B1430,$D$13&lt;=B1431),$D$12,0)))</f>
        <v>#VALUE!</v>
      </c>
      <c r="F1431" s="0" t="e">
        <f aca="false">IF(A1431="","",F1430-D1431-E1431)</f>
        <v>#VALUE!</v>
      </c>
    </row>
    <row r="1432" customFormat="false" ht="12.85" hidden="false" customHeight="false" outlineLevel="0" collapsed="false">
      <c r="A1432" s="0" t="e">
        <f aca="false">IF(AND(A1431&lt;$F$12,F1431&gt;0),A1431+1,"")</f>
        <v>#VALUE!</v>
      </c>
      <c r="B1432" s="19" t="e">
        <f aca="false">IF(A1432="","",IF(VLOOKUP($B$12,Data!$A$2:$B$8,2,0)&lt;13,EDATE($B$16,A1432*12/VLOOKUP($B$12,Data!$A$2:$B$8,2,0)),IF(VLOOKUP($B$12,Data!$A$2:$B$8,2,0)=52,B1431+7,B1431+14)))</f>
        <v>#VALUE!</v>
      </c>
      <c r="C1432" s="0" t="e">
        <f aca="false">IF(A1432="","",F1431*($B$10/VLOOKUP($B$12,Data!$A$2:$B$8,2,0)))</f>
        <v>#VALUE!</v>
      </c>
      <c r="D1432" s="0" t="e">
        <f aca="false">IF(A1432="","",IF(F1431&lt;$F$9,F1431,$F$9-C1432))</f>
        <v>#VALUE!</v>
      </c>
      <c r="E1432" s="20" t="e">
        <f aca="false">IF(D1432&gt;=F1431,"",IF(A1432="","",IF($D$9&gt;0,$D$9,0)+IF(AND(DATE(YEAR(B1432),MONTH($D$11),DAY($D$11))&gt;B1431,DATE(YEAR(B1432),MONTH($D$11),DAY($D$11))&lt;=B1432),$D$10,0)+IF(AND($D$13&gt;B1431,$D$13&lt;=B1432),$D$12,0)))</f>
        <v>#VALUE!</v>
      </c>
      <c r="F1432" s="0" t="e">
        <f aca="false">IF(A1432="","",F1431-D1432-E1432)</f>
        <v>#VALUE!</v>
      </c>
    </row>
    <row r="1433" customFormat="false" ht="12.85" hidden="false" customHeight="false" outlineLevel="0" collapsed="false">
      <c r="A1433" s="0" t="e">
        <f aca="false">IF(AND(A1432&lt;$F$12,F1432&gt;0),A1432+1,"")</f>
        <v>#VALUE!</v>
      </c>
      <c r="B1433" s="19" t="e">
        <f aca="false">IF(A1433="","",IF(VLOOKUP($B$12,Data!$A$2:$B$8,2,0)&lt;13,EDATE($B$16,A1433*12/VLOOKUP($B$12,Data!$A$2:$B$8,2,0)),IF(VLOOKUP($B$12,Data!$A$2:$B$8,2,0)=52,B1432+7,B1432+14)))</f>
        <v>#VALUE!</v>
      </c>
      <c r="C1433" s="0" t="e">
        <f aca="false">IF(A1433="","",F1432*($B$10/VLOOKUP($B$12,Data!$A$2:$B$8,2,0)))</f>
        <v>#VALUE!</v>
      </c>
      <c r="D1433" s="0" t="e">
        <f aca="false">IF(A1433="","",IF(F1432&lt;$F$9,F1432,$F$9-C1433))</f>
        <v>#VALUE!</v>
      </c>
      <c r="E1433" s="20" t="e">
        <f aca="false">IF(D1433&gt;=F1432,"",IF(A1433="","",IF($D$9&gt;0,$D$9,0)+IF(AND(DATE(YEAR(B1433),MONTH($D$11),DAY($D$11))&gt;B1432,DATE(YEAR(B1433),MONTH($D$11),DAY($D$11))&lt;=B1433),$D$10,0)+IF(AND($D$13&gt;B1432,$D$13&lt;=B1433),$D$12,0)))</f>
        <v>#VALUE!</v>
      </c>
      <c r="F1433" s="0" t="e">
        <f aca="false">IF(A1433="","",F1432-D1433-E1433)</f>
        <v>#VALUE!</v>
      </c>
    </row>
    <row r="1434" customFormat="false" ht="12.85" hidden="false" customHeight="false" outlineLevel="0" collapsed="false">
      <c r="A1434" s="0" t="e">
        <f aca="false">IF(AND(A1433&lt;$F$12,F1433&gt;0),A1433+1,"")</f>
        <v>#VALUE!</v>
      </c>
      <c r="B1434" s="19" t="e">
        <f aca="false">IF(A1434="","",IF(VLOOKUP($B$12,Data!$A$2:$B$8,2,0)&lt;13,EDATE($B$16,A1434*12/VLOOKUP($B$12,Data!$A$2:$B$8,2,0)),IF(VLOOKUP($B$12,Data!$A$2:$B$8,2,0)=52,B1433+7,B1433+14)))</f>
        <v>#VALUE!</v>
      </c>
      <c r="C1434" s="0" t="e">
        <f aca="false">IF(A1434="","",F1433*($B$10/VLOOKUP($B$12,Data!$A$2:$B$8,2,0)))</f>
        <v>#VALUE!</v>
      </c>
      <c r="D1434" s="0" t="e">
        <f aca="false">IF(A1434="","",IF(F1433&lt;$F$9,F1433,$F$9-C1434))</f>
        <v>#VALUE!</v>
      </c>
      <c r="E1434" s="20" t="e">
        <f aca="false">IF(D1434&gt;=F1433,"",IF(A1434="","",IF($D$9&gt;0,$D$9,0)+IF(AND(DATE(YEAR(B1434),MONTH($D$11),DAY($D$11))&gt;B1433,DATE(YEAR(B1434),MONTH($D$11),DAY($D$11))&lt;=B1434),$D$10,0)+IF(AND($D$13&gt;B1433,$D$13&lt;=B1434),$D$12,0)))</f>
        <v>#VALUE!</v>
      </c>
      <c r="F1434" s="0" t="e">
        <f aca="false">IF(A1434="","",F1433-D1434-E1434)</f>
        <v>#VALUE!</v>
      </c>
    </row>
    <row r="1435" customFormat="false" ht="12.85" hidden="false" customHeight="false" outlineLevel="0" collapsed="false">
      <c r="A1435" s="0" t="e">
        <f aca="false">IF(AND(A1434&lt;$F$12,F1434&gt;0),A1434+1,"")</f>
        <v>#VALUE!</v>
      </c>
      <c r="B1435" s="19" t="e">
        <f aca="false">IF(A1435="","",IF(VLOOKUP($B$12,Data!$A$2:$B$8,2,0)&lt;13,EDATE($B$16,A1435*12/VLOOKUP($B$12,Data!$A$2:$B$8,2,0)),IF(VLOOKUP($B$12,Data!$A$2:$B$8,2,0)=52,B1434+7,B1434+14)))</f>
        <v>#VALUE!</v>
      </c>
      <c r="C1435" s="0" t="e">
        <f aca="false">IF(A1435="","",F1434*($B$10/VLOOKUP($B$12,Data!$A$2:$B$8,2,0)))</f>
        <v>#VALUE!</v>
      </c>
      <c r="D1435" s="0" t="e">
        <f aca="false">IF(A1435="","",IF(F1434&lt;$F$9,F1434,$F$9-C1435))</f>
        <v>#VALUE!</v>
      </c>
      <c r="E1435" s="20" t="e">
        <f aca="false">IF(D1435&gt;=F1434,"",IF(A1435="","",IF($D$9&gt;0,$D$9,0)+IF(AND(DATE(YEAR(B1435),MONTH($D$11),DAY($D$11))&gt;B1434,DATE(YEAR(B1435),MONTH($D$11),DAY($D$11))&lt;=B1435),$D$10,0)+IF(AND($D$13&gt;B1434,$D$13&lt;=B1435),$D$12,0)))</f>
        <v>#VALUE!</v>
      </c>
      <c r="F1435" s="0" t="e">
        <f aca="false">IF(A1435="","",F1434-D1435-E1435)</f>
        <v>#VALUE!</v>
      </c>
    </row>
    <row r="1436" customFormat="false" ht="12.85" hidden="false" customHeight="false" outlineLevel="0" collapsed="false">
      <c r="A1436" s="0" t="e">
        <f aca="false">IF(AND(A1435&lt;$F$12,F1435&gt;0),A1435+1,"")</f>
        <v>#VALUE!</v>
      </c>
      <c r="B1436" s="19" t="e">
        <f aca="false">IF(A1436="","",IF(VLOOKUP($B$12,Data!$A$2:$B$8,2,0)&lt;13,EDATE($B$16,A1436*12/VLOOKUP($B$12,Data!$A$2:$B$8,2,0)),IF(VLOOKUP($B$12,Data!$A$2:$B$8,2,0)=52,B1435+7,B1435+14)))</f>
        <v>#VALUE!</v>
      </c>
      <c r="C1436" s="0" t="e">
        <f aca="false">IF(A1436="","",F1435*($B$10/VLOOKUP($B$12,Data!$A$2:$B$8,2,0)))</f>
        <v>#VALUE!</v>
      </c>
      <c r="D1436" s="0" t="e">
        <f aca="false">IF(A1436="","",IF(F1435&lt;$F$9,F1435,$F$9-C1436))</f>
        <v>#VALUE!</v>
      </c>
      <c r="E1436" s="20" t="e">
        <f aca="false">IF(D1436&gt;=F1435,"",IF(A1436="","",IF($D$9&gt;0,$D$9,0)+IF(AND(DATE(YEAR(B1436),MONTH($D$11),DAY($D$11))&gt;B1435,DATE(YEAR(B1436),MONTH($D$11),DAY($D$11))&lt;=B1436),$D$10,0)+IF(AND($D$13&gt;B1435,$D$13&lt;=B1436),$D$12,0)))</f>
        <v>#VALUE!</v>
      </c>
      <c r="F1436" s="0" t="e">
        <f aca="false">IF(A1436="","",F1435-D1436-E1436)</f>
        <v>#VALUE!</v>
      </c>
    </row>
    <row r="1437" customFormat="false" ht="12.85" hidden="false" customHeight="false" outlineLevel="0" collapsed="false">
      <c r="A1437" s="0" t="e">
        <f aca="false">IF(AND(A1436&lt;$F$12,F1436&gt;0),A1436+1,"")</f>
        <v>#VALUE!</v>
      </c>
      <c r="B1437" s="19" t="e">
        <f aca="false">IF(A1437="","",IF(VLOOKUP($B$12,Data!$A$2:$B$8,2,0)&lt;13,EDATE($B$16,A1437*12/VLOOKUP($B$12,Data!$A$2:$B$8,2,0)),IF(VLOOKUP($B$12,Data!$A$2:$B$8,2,0)=52,B1436+7,B1436+14)))</f>
        <v>#VALUE!</v>
      </c>
      <c r="C1437" s="0" t="e">
        <f aca="false">IF(A1437="","",F1436*($B$10/VLOOKUP($B$12,Data!$A$2:$B$8,2,0)))</f>
        <v>#VALUE!</v>
      </c>
      <c r="D1437" s="0" t="e">
        <f aca="false">IF(A1437="","",IF(F1436&lt;$F$9,F1436,$F$9-C1437))</f>
        <v>#VALUE!</v>
      </c>
      <c r="E1437" s="20" t="e">
        <f aca="false">IF(D1437&gt;=F1436,"",IF(A1437="","",IF($D$9&gt;0,$D$9,0)+IF(AND(DATE(YEAR(B1437),MONTH($D$11),DAY($D$11))&gt;B1436,DATE(YEAR(B1437),MONTH($D$11),DAY($D$11))&lt;=B1437),$D$10,0)+IF(AND($D$13&gt;B1436,$D$13&lt;=B1437),$D$12,0)))</f>
        <v>#VALUE!</v>
      </c>
      <c r="F1437" s="0" t="e">
        <f aca="false">IF(A1437="","",F1436-D1437-E1437)</f>
        <v>#VALUE!</v>
      </c>
    </row>
    <row r="1438" customFormat="false" ht="12.85" hidden="false" customHeight="false" outlineLevel="0" collapsed="false">
      <c r="A1438" s="0" t="e">
        <f aca="false">IF(AND(A1437&lt;$F$12,F1437&gt;0),A1437+1,"")</f>
        <v>#VALUE!</v>
      </c>
      <c r="B1438" s="19" t="e">
        <f aca="false">IF(A1438="","",IF(VLOOKUP($B$12,Data!$A$2:$B$8,2,0)&lt;13,EDATE($B$16,A1438*12/VLOOKUP($B$12,Data!$A$2:$B$8,2,0)),IF(VLOOKUP($B$12,Data!$A$2:$B$8,2,0)=52,B1437+7,B1437+14)))</f>
        <v>#VALUE!</v>
      </c>
      <c r="C1438" s="0" t="e">
        <f aca="false">IF(A1438="","",F1437*($B$10/VLOOKUP($B$12,Data!$A$2:$B$8,2,0)))</f>
        <v>#VALUE!</v>
      </c>
      <c r="D1438" s="0" t="e">
        <f aca="false">IF(A1438="","",IF(F1437&lt;$F$9,F1437,$F$9-C1438))</f>
        <v>#VALUE!</v>
      </c>
      <c r="E1438" s="20" t="e">
        <f aca="false">IF(D1438&gt;=F1437,"",IF(A1438="","",IF($D$9&gt;0,$D$9,0)+IF(AND(DATE(YEAR(B1438),MONTH($D$11),DAY($D$11))&gt;B1437,DATE(YEAR(B1438),MONTH($D$11),DAY($D$11))&lt;=B1438),$D$10,0)+IF(AND($D$13&gt;B1437,$D$13&lt;=B1438),$D$12,0)))</f>
        <v>#VALUE!</v>
      </c>
      <c r="F1438" s="0" t="e">
        <f aca="false">IF(A1438="","",F1437-D1438-E1438)</f>
        <v>#VALUE!</v>
      </c>
    </row>
    <row r="1439" customFormat="false" ht="12.85" hidden="false" customHeight="false" outlineLevel="0" collapsed="false">
      <c r="A1439" s="0" t="e">
        <f aca="false">IF(AND(A1438&lt;$F$12,F1438&gt;0),A1438+1,"")</f>
        <v>#VALUE!</v>
      </c>
      <c r="B1439" s="19" t="e">
        <f aca="false">IF(A1439="","",IF(VLOOKUP($B$12,Data!$A$2:$B$8,2,0)&lt;13,EDATE($B$16,A1439*12/VLOOKUP($B$12,Data!$A$2:$B$8,2,0)),IF(VLOOKUP($B$12,Data!$A$2:$B$8,2,0)=52,B1438+7,B1438+14)))</f>
        <v>#VALUE!</v>
      </c>
      <c r="C1439" s="0" t="e">
        <f aca="false">IF(A1439="","",F1438*($B$10/VLOOKUP($B$12,Data!$A$2:$B$8,2,0)))</f>
        <v>#VALUE!</v>
      </c>
      <c r="D1439" s="0" t="e">
        <f aca="false">IF(A1439="","",IF(F1438&lt;$F$9,F1438,$F$9-C1439))</f>
        <v>#VALUE!</v>
      </c>
      <c r="E1439" s="20" t="e">
        <f aca="false">IF(D1439&gt;=F1438,"",IF(A1439="","",IF($D$9&gt;0,$D$9,0)+IF(AND(DATE(YEAR(B1439),MONTH($D$11),DAY($D$11))&gt;B1438,DATE(YEAR(B1439),MONTH($D$11),DAY($D$11))&lt;=B1439),$D$10,0)+IF(AND($D$13&gt;B1438,$D$13&lt;=B1439),$D$12,0)))</f>
        <v>#VALUE!</v>
      </c>
      <c r="F1439" s="0" t="e">
        <f aca="false">IF(A1439="","",F1438-D1439-E1439)</f>
        <v>#VALUE!</v>
      </c>
    </row>
    <row r="1440" customFormat="false" ht="12.85" hidden="false" customHeight="false" outlineLevel="0" collapsed="false">
      <c r="A1440" s="0" t="e">
        <f aca="false">IF(AND(A1439&lt;$F$12,F1439&gt;0),A1439+1,"")</f>
        <v>#VALUE!</v>
      </c>
      <c r="B1440" s="19" t="e">
        <f aca="false">IF(A1440="","",IF(VLOOKUP($B$12,Data!$A$2:$B$8,2,0)&lt;13,EDATE($B$16,A1440*12/VLOOKUP($B$12,Data!$A$2:$B$8,2,0)),IF(VLOOKUP($B$12,Data!$A$2:$B$8,2,0)=52,B1439+7,B1439+14)))</f>
        <v>#VALUE!</v>
      </c>
      <c r="C1440" s="0" t="e">
        <f aca="false">IF(A1440="","",F1439*($B$10/VLOOKUP($B$12,Data!$A$2:$B$8,2,0)))</f>
        <v>#VALUE!</v>
      </c>
      <c r="D1440" s="0" t="e">
        <f aca="false">IF(A1440="","",IF(F1439&lt;$F$9,F1439,$F$9-C1440))</f>
        <v>#VALUE!</v>
      </c>
      <c r="E1440" s="20" t="e">
        <f aca="false">IF(D1440&gt;=F1439,"",IF(A1440="","",IF($D$9&gt;0,$D$9,0)+IF(AND(DATE(YEAR(B1440),MONTH($D$11),DAY($D$11))&gt;B1439,DATE(YEAR(B1440),MONTH($D$11),DAY($D$11))&lt;=B1440),$D$10,0)+IF(AND($D$13&gt;B1439,$D$13&lt;=B1440),$D$12,0)))</f>
        <v>#VALUE!</v>
      </c>
      <c r="F1440" s="0" t="e">
        <f aca="false">IF(A1440="","",F1439-D1440-E1440)</f>
        <v>#VALUE!</v>
      </c>
    </row>
    <row r="1441" customFormat="false" ht="12.85" hidden="false" customHeight="false" outlineLevel="0" collapsed="false">
      <c r="A1441" s="0" t="e">
        <f aca="false">IF(AND(A1440&lt;$F$12,F1440&gt;0),A1440+1,"")</f>
        <v>#VALUE!</v>
      </c>
      <c r="B1441" s="19" t="e">
        <f aca="false">IF(A1441="","",IF(VLOOKUP($B$12,Data!$A$2:$B$8,2,0)&lt;13,EDATE($B$16,A1441*12/VLOOKUP($B$12,Data!$A$2:$B$8,2,0)),IF(VLOOKUP($B$12,Data!$A$2:$B$8,2,0)=52,B1440+7,B1440+14)))</f>
        <v>#VALUE!</v>
      </c>
      <c r="C1441" s="0" t="e">
        <f aca="false">IF(A1441="","",F1440*($B$10/VLOOKUP($B$12,Data!$A$2:$B$8,2,0)))</f>
        <v>#VALUE!</v>
      </c>
      <c r="D1441" s="0" t="e">
        <f aca="false">IF(A1441="","",IF(F1440&lt;$F$9,F1440,$F$9-C1441))</f>
        <v>#VALUE!</v>
      </c>
      <c r="E1441" s="20" t="e">
        <f aca="false">IF(D1441&gt;=F1440,"",IF(A1441="","",IF($D$9&gt;0,$D$9,0)+IF(AND(DATE(YEAR(B1441),MONTH($D$11),DAY($D$11))&gt;B1440,DATE(YEAR(B1441),MONTH($D$11),DAY($D$11))&lt;=B1441),$D$10,0)+IF(AND($D$13&gt;B1440,$D$13&lt;=B1441),$D$12,0)))</f>
        <v>#VALUE!</v>
      </c>
      <c r="F1441" s="0" t="e">
        <f aca="false">IF(A1441="","",F1440-D1441-E1441)</f>
        <v>#VALUE!</v>
      </c>
    </row>
    <row r="1442" customFormat="false" ht="12.85" hidden="false" customHeight="false" outlineLevel="0" collapsed="false">
      <c r="A1442" s="0" t="e">
        <f aca="false">IF(AND(A1441&lt;$F$12,F1441&gt;0),A1441+1,"")</f>
        <v>#VALUE!</v>
      </c>
      <c r="B1442" s="19" t="e">
        <f aca="false">IF(A1442="","",IF(VLOOKUP($B$12,Data!$A$2:$B$8,2,0)&lt;13,EDATE($B$16,A1442*12/VLOOKUP($B$12,Data!$A$2:$B$8,2,0)),IF(VLOOKUP($B$12,Data!$A$2:$B$8,2,0)=52,B1441+7,B1441+14)))</f>
        <v>#VALUE!</v>
      </c>
      <c r="C1442" s="0" t="e">
        <f aca="false">IF(A1442="","",F1441*($B$10/VLOOKUP($B$12,Data!$A$2:$B$8,2,0)))</f>
        <v>#VALUE!</v>
      </c>
      <c r="D1442" s="0" t="e">
        <f aca="false">IF(A1442="","",IF(F1441&lt;$F$9,F1441,$F$9-C1442))</f>
        <v>#VALUE!</v>
      </c>
      <c r="E1442" s="20" t="e">
        <f aca="false">IF(D1442&gt;=F1441,"",IF(A1442="","",IF($D$9&gt;0,$D$9,0)+IF(AND(DATE(YEAR(B1442),MONTH($D$11),DAY($D$11))&gt;B1441,DATE(YEAR(B1442),MONTH($D$11),DAY($D$11))&lt;=B1442),$D$10,0)+IF(AND($D$13&gt;B1441,$D$13&lt;=B1442),$D$12,0)))</f>
        <v>#VALUE!</v>
      </c>
      <c r="F1442" s="0" t="e">
        <f aca="false">IF(A1442="","",F1441-D1442-E1442)</f>
        <v>#VALUE!</v>
      </c>
    </row>
    <row r="1443" customFormat="false" ht="12.85" hidden="false" customHeight="false" outlineLevel="0" collapsed="false">
      <c r="A1443" s="0" t="e">
        <f aca="false">IF(AND(A1442&lt;$F$12,F1442&gt;0),A1442+1,"")</f>
        <v>#VALUE!</v>
      </c>
      <c r="B1443" s="19" t="e">
        <f aca="false">IF(A1443="","",IF(VLOOKUP($B$12,Data!$A$2:$B$8,2,0)&lt;13,EDATE($B$16,A1443*12/VLOOKUP($B$12,Data!$A$2:$B$8,2,0)),IF(VLOOKUP($B$12,Data!$A$2:$B$8,2,0)=52,B1442+7,B1442+14)))</f>
        <v>#VALUE!</v>
      </c>
      <c r="C1443" s="0" t="e">
        <f aca="false">IF(A1443="","",F1442*($B$10/VLOOKUP($B$12,Data!$A$2:$B$8,2,0)))</f>
        <v>#VALUE!</v>
      </c>
      <c r="D1443" s="0" t="e">
        <f aca="false">IF(A1443="","",IF(F1442&lt;$F$9,F1442,$F$9-C1443))</f>
        <v>#VALUE!</v>
      </c>
      <c r="E1443" s="20" t="e">
        <f aca="false">IF(D1443&gt;=F1442,"",IF(A1443="","",IF($D$9&gt;0,$D$9,0)+IF(AND(DATE(YEAR(B1443),MONTH($D$11),DAY($D$11))&gt;B1442,DATE(YEAR(B1443),MONTH($D$11),DAY($D$11))&lt;=B1443),$D$10,0)+IF(AND($D$13&gt;B1442,$D$13&lt;=B1443),$D$12,0)))</f>
        <v>#VALUE!</v>
      </c>
      <c r="F1443" s="0" t="e">
        <f aca="false">IF(A1443="","",F1442-D1443-E1443)</f>
        <v>#VALUE!</v>
      </c>
    </row>
    <row r="1444" customFormat="false" ht="12.85" hidden="false" customHeight="false" outlineLevel="0" collapsed="false">
      <c r="A1444" s="0" t="e">
        <f aca="false">IF(AND(A1443&lt;$F$12,F1443&gt;0),A1443+1,"")</f>
        <v>#VALUE!</v>
      </c>
      <c r="B1444" s="19" t="e">
        <f aca="false">IF(A1444="","",IF(VLOOKUP($B$12,Data!$A$2:$B$8,2,0)&lt;13,EDATE($B$16,A1444*12/VLOOKUP($B$12,Data!$A$2:$B$8,2,0)),IF(VLOOKUP($B$12,Data!$A$2:$B$8,2,0)=52,B1443+7,B1443+14)))</f>
        <v>#VALUE!</v>
      </c>
      <c r="C1444" s="0" t="e">
        <f aca="false">IF(A1444="","",F1443*($B$10/VLOOKUP($B$12,Data!$A$2:$B$8,2,0)))</f>
        <v>#VALUE!</v>
      </c>
      <c r="D1444" s="0" t="e">
        <f aca="false">IF(A1444="","",IF(F1443&lt;$F$9,F1443,$F$9-C1444))</f>
        <v>#VALUE!</v>
      </c>
      <c r="E1444" s="20" t="e">
        <f aca="false">IF(D1444&gt;=F1443,"",IF(A1444="","",IF($D$9&gt;0,$D$9,0)+IF(AND(DATE(YEAR(B1444),MONTH($D$11),DAY($D$11))&gt;B1443,DATE(YEAR(B1444),MONTH($D$11),DAY($D$11))&lt;=B1444),$D$10,0)+IF(AND($D$13&gt;B1443,$D$13&lt;=B1444),$D$12,0)))</f>
        <v>#VALUE!</v>
      </c>
      <c r="F1444" s="0" t="e">
        <f aca="false">IF(A1444="","",F1443-D1444-E1444)</f>
        <v>#VALUE!</v>
      </c>
    </row>
    <row r="1445" customFormat="false" ht="12.85" hidden="false" customHeight="false" outlineLevel="0" collapsed="false">
      <c r="A1445" s="0" t="e">
        <f aca="false">IF(AND(A1444&lt;$F$12,F1444&gt;0),A1444+1,"")</f>
        <v>#VALUE!</v>
      </c>
      <c r="B1445" s="19" t="e">
        <f aca="false">IF(A1445="","",IF(VLOOKUP($B$12,Data!$A$2:$B$8,2,0)&lt;13,EDATE($B$16,A1445*12/VLOOKUP($B$12,Data!$A$2:$B$8,2,0)),IF(VLOOKUP($B$12,Data!$A$2:$B$8,2,0)=52,B1444+7,B1444+14)))</f>
        <v>#VALUE!</v>
      </c>
      <c r="C1445" s="0" t="e">
        <f aca="false">IF(A1445="","",F1444*($B$10/VLOOKUP($B$12,Data!$A$2:$B$8,2,0)))</f>
        <v>#VALUE!</v>
      </c>
      <c r="D1445" s="0" t="e">
        <f aca="false">IF(A1445="","",IF(F1444&lt;$F$9,F1444,$F$9-C1445))</f>
        <v>#VALUE!</v>
      </c>
      <c r="E1445" s="20" t="e">
        <f aca="false">IF(D1445&gt;=F1444,"",IF(A1445="","",IF($D$9&gt;0,$D$9,0)+IF(AND(DATE(YEAR(B1445),MONTH($D$11),DAY($D$11))&gt;B1444,DATE(YEAR(B1445),MONTH($D$11),DAY($D$11))&lt;=B1445),$D$10,0)+IF(AND($D$13&gt;B1444,$D$13&lt;=B1445),$D$12,0)))</f>
        <v>#VALUE!</v>
      </c>
      <c r="F1445" s="0" t="e">
        <f aca="false">IF(A1445="","",F1444-D1445-E1445)</f>
        <v>#VALUE!</v>
      </c>
    </row>
    <row r="1446" customFormat="false" ht="12.85" hidden="false" customHeight="false" outlineLevel="0" collapsed="false">
      <c r="A1446" s="0" t="e">
        <f aca="false">IF(AND(A1445&lt;$F$12,F1445&gt;0),A1445+1,"")</f>
        <v>#VALUE!</v>
      </c>
      <c r="B1446" s="19" t="e">
        <f aca="false">IF(A1446="","",IF(VLOOKUP($B$12,Data!$A$2:$B$8,2,0)&lt;13,EDATE($B$16,A1446*12/VLOOKUP($B$12,Data!$A$2:$B$8,2,0)),IF(VLOOKUP($B$12,Data!$A$2:$B$8,2,0)=52,B1445+7,B1445+14)))</f>
        <v>#VALUE!</v>
      </c>
      <c r="C1446" s="0" t="e">
        <f aca="false">IF(A1446="","",F1445*($B$10/VLOOKUP($B$12,Data!$A$2:$B$8,2,0)))</f>
        <v>#VALUE!</v>
      </c>
      <c r="D1446" s="0" t="e">
        <f aca="false">IF(A1446="","",IF(F1445&lt;$F$9,F1445,$F$9-C1446))</f>
        <v>#VALUE!</v>
      </c>
      <c r="E1446" s="20" t="e">
        <f aca="false">IF(D1446&gt;=F1445,"",IF(A1446="","",IF($D$9&gt;0,$D$9,0)+IF(AND(DATE(YEAR(B1446),MONTH($D$11),DAY($D$11))&gt;B1445,DATE(YEAR(B1446),MONTH($D$11),DAY($D$11))&lt;=B1446),$D$10,0)+IF(AND($D$13&gt;B1445,$D$13&lt;=B1446),$D$12,0)))</f>
        <v>#VALUE!</v>
      </c>
      <c r="F1446" s="0" t="e">
        <f aca="false">IF(A1446="","",F1445-D1446-E1446)</f>
        <v>#VALUE!</v>
      </c>
    </row>
    <row r="1447" customFormat="false" ht="12.85" hidden="false" customHeight="false" outlineLevel="0" collapsed="false">
      <c r="A1447" s="0" t="e">
        <f aca="false">IF(AND(A1446&lt;$F$12,F1446&gt;0),A1446+1,"")</f>
        <v>#VALUE!</v>
      </c>
      <c r="B1447" s="19" t="e">
        <f aca="false">IF(A1447="","",IF(VLOOKUP($B$12,Data!$A$2:$B$8,2,0)&lt;13,EDATE($B$16,A1447*12/VLOOKUP($B$12,Data!$A$2:$B$8,2,0)),IF(VLOOKUP($B$12,Data!$A$2:$B$8,2,0)=52,B1446+7,B1446+14)))</f>
        <v>#VALUE!</v>
      </c>
      <c r="C1447" s="0" t="e">
        <f aca="false">IF(A1447="","",F1446*($B$10/VLOOKUP($B$12,Data!$A$2:$B$8,2,0)))</f>
        <v>#VALUE!</v>
      </c>
      <c r="D1447" s="0" t="e">
        <f aca="false">IF(A1447="","",IF(F1446&lt;$F$9,F1446,$F$9-C1447))</f>
        <v>#VALUE!</v>
      </c>
      <c r="E1447" s="20" t="e">
        <f aca="false">IF(D1447&gt;=F1446,"",IF(A1447="","",IF($D$9&gt;0,$D$9,0)+IF(AND(DATE(YEAR(B1447),MONTH($D$11),DAY($D$11))&gt;B1446,DATE(YEAR(B1447),MONTH($D$11),DAY($D$11))&lt;=B1447),$D$10,0)+IF(AND($D$13&gt;B1446,$D$13&lt;=B1447),$D$12,0)))</f>
        <v>#VALUE!</v>
      </c>
      <c r="F1447" s="0" t="e">
        <f aca="false">IF(A1447="","",F1446-D1447-E1447)</f>
        <v>#VALUE!</v>
      </c>
    </row>
    <row r="1448" customFormat="false" ht="12.85" hidden="false" customHeight="false" outlineLevel="0" collapsed="false">
      <c r="A1448" s="0" t="e">
        <f aca="false">IF(AND(A1447&lt;$F$12,F1447&gt;0),A1447+1,"")</f>
        <v>#VALUE!</v>
      </c>
      <c r="B1448" s="19" t="e">
        <f aca="false">IF(A1448="","",IF(VLOOKUP($B$12,Data!$A$2:$B$8,2,0)&lt;13,EDATE($B$16,A1448*12/VLOOKUP($B$12,Data!$A$2:$B$8,2,0)),IF(VLOOKUP($B$12,Data!$A$2:$B$8,2,0)=52,B1447+7,B1447+14)))</f>
        <v>#VALUE!</v>
      </c>
      <c r="C1448" s="0" t="e">
        <f aca="false">IF(A1448="","",F1447*($B$10/VLOOKUP($B$12,Data!$A$2:$B$8,2,0)))</f>
        <v>#VALUE!</v>
      </c>
      <c r="D1448" s="0" t="e">
        <f aca="false">IF(A1448="","",IF(F1447&lt;$F$9,F1447,$F$9-C1448))</f>
        <v>#VALUE!</v>
      </c>
      <c r="E1448" s="20" t="e">
        <f aca="false">IF(D1448&gt;=F1447,"",IF(A1448="","",IF($D$9&gt;0,$D$9,0)+IF(AND(DATE(YEAR(B1448),MONTH($D$11),DAY($D$11))&gt;B1447,DATE(YEAR(B1448),MONTH($D$11),DAY($D$11))&lt;=B1448),$D$10,0)+IF(AND($D$13&gt;B1447,$D$13&lt;=B1448),$D$12,0)))</f>
        <v>#VALUE!</v>
      </c>
      <c r="F1448" s="0" t="e">
        <f aca="false">IF(A1448="","",F1447-D1448-E1448)</f>
        <v>#VALUE!</v>
      </c>
    </row>
    <row r="1449" customFormat="false" ht="12.85" hidden="false" customHeight="false" outlineLevel="0" collapsed="false">
      <c r="A1449" s="0" t="e">
        <f aca="false">IF(AND(A1448&lt;$F$12,F1448&gt;0),A1448+1,"")</f>
        <v>#VALUE!</v>
      </c>
      <c r="B1449" s="19" t="e">
        <f aca="false">IF(A1449="","",IF(VLOOKUP($B$12,Data!$A$2:$B$8,2,0)&lt;13,EDATE($B$16,A1449*12/VLOOKUP($B$12,Data!$A$2:$B$8,2,0)),IF(VLOOKUP($B$12,Data!$A$2:$B$8,2,0)=52,B1448+7,B1448+14)))</f>
        <v>#VALUE!</v>
      </c>
      <c r="C1449" s="0" t="e">
        <f aca="false">IF(A1449="","",F1448*($B$10/VLOOKUP($B$12,Data!$A$2:$B$8,2,0)))</f>
        <v>#VALUE!</v>
      </c>
      <c r="D1449" s="0" t="e">
        <f aca="false">IF(A1449="","",IF(F1448&lt;$F$9,F1448,$F$9-C1449))</f>
        <v>#VALUE!</v>
      </c>
      <c r="E1449" s="20" t="e">
        <f aca="false">IF(D1449&gt;=F1448,"",IF(A1449="","",IF($D$9&gt;0,$D$9,0)+IF(AND(DATE(YEAR(B1449),MONTH($D$11),DAY($D$11))&gt;B1448,DATE(YEAR(B1449),MONTH($D$11),DAY($D$11))&lt;=B1449),$D$10,0)+IF(AND($D$13&gt;B1448,$D$13&lt;=B1449),$D$12,0)))</f>
        <v>#VALUE!</v>
      </c>
      <c r="F1449" s="0" t="e">
        <f aca="false">IF(A1449="","",F1448-D1449-E1449)</f>
        <v>#VALUE!</v>
      </c>
    </row>
    <row r="1450" customFormat="false" ht="12.85" hidden="false" customHeight="false" outlineLevel="0" collapsed="false">
      <c r="A1450" s="0" t="e">
        <f aca="false">IF(AND(A1449&lt;$F$12,F1449&gt;0),A1449+1,"")</f>
        <v>#VALUE!</v>
      </c>
      <c r="B1450" s="19" t="e">
        <f aca="false">IF(A1450="","",IF(VLOOKUP($B$12,Data!$A$2:$B$8,2,0)&lt;13,EDATE($B$16,A1450*12/VLOOKUP($B$12,Data!$A$2:$B$8,2,0)),IF(VLOOKUP($B$12,Data!$A$2:$B$8,2,0)=52,B1449+7,B1449+14)))</f>
        <v>#VALUE!</v>
      </c>
      <c r="C1450" s="0" t="e">
        <f aca="false">IF(A1450="","",F1449*($B$10/VLOOKUP($B$12,Data!$A$2:$B$8,2,0)))</f>
        <v>#VALUE!</v>
      </c>
      <c r="D1450" s="0" t="e">
        <f aca="false">IF(A1450="","",IF(F1449&lt;$F$9,F1449,$F$9-C1450))</f>
        <v>#VALUE!</v>
      </c>
      <c r="E1450" s="20" t="e">
        <f aca="false">IF(D1450&gt;=F1449,"",IF(A1450="","",IF($D$9&gt;0,$D$9,0)+IF(AND(DATE(YEAR(B1450),MONTH($D$11),DAY($D$11))&gt;B1449,DATE(YEAR(B1450),MONTH($D$11),DAY($D$11))&lt;=B1450),$D$10,0)+IF(AND($D$13&gt;B1449,$D$13&lt;=B1450),$D$12,0)))</f>
        <v>#VALUE!</v>
      </c>
      <c r="F1450" s="0" t="e">
        <f aca="false">IF(A1450="","",F1449-D1450-E1450)</f>
        <v>#VALUE!</v>
      </c>
    </row>
    <row r="1451" customFormat="false" ht="12.85" hidden="false" customHeight="false" outlineLevel="0" collapsed="false">
      <c r="A1451" s="0" t="e">
        <f aca="false">IF(AND(A1450&lt;$F$12,F1450&gt;0),A1450+1,"")</f>
        <v>#VALUE!</v>
      </c>
      <c r="B1451" s="19" t="e">
        <f aca="false">IF(A1451="","",IF(VLOOKUP($B$12,Data!$A$2:$B$8,2,0)&lt;13,EDATE($B$16,A1451*12/VLOOKUP($B$12,Data!$A$2:$B$8,2,0)),IF(VLOOKUP($B$12,Data!$A$2:$B$8,2,0)=52,B1450+7,B1450+14)))</f>
        <v>#VALUE!</v>
      </c>
      <c r="C1451" s="0" t="e">
        <f aca="false">IF(A1451="","",F1450*($B$10/VLOOKUP($B$12,Data!$A$2:$B$8,2,0)))</f>
        <v>#VALUE!</v>
      </c>
      <c r="D1451" s="0" t="e">
        <f aca="false">IF(A1451="","",IF(F1450&lt;$F$9,F1450,$F$9-C1451))</f>
        <v>#VALUE!</v>
      </c>
      <c r="E1451" s="20" t="e">
        <f aca="false">IF(D1451&gt;=F1450,"",IF(A1451="","",IF($D$9&gt;0,$D$9,0)+IF(AND(DATE(YEAR(B1451),MONTH($D$11),DAY($D$11))&gt;B1450,DATE(YEAR(B1451),MONTH($D$11),DAY($D$11))&lt;=B1451),$D$10,0)+IF(AND($D$13&gt;B1450,$D$13&lt;=B1451),$D$12,0)))</f>
        <v>#VALUE!</v>
      </c>
      <c r="F1451" s="0" t="e">
        <f aca="false">IF(A1451="","",F1450-D1451-E1451)</f>
        <v>#VALUE!</v>
      </c>
    </row>
    <row r="1452" customFormat="false" ht="12.85" hidden="false" customHeight="false" outlineLevel="0" collapsed="false">
      <c r="A1452" s="0" t="e">
        <f aca="false">IF(AND(A1451&lt;$F$12,F1451&gt;0),A1451+1,"")</f>
        <v>#VALUE!</v>
      </c>
      <c r="B1452" s="19" t="e">
        <f aca="false">IF(A1452="","",IF(VLOOKUP($B$12,Data!$A$2:$B$8,2,0)&lt;13,EDATE($B$16,A1452*12/VLOOKUP($B$12,Data!$A$2:$B$8,2,0)),IF(VLOOKUP($B$12,Data!$A$2:$B$8,2,0)=52,B1451+7,B1451+14)))</f>
        <v>#VALUE!</v>
      </c>
      <c r="C1452" s="0" t="e">
        <f aca="false">IF(A1452="","",F1451*($B$10/VLOOKUP($B$12,Data!$A$2:$B$8,2,0)))</f>
        <v>#VALUE!</v>
      </c>
      <c r="D1452" s="0" t="e">
        <f aca="false">IF(A1452="","",IF(F1451&lt;$F$9,F1451,$F$9-C1452))</f>
        <v>#VALUE!</v>
      </c>
      <c r="E1452" s="20" t="e">
        <f aca="false">IF(D1452&gt;=F1451,"",IF(A1452="","",IF($D$9&gt;0,$D$9,0)+IF(AND(DATE(YEAR(B1452),MONTH($D$11),DAY($D$11))&gt;B1451,DATE(YEAR(B1452),MONTH($D$11),DAY($D$11))&lt;=B1452),$D$10,0)+IF(AND($D$13&gt;B1451,$D$13&lt;=B1452),$D$12,0)))</f>
        <v>#VALUE!</v>
      </c>
      <c r="F1452" s="0" t="e">
        <f aca="false">IF(A1452="","",F1451-D1452-E1452)</f>
        <v>#VALUE!</v>
      </c>
    </row>
    <row r="1453" customFormat="false" ht="12.85" hidden="false" customHeight="false" outlineLevel="0" collapsed="false">
      <c r="A1453" s="0" t="e">
        <f aca="false">IF(AND(A1452&lt;$F$12,F1452&gt;0),A1452+1,"")</f>
        <v>#VALUE!</v>
      </c>
      <c r="B1453" s="19" t="e">
        <f aca="false">IF(A1453="","",IF(VLOOKUP($B$12,Data!$A$2:$B$8,2,0)&lt;13,EDATE($B$16,A1453*12/VLOOKUP($B$12,Data!$A$2:$B$8,2,0)),IF(VLOOKUP($B$12,Data!$A$2:$B$8,2,0)=52,B1452+7,B1452+14)))</f>
        <v>#VALUE!</v>
      </c>
      <c r="C1453" s="0" t="e">
        <f aca="false">IF(A1453="","",F1452*($B$10/VLOOKUP($B$12,Data!$A$2:$B$8,2,0)))</f>
        <v>#VALUE!</v>
      </c>
      <c r="D1453" s="0" t="e">
        <f aca="false">IF(A1453="","",IF(F1452&lt;$F$9,F1452,$F$9-C1453))</f>
        <v>#VALUE!</v>
      </c>
      <c r="E1453" s="20" t="e">
        <f aca="false">IF(D1453&gt;=F1452,"",IF(A1453="","",IF($D$9&gt;0,$D$9,0)+IF(AND(DATE(YEAR(B1453),MONTH($D$11),DAY($D$11))&gt;B1452,DATE(YEAR(B1453),MONTH($D$11),DAY($D$11))&lt;=B1453),$D$10,0)+IF(AND($D$13&gt;B1452,$D$13&lt;=B1453),$D$12,0)))</f>
        <v>#VALUE!</v>
      </c>
      <c r="F1453" s="0" t="e">
        <f aca="false">IF(A1453="","",F1452-D1453-E1453)</f>
        <v>#VALUE!</v>
      </c>
    </row>
    <row r="1454" customFormat="false" ht="12.85" hidden="false" customHeight="false" outlineLevel="0" collapsed="false">
      <c r="A1454" s="0" t="e">
        <f aca="false">IF(AND(A1453&lt;$F$12,F1453&gt;0),A1453+1,"")</f>
        <v>#VALUE!</v>
      </c>
      <c r="B1454" s="19" t="e">
        <f aca="false">IF(A1454="","",IF(VLOOKUP($B$12,Data!$A$2:$B$8,2,0)&lt;13,EDATE($B$16,A1454*12/VLOOKUP($B$12,Data!$A$2:$B$8,2,0)),IF(VLOOKUP($B$12,Data!$A$2:$B$8,2,0)=52,B1453+7,B1453+14)))</f>
        <v>#VALUE!</v>
      </c>
      <c r="C1454" s="0" t="e">
        <f aca="false">IF(A1454="","",F1453*($B$10/VLOOKUP($B$12,Data!$A$2:$B$8,2,0)))</f>
        <v>#VALUE!</v>
      </c>
      <c r="D1454" s="0" t="e">
        <f aca="false">IF(A1454="","",IF(F1453&lt;$F$9,F1453,$F$9-C1454))</f>
        <v>#VALUE!</v>
      </c>
      <c r="E1454" s="20" t="e">
        <f aca="false">IF(D1454&gt;=F1453,"",IF(A1454="","",IF($D$9&gt;0,$D$9,0)+IF(AND(DATE(YEAR(B1454),MONTH($D$11),DAY($D$11))&gt;B1453,DATE(YEAR(B1454),MONTH($D$11),DAY($D$11))&lt;=B1454),$D$10,0)+IF(AND($D$13&gt;B1453,$D$13&lt;=B1454),$D$12,0)))</f>
        <v>#VALUE!</v>
      </c>
      <c r="F1454" s="0" t="e">
        <f aca="false">IF(A1454="","",F1453-D1454-E1454)</f>
        <v>#VALUE!</v>
      </c>
    </row>
    <row r="1455" customFormat="false" ht="12.85" hidden="false" customHeight="false" outlineLevel="0" collapsed="false">
      <c r="A1455" s="0" t="e">
        <f aca="false">IF(AND(A1454&lt;$F$12,F1454&gt;0),A1454+1,"")</f>
        <v>#VALUE!</v>
      </c>
      <c r="B1455" s="19" t="e">
        <f aca="false">IF(A1455="","",IF(VLOOKUP($B$12,Data!$A$2:$B$8,2,0)&lt;13,EDATE($B$16,A1455*12/VLOOKUP($B$12,Data!$A$2:$B$8,2,0)),IF(VLOOKUP($B$12,Data!$A$2:$B$8,2,0)=52,B1454+7,B1454+14)))</f>
        <v>#VALUE!</v>
      </c>
      <c r="C1455" s="0" t="e">
        <f aca="false">IF(A1455="","",F1454*($B$10/VLOOKUP($B$12,Data!$A$2:$B$8,2,0)))</f>
        <v>#VALUE!</v>
      </c>
      <c r="D1455" s="0" t="e">
        <f aca="false">IF(A1455="","",IF(F1454&lt;$F$9,F1454,$F$9-C1455))</f>
        <v>#VALUE!</v>
      </c>
      <c r="E1455" s="20" t="e">
        <f aca="false">IF(D1455&gt;=F1454,"",IF(A1455="","",IF($D$9&gt;0,$D$9,0)+IF(AND(DATE(YEAR(B1455),MONTH($D$11),DAY($D$11))&gt;B1454,DATE(YEAR(B1455),MONTH($D$11),DAY($D$11))&lt;=B1455),$D$10,0)+IF(AND($D$13&gt;B1454,$D$13&lt;=B1455),$D$12,0)))</f>
        <v>#VALUE!</v>
      </c>
      <c r="F1455" s="0" t="e">
        <f aca="false">IF(A1455="","",F1454-D1455-E1455)</f>
        <v>#VALUE!</v>
      </c>
    </row>
    <row r="1456" customFormat="false" ht="12.85" hidden="false" customHeight="false" outlineLevel="0" collapsed="false">
      <c r="A1456" s="0" t="e">
        <f aca="false">IF(AND(A1455&lt;$F$12,F1455&gt;0),A1455+1,"")</f>
        <v>#VALUE!</v>
      </c>
      <c r="B1456" s="19" t="e">
        <f aca="false">IF(A1456="","",IF(VLOOKUP($B$12,Data!$A$2:$B$8,2,0)&lt;13,EDATE($B$16,A1456*12/VLOOKUP($B$12,Data!$A$2:$B$8,2,0)),IF(VLOOKUP($B$12,Data!$A$2:$B$8,2,0)=52,B1455+7,B1455+14)))</f>
        <v>#VALUE!</v>
      </c>
      <c r="C1456" s="0" t="e">
        <f aca="false">IF(A1456="","",F1455*($B$10/VLOOKUP($B$12,Data!$A$2:$B$8,2,0)))</f>
        <v>#VALUE!</v>
      </c>
      <c r="D1456" s="0" t="e">
        <f aca="false">IF(A1456="","",IF(F1455&lt;$F$9,F1455,$F$9-C1456))</f>
        <v>#VALUE!</v>
      </c>
      <c r="E1456" s="20" t="e">
        <f aca="false">IF(D1456&gt;=F1455,"",IF(A1456="","",IF($D$9&gt;0,$D$9,0)+IF(AND(DATE(YEAR(B1456),MONTH($D$11),DAY($D$11))&gt;B1455,DATE(YEAR(B1456),MONTH($D$11),DAY($D$11))&lt;=B1456),$D$10,0)+IF(AND($D$13&gt;B1455,$D$13&lt;=B1456),$D$12,0)))</f>
        <v>#VALUE!</v>
      </c>
      <c r="F1456" s="0" t="e">
        <f aca="false">IF(A1456="","",F1455-D1456-E1456)</f>
        <v>#VALUE!</v>
      </c>
    </row>
    <row r="1457" customFormat="false" ht="12.85" hidden="false" customHeight="false" outlineLevel="0" collapsed="false">
      <c r="A1457" s="0" t="e">
        <f aca="false">IF(AND(A1456&lt;$F$12,F1456&gt;0),A1456+1,"")</f>
        <v>#VALUE!</v>
      </c>
      <c r="B1457" s="19" t="e">
        <f aca="false">IF(A1457="","",IF(VLOOKUP($B$12,Data!$A$2:$B$8,2,0)&lt;13,EDATE($B$16,A1457*12/VLOOKUP($B$12,Data!$A$2:$B$8,2,0)),IF(VLOOKUP($B$12,Data!$A$2:$B$8,2,0)=52,B1456+7,B1456+14)))</f>
        <v>#VALUE!</v>
      </c>
      <c r="C1457" s="0" t="e">
        <f aca="false">IF(A1457="","",F1456*($B$10/VLOOKUP($B$12,Data!$A$2:$B$8,2,0)))</f>
        <v>#VALUE!</v>
      </c>
      <c r="D1457" s="0" t="e">
        <f aca="false">IF(A1457="","",IF(F1456&lt;$F$9,F1456,$F$9-C1457))</f>
        <v>#VALUE!</v>
      </c>
      <c r="E1457" s="20" t="e">
        <f aca="false">IF(D1457&gt;=F1456,"",IF(A1457="","",IF($D$9&gt;0,$D$9,0)+IF(AND(DATE(YEAR(B1457),MONTH($D$11),DAY($D$11))&gt;B1456,DATE(YEAR(B1457),MONTH($D$11),DAY($D$11))&lt;=B1457),$D$10,0)+IF(AND($D$13&gt;B1456,$D$13&lt;=B1457),$D$12,0)))</f>
        <v>#VALUE!</v>
      </c>
      <c r="F1457" s="0" t="e">
        <f aca="false">IF(A1457="","",F1456-D1457-E1457)</f>
        <v>#VALUE!</v>
      </c>
    </row>
    <row r="1458" customFormat="false" ht="12.85" hidden="false" customHeight="false" outlineLevel="0" collapsed="false">
      <c r="A1458" s="0" t="e">
        <f aca="false">IF(AND(A1457&lt;$F$12,F1457&gt;0),A1457+1,"")</f>
        <v>#VALUE!</v>
      </c>
      <c r="B1458" s="19" t="e">
        <f aca="false">IF(A1458="","",IF(VLOOKUP($B$12,Data!$A$2:$B$8,2,0)&lt;13,EDATE($B$16,A1458*12/VLOOKUP($B$12,Data!$A$2:$B$8,2,0)),IF(VLOOKUP($B$12,Data!$A$2:$B$8,2,0)=52,B1457+7,B1457+14)))</f>
        <v>#VALUE!</v>
      </c>
      <c r="C1458" s="0" t="e">
        <f aca="false">IF(A1458="","",F1457*($B$10/VLOOKUP($B$12,Data!$A$2:$B$8,2,0)))</f>
        <v>#VALUE!</v>
      </c>
      <c r="D1458" s="0" t="e">
        <f aca="false">IF(A1458="","",IF(F1457&lt;$F$9,F1457,$F$9-C1458))</f>
        <v>#VALUE!</v>
      </c>
      <c r="E1458" s="20" t="e">
        <f aca="false">IF(D1458&gt;=F1457,"",IF(A1458="","",IF($D$9&gt;0,$D$9,0)+IF(AND(DATE(YEAR(B1458),MONTH($D$11),DAY($D$11))&gt;B1457,DATE(YEAR(B1458),MONTH($D$11),DAY($D$11))&lt;=B1458),$D$10,0)+IF(AND($D$13&gt;B1457,$D$13&lt;=B1458),$D$12,0)))</f>
        <v>#VALUE!</v>
      </c>
      <c r="F1458" s="0" t="e">
        <f aca="false">IF(A1458="","",F1457-D1458-E1458)</f>
        <v>#VALUE!</v>
      </c>
    </row>
    <row r="1459" customFormat="false" ht="12.85" hidden="false" customHeight="false" outlineLevel="0" collapsed="false">
      <c r="A1459" s="0" t="e">
        <f aca="false">IF(AND(A1458&lt;$F$12,F1458&gt;0),A1458+1,"")</f>
        <v>#VALUE!</v>
      </c>
      <c r="B1459" s="19" t="e">
        <f aca="false">IF(A1459="","",IF(VLOOKUP($B$12,Data!$A$2:$B$8,2,0)&lt;13,EDATE($B$16,A1459*12/VLOOKUP($B$12,Data!$A$2:$B$8,2,0)),IF(VLOOKUP($B$12,Data!$A$2:$B$8,2,0)=52,B1458+7,B1458+14)))</f>
        <v>#VALUE!</v>
      </c>
      <c r="C1459" s="0" t="e">
        <f aca="false">IF(A1459="","",F1458*($B$10/VLOOKUP($B$12,Data!$A$2:$B$8,2,0)))</f>
        <v>#VALUE!</v>
      </c>
      <c r="D1459" s="0" t="e">
        <f aca="false">IF(A1459="","",IF(F1458&lt;$F$9,F1458,$F$9-C1459))</f>
        <v>#VALUE!</v>
      </c>
      <c r="E1459" s="20" t="e">
        <f aca="false">IF(D1459&gt;=F1458,"",IF(A1459="","",IF($D$9&gt;0,$D$9,0)+IF(AND(DATE(YEAR(B1459),MONTH($D$11),DAY($D$11))&gt;B1458,DATE(YEAR(B1459),MONTH($D$11),DAY($D$11))&lt;=B1459),$D$10,0)+IF(AND($D$13&gt;B1458,$D$13&lt;=B1459),$D$12,0)))</f>
        <v>#VALUE!</v>
      </c>
      <c r="F1459" s="0" t="e">
        <f aca="false">IF(A1459="","",F1458-D1459-E1459)</f>
        <v>#VALUE!</v>
      </c>
    </row>
    <row r="1460" customFormat="false" ht="12.85" hidden="false" customHeight="false" outlineLevel="0" collapsed="false">
      <c r="A1460" s="0" t="e">
        <f aca="false">IF(AND(A1459&lt;$F$12,F1459&gt;0),A1459+1,"")</f>
        <v>#VALUE!</v>
      </c>
      <c r="B1460" s="19" t="e">
        <f aca="false">IF(A1460="","",IF(VLOOKUP($B$12,Data!$A$2:$B$8,2,0)&lt;13,EDATE($B$16,A1460*12/VLOOKUP($B$12,Data!$A$2:$B$8,2,0)),IF(VLOOKUP($B$12,Data!$A$2:$B$8,2,0)=52,B1459+7,B1459+14)))</f>
        <v>#VALUE!</v>
      </c>
      <c r="C1460" s="0" t="e">
        <f aca="false">IF(A1460="","",F1459*($B$10/VLOOKUP($B$12,Data!$A$2:$B$8,2,0)))</f>
        <v>#VALUE!</v>
      </c>
      <c r="D1460" s="0" t="e">
        <f aca="false">IF(A1460="","",IF(F1459&lt;$F$9,F1459,$F$9-C1460))</f>
        <v>#VALUE!</v>
      </c>
      <c r="E1460" s="20" t="e">
        <f aca="false">IF(D1460&gt;=F1459,"",IF(A1460="","",IF($D$9&gt;0,$D$9,0)+IF(AND(DATE(YEAR(B1460),MONTH($D$11),DAY($D$11))&gt;B1459,DATE(YEAR(B1460),MONTH($D$11),DAY($D$11))&lt;=B1460),$D$10,0)+IF(AND($D$13&gt;B1459,$D$13&lt;=B1460),$D$12,0)))</f>
        <v>#VALUE!</v>
      </c>
      <c r="F1460" s="0" t="e">
        <f aca="false">IF(A1460="","",F1459-D1460-E1460)</f>
        <v>#VALUE!</v>
      </c>
    </row>
    <row r="1461" customFormat="false" ht="12.85" hidden="false" customHeight="false" outlineLevel="0" collapsed="false">
      <c r="A1461" s="0" t="e">
        <f aca="false">IF(AND(A1460&lt;$F$12,F1460&gt;0),A1460+1,"")</f>
        <v>#VALUE!</v>
      </c>
      <c r="B1461" s="19" t="e">
        <f aca="false">IF(A1461="","",IF(VLOOKUP($B$12,Data!$A$2:$B$8,2,0)&lt;13,EDATE($B$16,A1461*12/VLOOKUP($B$12,Data!$A$2:$B$8,2,0)),IF(VLOOKUP($B$12,Data!$A$2:$B$8,2,0)=52,B1460+7,B1460+14)))</f>
        <v>#VALUE!</v>
      </c>
      <c r="C1461" s="0" t="e">
        <f aca="false">IF(A1461="","",F1460*($B$10/VLOOKUP($B$12,Data!$A$2:$B$8,2,0)))</f>
        <v>#VALUE!</v>
      </c>
      <c r="D1461" s="0" t="e">
        <f aca="false">IF(A1461="","",IF(F1460&lt;$F$9,F1460,$F$9-C1461))</f>
        <v>#VALUE!</v>
      </c>
      <c r="E1461" s="20" t="e">
        <f aca="false">IF(D1461&gt;=F1460,"",IF(A1461="","",IF($D$9&gt;0,$D$9,0)+IF(AND(DATE(YEAR(B1461),MONTH($D$11),DAY($D$11))&gt;B1460,DATE(YEAR(B1461),MONTH($D$11),DAY($D$11))&lt;=B1461),$D$10,0)+IF(AND($D$13&gt;B1460,$D$13&lt;=B1461),$D$12,0)))</f>
        <v>#VALUE!</v>
      </c>
      <c r="F1461" s="0" t="e">
        <f aca="false">IF(A1461="","",F1460-D1461-E1461)</f>
        <v>#VALUE!</v>
      </c>
    </row>
    <row r="1462" customFormat="false" ht="12.85" hidden="false" customHeight="false" outlineLevel="0" collapsed="false">
      <c r="A1462" s="0" t="e">
        <f aca="false">IF(AND(A1461&lt;$F$12,F1461&gt;0),A1461+1,"")</f>
        <v>#VALUE!</v>
      </c>
      <c r="B1462" s="19" t="e">
        <f aca="false">IF(A1462="","",IF(VLOOKUP($B$12,Data!$A$2:$B$8,2,0)&lt;13,EDATE($B$16,A1462*12/VLOOKUP($B$12,Data!$A$2:$B$8,2,0)),IF(VLOOKUP($B$12,Data!$A$2:$B$8,2,0)=52,B1461+7,B1461+14)))</f>
        <v>#VALUE!</v>
      </c>
      <c r="C1462" s="0" t="e">
        <f aca="false">IF(A1462="","",F1461*($B$10/VLOOKUP($B$12,Data!$A$2:$B$8,2,0)))</f>
        <v>#VALUE!</v>
      </c>
      <c r="D1462" s="0" t="e">
        <f aca="false">IF(A1462="","",IF(F1461&lt;$F$9,F1461,$F$9-C1462))</f>
        <v>#VALUE!</v>
      </c>
      <c r="E1462" s="20" t="e">
        <f aca="false">IF(D1462&gt;=F1461,"",IF(A1462="","",IF($D$9&gt;0,$D$9,0)+IF(AND(DATE(YEAR(B1462),MONTH($D$11),DAY($D$11))&gt;B1461,DATE(YEAR(B1462),MONTH($D$11),DAY($D$11))&lt;=B1462),$D$10,0)+IF(AND($D$13&gt;B1461,$D$13&lt;=B1462),$D$12,0)))</f>
        <v>#VALUE!</v>
      </c>
      <c r="F1462" s="0" t="e">
        <f aca="false">IF(A1462="","",F1461-D1462-E1462)</f>
        <v>#VALUE!</v>
      </c>
    </row>
    <row r="1463" customFormat="false" ht="12.85" hidden="false" customHeight="false" outlineLevel="0" collapsed="false">
      <c r="A1463" s="0" t="e">
        <f aca="false">IF(AND(A1462&lt;$F$12,F1462&gt;0),A1462+1,"")</f>
        <v>#VALUE!</v>
      </c>
      <c r="B1463" s="19" t="e">
        <f aca="false">IF(A1463="","",IF(VLOOKUP($B$12,Data!$A$2:$B$8,2,0)&lt;13,EDATE($B$16,A1463*12/VLOOKUP($B$12,Data!$A$2:$B$8,2,0)),IF(VLOOKUP($B$12,Data!$A$2:$B$8,2,0)=52,B1462+7,B1462+14)))</f>
        <v>#VALUE!</v>
      </c>
      <c r="C1463" s="0" t="e">
        <f aca="false">IF(A1463="","",F1462*($B$10/VLOOKUP($B$12,Data!$A$2:$B$8,2,0)))</f>
        <v>#VALUE!</v>
      </c>
      <c r="D1463" s="0" t="e">
        <f aca="false">IF(A1463="","",IF(F1462&lt;$F$9,F1462,$F$9-C1463))</f>
        <v>#VALUE!</v>
      </c>
      <c r="E1463" s="20" t="e">
        <f aca="false">IF(D1463&gt;=F1462,"",IF(A1463="","",IF($D$9&gt;0,$D$9,0)+IF(AND(DATE(YEAR(B1463),MONTH($D$11),DAY($D$11))&gt;B1462,DATE(YEAR(B1463),MONTH($D$11),DAY($D$11))&lt;=B1463),$D$10,0)+IF(AND($D$13&gt;B1462,$D$13&lt;=B1463),$D$12,0)))</f>
        <v>#VALUE!</v>
      </c>
      <c r="F1463" s="0" t="e">
        <f aca="false">IF(A1463="","",F1462-D1463-E1463)</f>
        <v>#VALUE!</v>
      </c>
    </row>
    <row r="1464" customFormat="false" ht="12.85" hidden="false" customHeight="false" outlineLevel="0" collapsed="false">
      <c r="A1464" s="0" t="e">
        <f aca="false">IF(AND(A1463&lt;$F$12,F1463&gt;0),A1463+1,"")</f>
        <v>#VALUE!</v>
      </c>
      <c r="B1464" s="19" t="e">
        <f aca="false">IF(A1464="","",IF(VLOOKUP($B$12,Data!$A$2:$B$8,2,0)&lt;13,EDATE($B$16,A1464*12/VLOOKUP($B$12,Data!$A$2:$B$8,2,0)),IF(VLOOKUP($B$12,Data!$A$2:$B$8,2,0)=52,B1463+7,B1463+14)))</f>
        <v>#VALUE!</v>
      </c>
      <c r="C1464" s="0" t="e">
        <f aca="false">IF(A1464="","",F1463*($B$10/VLOOKUP($B$12,Data!$A$2:$B$8,2,0)))</f>
        <v>#VALUE!</v>
      </c>
      <c r="D1464" s="0" t="e">
        <f aca="false">IF(A1464="","",IF(F1463&lt;$F$9,F1463,$F$9-C1464))</f>
        <v>#VALUE!</v>
      </c>
      <c r="E1464" s="20" t="e">
        <f aca="false">IF(D1464&gt;=F1463,"",IF(A1464="","",IF($D$9&gt;0,$D$9,0)+IF(AND(DATE(YEAR(B1464),MONTH($D$11),DAY($D$11))&gt;B1463,DATE(YEAR(B1464),MONTH($D$11),DAY($D$11))&lt;=B1464),$D$10,0)+IF(AND($D$13&gt;B1463,$D$13&lt;=B1464),$D$12,0)))</f>
        <v>#VALUE!</v>
      </c>
      <c r="F1464" s="0" t="e">
        <f aca="false">IF(A1464="","",F1463-D1464-E1464)</f>
        <v>#VALUE!</v>
      </c>
    </row>
    <row r="1465" customFormat="false" ht="12.85" hidden="false" customHeight="false" outlineLevel="0" collapsed="false">
      <c r="A1465" s="0" t="e">
        <f aca="false">IF(AND(A1464&lt;$F$12,F1464&gt;0),A1464+1,"")</f>
        <v>#VALUE!</v>
      </c>
      <c r="B1465" s="19" t="e">
        <f aca="false">IF(A1465="","",IF(VLOOKUP($B$12,Data!$A$2:$B$8,2,0)&lt;13,EDATE($B$16,A1465*12/VLOOKUP($B$12,Data!$A$2:$B$8,2,0)),IF(VLOOKUP($B$12,Data!$A$2:$B$8,2,0)=52,B1464+7,B1464+14)))</f>
        <v>#VALUE!</v>
      </c>
      <c r="C1465" s="0" t="e">
        <f aca="false">IF(A1465="","",F1464*($B$10/VLOOKUP($B$12,Data!$A$2:$B$8,2,0)))</f>
        <v>#VALUE!</v>
      </c>
      <c r="D1465" s="0" t="e">
        <f aca="false">IF(A1465="","",IF(F1464&lt;$F$9,F1464,$F$9-C1465))</f>
        <v>#VALUE!</v>
      </c>
      <c r="E1465" s="20" t="e">
        <f aca="false">IF(D1465&gt;=F1464,"",IF(A1465="","",IF($D$9&gt;0,$D$9,0)+IF(AND(DATE(YEAR(B1465),MONTH($D$11),DAY($D$11))&gt;B1464,DATE(YEAR(B1465),MONTH($D$11),DAY($D$11))&lt;=B1465),$D$10,0)+IF(AND($D$13&gt;B1464,$D$13&lt;=B1465),$D$12,0)))</f>
        <v>#VALUE!</v>
      </c>
      <c r="F1465" s="0" t="e">
        <f aca="false">IF(A1465="","",F1464-D1465-E1465)</f>
        <v>#VALUE!</v>
      </c>
    </row>
    <row r="1466" customFormat="false" ht="12.85" hidden="false" customHeight="false" outlineLevel="0" collapsed="false">
      <c r="A1466" s="0" t="e">
        <f aca="false">IF(AND(A1465&lt;$F$12,F1465&gt;0),A1465+1,"")</f>
        <v>#VALUE!</v>
      </c>
      <c r="B1466" s="19" t="e">
        <f aca="false">IF(A1466="","",IF(VLOOKUP($B$12,Data!$A$2:$B$8,2,0)&lt;13,EDATE($B$16,A1466*12/VLOOKUP($B$12,Data!$A$2:$B$8,2,0)),IF(VLOOKUP($B$12,Data!$A$2:$B$8,2,0)=52,B1465+7,B1465+14)))</f>
        <v>#VALUE!</v>
      </c>
      <c r="C1466" s="0" t="e">
        <f aca="false">IF(A1466="","",F1465*($B$10/VLOOKUP($B$12,Data!$A$2:$B$8,2,0)))</f>
        <v>#VALUE!</v>
      </c>
      <c r="D1466" s="0" t="e">
        <f aca="false">IF(A1466="","",IF(F1465&lt;$F$9,F1465,$F$9-C1466))</f>
        <v>#VALUE!</v>
      </c>
      <c r="E1466" s="20" t="e">
        <f aca="false">IF(D1466&gt;=F1465,"",IF(A1466="","",IF($D$9&gt;0,$D$9,0)+IF(AND(DATE(YEAR(B1466),MONTH($D$11),DAY($D$11))&gt;B1465,DATE(YEAR(B1466),MONTH($D$11),DAY($D$11))&lt;=B1466),$D$10,0)+IF(AND($D$13&gt;B1465,$D$13&lt;=B1466),$D$12,0)))</f>
        <v>#VALUE!</v>
      </c>
      <c r="F1466" s="0" t="e">
        <f aca="false">IF(A1466="","",F1465-D1466-E1466)</f>
        <v>#VALUE!</v>
      </c>
    </row>
    <row r="1467" customFormat="false" ht="12.85" hidden="false" customHeight="false" outlineLevel="0" collapsed="false">
      <c r="A1467" s="0" t="e">
        <f aca="false">IF(AND(A1466&lt;$F$12,F1466&gt;0),A1466+1,"")</f>
        <v>#VALUE!</v>
      </c>
      <c r="B1467" s="19" t="e">
        <f aca="false">IF(A1467="","",IF(VLOOKUP($B$12,Data!$A$2:$B$8,2,0)&lt;13,EDATE($B$16,A1467*12/VLOOKUP($B$12,Data!$A$2:$B$8,2,0)),IF(VLOOKUP($B$12,Data!$A$2:$B$8,2,0)=52,B1466+7,B1466+14)))</f>
        <v>#VALUE!</v>
      </c>
      <c r="C1467" s="0" t="e">
        <f aca="false">IF(A1467="","",F1466*($B$10/VLOOKUP($B$12,Data!$A$2:$B$8,2,0)))</f>
        <v>#VALUE!</v>
      </c>
      <c r="D1467" s="0" t="e">
        <f aca="false">IF(A1467="","",IF(F1466&lt;$F$9,F1466,$F$9-C1467))</f>
        <v>#VALUE!</v>
      </c>
      <c r="E1467" s="20" t="e">
        <f aca="false">IF(D1467&gt;=F1466,"",IF(A1467="","",IF($D$9&gt;0,$D$9,0)+IF(AND(DATE(YEAR(B1467),MONTH($D$11),DAY($D$11))&gt;B1466,DATE(YEAR(B1467),MONTH($D$11),DAY($D$11))&lt;=B1467),$D$10,0)+IF(AND($D$13&gt;B1466,$D$13&lt;=B1467),$D$12,0)))</f>
        <v>#VALUE!</v>
      </c>
      <c r="F1467" s="0" t="e">
        <f aca="false">IF(A1467="","",F1466-D1467-E1467)</f>
        <v>#VALUE!</v>
      </c>
    </row>
    <row r="1468" customFormat="false" ht="12.85" hidden="false" customHeight="false" outlineLevel="0" collapsed="false">
      <c r="A1468" s="0" t="e">
        <f aca="false">IF(AND(A1467&lt;$F$12,F1467&gt;0),A1467+1,"")</f>
        <v>#VALUE!</v>
      </c>
      <c r="B1468" s="19" t="e">
        <f aca="false">IF(A1468="","",IF(VLOOKUP($B$12,Data!$A$2:$B$8,2,0)&lt;13,EDATE($B$16,A1468*12/VLOOKUP($B$12,Data!$A$2:$B$8,2,0)),IF(VLOOKUP($B$12,Data!$A$2:$B$8,2,0)=52,B1467+7,B1467+14)))</f>
        <v>#VALUE!</v>
      </c>
      <c r="C1468" s="0" t="e">
        <f aca="false">IF(A1468="","",F1467*($B$10/VLOOKUP($B$12,Data!$A$2:$B$8,2,0)))</f>
        <v>#VALUE!</v>
      </c>
      <c r="D1468" s="0" t="e">
        <f aca="false">IF(A1468="","",IF(F1467&lt;$F$9,F1467,$F$9-C1468))</f>
        <v>#VALUE!</v>
      </c>
      <c r="E1468" s="20" t="e">
        <f aca="false">IF(D1468&gt;=F1467,"",IF(A1468="","",IF($D$9&gt;0,$D$9,0)+IF(AND(DATE(YEAR(B1468),MONTH($D$11),DAY($D$11))&gt;B1467,DATE(YEAR(B1468),MONTH($D$11),DAY($D$11))&lt;=B1468),$D$10,0)+IF(AND($D$13&gt;B1467,$D$13&lt;=B1468),$D$12,0)))</f>
        <v>#VALUE!</v>
      </c>
      <c r="F1468" s="0" t="e">
        <f aca="false">IF(A1468="","",F1467-D1468-E1468)</f>
        <v>#VALUE!</v>
      </c>
    </row>
    <row r="1469" customFormat="false" ht="12.85" hidden="false" customHeight="false" outlineLevel="0" collapsed="false">
      <c r="A1469" s="0" t="e">
        <f aca="false">IF(AND(A1468&lt;$F$12,F1468&gt;0),A1468+1,"")</f>
        <v>#VALUE!</v>
      </c>
      <c r="B1469" s="19" t="e">
        <f aca="false">IF(A1469="","",IF(VLOOKUP($B$12,Data!$A$2:$B$8,2,0)&lt;13,EDATE($B$16,A1469*12/VLOOKUP($B$12,Data!$A$2:$B$8,2,0)),IF(VLOOKUP($B$12,Data!$A$2:$B$8,2,0)=52,B1468+7,B1468+14)))</f>
        <v>#VALUE!</v>
      </c>
      <c r="C1469" s="0" t="e">
        <f aca="false">IF(A1469="","",F1468*($B$10/VLOOKUP($B$12,Data!$A$2:$B$8,2,0)))</f>
        <v>#VALUE!</v>
      </c>
      <c r="D1469" s="0" t="e">
        <f aca="false">IF(A1469="","",IF(F1468&lt;$F$9,F1468,$F$9-C1469))</f>
        <v>#VALUE!</v>
      </c>
      <c r="E1469" s="20" t="e">
        <f aca="false">IF(D1469&gt;=F1468,"",IF(A1469="","",IF($D$9&gt;0,$D$9,0)+IF(AND(DATE(YEAR(B1469),MONTH($D$11),DAY($D$11))&gt;B1468,DATE(YEAR(B1469),MONTH($D$11),DAY($D$11))&lt;=B1469),$D$10,0)+IF(AND($D$13&gt;B1468,$D$13&lt;=B1469),$D$12,0)))</f>
        <v>#VALUE!</v>
      </c>
      <c r="F1469" s="0" t="e">
        <f aca="false">IF(A1469="","",F1468-D1469-E1469)</f>
        <v>#VALUE!</v>
      </c>
    </row>
    <row r="1470" customFormat="false" ht="12.85" hidden="false" customHeight="false" outlineLevel="0" collapsed="false">
      <c r="A1470" s="0" t="e">
        <f aca="false">IF(AND(A1469&lt;$F$12,F1469&gt;0),A1469+1,"")</f>
        <v>#VALUE!</v>
      </c>
      <c r="B1470" s="19" t="e">
        <f aca="false">IF(A1470="","",IF(VLOOKUP($B$12,Data!$A$2:$B$8,2,0)&lt;13,EDATE($B$16,A1470*12/VLOOKUP($B$12,Data!$A$2:$B$8,2,0)),IF(VLOOKUP($B$12,Data!$A$2:$B$8,2,0)=52,B1469+7,B1469+14)))</f>
        <v>#VALUE!</v>
      </c>
      <c r="C1470" s="0" t="e">
        <f aca="false">IF(A1470="","",F1469*($B$10/VLOOKUP($B$12,Data!$A$2:$B$8,2,0)))</f>
        <v>#VALUE!</v>
      </c>
      <c r="D1470" s="0" t="e">
        <f aca="false">IF(A1470="","",IF(F1469&lt;$F$9,F1469,$F$9-C1470))</f>
        <v>#VALUE!</v>
      </c>
      <c r="E1470" s="20" t="e">
        <f aca="false">IF(D1470&gt;=F1469,"",IF(A1470="","",IF($D$9&gt;0,$D$9,0)+IF(AND(DATE(YEAR(B1470),MONTH($D$11),DAY($D$11))&gt;B1469,DATE(YEAR(B1470),MONTH($D$11),DAY($D$11))&lt;=B1470),$D$10,0)+IF(AND($D$13&gt;B1469,$D$13&lt;=B1470),$D$12,0)))</f>
        <v>#VALUE!</v>
      </c>
      <c r="F1470" s="0" t="e">
        <f aca="false">IF(A1470="","",F1469-D1470-E1470)</f>
        <v>#VALUE!</v>
      </c>
    </row>
    <row r="1471" customFormat="false" ht="12.85" hidden="false" customHeight="false" outlineLevel="0" collapsed="false">
      <c r="A1471" s="0" t="e">
        <f aca="false">IF(AND(A1470&lt;$F$12,F1470&gt;0),A1470+1,"")</f>
        <v>#VALUE!</v>
      </c>
      <c r="B1471" s="19" t="e">
        <f aca="false">IF(A1471="","",IF(VLOOKUP($B$12,Data!$A$2:$B$8,2,0)&lt;13,EDATE($B$16,A1471*12/VLOOKUP($B$12,Data!$A$2:$B$8,2,0)),IF(VLOOKUP($B$12,Data!$A$2:$B$8,2,0)=52,B1470+7,B1470+14)))</f>
        <v>#VALUE!</v>
      </c>
      <c r="C1471" s="0" t="e">
        <f aca="false">IF(A1471="","",F1470*($B$10/VLOOKUP($B$12,Data!$A$2:$B$8,2,0)))</f>
        <v>#VALUE!</v>
      </c>
      <c r="D1471" s="0" t="e">
        <f aca="false">IF(A1471="","",IF(F1470&lt;$F$9,F1470,$F$9-C1471))</f>
        <v>#VALUE!</v>
      </c>
      <c r="E1471" s="20" t="e">
        <f aca="false">IF(D1471&gt;=F1470,"",IF(A1471="","",IF($D$9&gt;0,$D$9,0)+IF(AND(DATE(YEAR(B1471),MONTH($D$11),DAY($D$11))&gt;B1470,DATE(YEAR(B1471),MONTH($D$11),DAY($D$11))&lt;=B1471),$D$10,0)+IF(AND($D$13&gt;B1470,$D$13&lt;=B1471),$D$12,0)))</f>
        <v>#VALUE!</v>
      </c>
      <c r="F1471" s="0" t="e">
        <f aca="false">IF(A1471="","",F1470-D1471-E1471)</f>
        <v>#VALUE!</v>
      </c>
    </row>
    <row r="1472" customFormat="false" ht="12.85" hidden="false" customHeight="false" outlineLevel="0" collapsed="false">
      <c r="A1472" s="0" t="e">
        <f aca="false">IF(AND(A1471&lt;$F$12,F1471&gt;0),A1471+1,"")</f>
        <v>#VALUE!</v>
      </c>
      <c r="B1472" s="19" t="e">
        <f aca="false">IF(A1472="","",IF(VLOOKUP($B$12,Data!$A$2:$B$8,2,0)&lt;13,EDATE($B$16,A1472*12/VLOOKUP($B$12,Data!$A$2:$B$8,2,0)),IF(VLOOKUP($B$12,Data!$A$2:$B$8,2,0)=52,B1471+7,B1471+14)))</f>
        <v>#VALUE!</v>
      </c>
      <c r="C1472" s="0" t="e">
        <f aca="false">IF(A1472="","",F1471*($B$10/VLOOKUP($B$12,Data!$A$2:$B$8,2,0)))</f>
        <v>#VALUE!</v>
      </c>
      <c r="D1472" s="0" t="e">
        <f aca="false">IF(A1472="","",IF(F1471&lt;$F$9,F1471,$F$9-C1472))</f>
        <v>#VALUE!</v>
      </c>
      <c r="E1472" s="20" t="e">
        <f aca="false">IF(D1472&gt;=F1471,"",IF(A1472="","",IF($D$9&gt;0,$D$9,0)+IF(AND(DATE(YEAR(B1472),MONTH($D$11),DAY($D$11))&gt;B1471,DATE(YEAR(B1472),MONTH($D$11),DAY($D$11))&lt;=B1472),$D$10,0)+IF(AND($D$13&gt;B1471,$D$13&lt;=B1472),$D$12,0)))</f>
        <v>#VALUE!</v>
      </c>
      <c r="F1472" s="0" t="e">
        <f aca="false">IF(A1472="","",F1471-D1472-E1472)</f>
        <v>#VALUE!</v>
      </c>
    </row>
    <row r="1473" customFormat="false" ht="12.85" hidden="false" customHeight="false" outlineLevel="0" collapsed="false">
      <c r="A1473" s="0" t="e">
        <f aca="false">IF(AND(A1472&lt;$F$12,F1472&gt;0),A1472+1,"")</f>
        <v>#VALUE!</v>
      </c>
      <c r="B1473" s="19" t="e">
        <f aca="false">IF(A1473="","",IF(VLOOKUP($B$12,Data!$A$2:$B$8,2,0)&lt;13,EDATE($B$16,A1473*12/VLOOKUP($B$12,Data!$A$2:$B$8,2,0)),IF(VLOOKUP($B$12,Data!$A$2:$B$8,2,0)=52,B1472+7,B1472+14)))</f>
        <v>#VALUE!</v>
      </c>
      <c r="C1473" s="0" t="e">
        <f aca="false">IF(A1473="","",F1472*($B$10/VLOOKUP($B$12,Data!$A$2:$B$8,2,0)))</f>
        <v>#VALUE!</v>
      </c>
      <c r="D1473" s="0" t="e">
        <f aca="false">IF(A1473="","",IF(F1472&lt;$F$9,F1472,$F$9-C1473))</f>
        <v>#VALUE!</v>
      </c>
      <c r="E1473" s="20" t="e">
        <f aca="false">IF(D1473&gt;=F1472,"",IF(A1473="","",IF($D$9&gt;0,$D$9,0)+IF(AND(DATE(YEAR(B1473),MONTH($D$11),DAY($D$11))&gt;B1472,DATE(YEAR(B1473),MONTH($D$11),DAY($D$11))&lt;=B1473),$D$10,0)+IF(AND($D$13&gt;B1472,$D$13&lt;=B1473),$D$12,0)))</f>
        <v>#VALUE!</v>
      </c>
      <c r="F1473" s="0" t="e">
        <f aca="false">IF(A1473="","",F1472-D1473-E1473)</f>
        <v>#VALUE!</v>
      </c>
    </row>
    <row r="1474" customFormat="false" ht="12.85" hidden="false" customHeight="false" outlineLevel="0" collapsed="false">
      <c r="A1474" s="0" t="e">
        <f aca="false">IF(AND(A1473&lt;$F$12,F1473&gt;0),A1473+1,"")</f>
        <v>#VALUE!</v>
      </c>
      <c r="B1474" s="19" t="e">
        <f aca="false">IF(A1474="","",IF(VLOOKUP($B$12,Data!$A$2:$B$8,2,0)&lt;13,EDATE($B$16,A1474*12/VLOOKUP($B$12,Data!$A$2:$B$8,2,0)),IF(VLOOKUP($B$12,Data!$A$2:$B$8,2,0)=52,B1473+7,B1473+14)))</f>
        <v>#VALUE!</v>
      </c>
      <c r="C1474" s="0" t="e">
        <f aca="false">IF(A1474="","",F1473*($B$10/VLOOKUP($B$12,Data!$A$2:$B$8,2,0)))</f>
        <v>#VALUE!</v>
      </c>
      <c r="D1474" s="0" t="e">
        <f aca="false">IF(A1474="","",IF(F1473&lt;$F$9,F1473,$F$9-C1474))</f>
        <v>#VALUE!</v>
      </c>
      <c r="E1474" s="20" t="e">
        <f aca="false">IF(D1474&gt;=F1473,"",IF(A1474="","",IF($D$9&gt;0,$D$9,0)+IF(AND(DATE(YEAR(B1474),MONTH($D$11),DAY($D$11))&gt;B1473,DATE(YEAR(B1474),MONTH($D$11),DAY($D$11))&lt;=B1474),$D$10,0)+IF(AND($D$13&gt;B1473,$D$13&lt;=B1474),$D$12,0)))</f>
        <v>#VALUE!</v>
      </c>
      <c r="F1474" s="0" t="e">
        <f aca="false">IF(A1474="","",F1473-D1474-E1474)</f>
        <v>#VALUE!</v>
      </c>
    </row>
    <row r="1475" customFormat="false" ht="12.85" hidden="false" customHeight="false" outlineLevel="0" collapsed="false">
      <c r="A1475" s="0" t="e">
        <f aca="false">IF(AND(A1474&lt;$F$12,F1474&gt;0),A1474+1,"")</f>
        <v>#VALUE!</v>
      </c>
      <c r="B1475" s="19" t="e">
        <f aca="false">IF(A1475="","",IF(VLOOKUP($B$12,Data!$A$2:$B$8,2,0)&lt;13,EDATE($B$16,A1475*12/VLOOKUP($B$12,Data!$A$2:$B$8,2,0)),IF(VLOOKUP($B$12,Data!$A$2:$B$8,2,0)=52,B1474+7,B1474+14)))</f>
        <v>#VALUE!</v>
      </c>
      <c r="C1475" s="0" t="e">
        <f aca="false">IF(A1475="","",F1474*($B$10/VLOOKUP($B$12,Data!$A$2:$B$8,2,0)))</f>
        <v>#VALUE!</v>
      </c>
      <c r="D1475" s="0" t="e">
        <f aca="false">IF(A1475="","",IF(F1474&lt;$F$9,F1474,$F$9-C1475))</f>
        <v>#VALUE!</v>
      </c>
      <c r="E1475" s="20" t="e">
        <f aca="false">IF(D1475&gt;=F1474,"",IF(A1475="","",IF($D$9&gt;0,$D$9,0)+IF(AND(DATE(YEAR(B1475),MONTH($D$11),DAY($D$11))&gt;B1474,DATE(YEAR(B1475),MONTH($D$11),DAY($D$11))&lt;=B1475),$D$10,0)+IF(AND($D$13&gt;B1474,$D$13&lt;=B1475),$D$12,0)))</f>
        <v>#VALUE!</v>
      </c>
      <c r="F1475" s="0" t="e">
        <f aca="false">IF(A1475="","",F1474-D1475-E1475)</f>
        <v>#VALUE!</v>
      </c>
    </row>
    <row r="1476" customFormat="false" ht="12.85" hidden="false" customHeight="false" outlineLevel="0" collapsed="false">
      <c r="A1476" s="0" t="e">
        <f aca="false">IF(AND(A1475&lt;$F$12,F1475&gt;0),A1475+1,"")</f>
        <v>#VALUE!</v>
      </c>
      <c r="B1476" s="19" t="e">
        <f aca="false">IF(A1476="","",IF(VLOOKUP($B$12,Data!$A$2:$B$8,2,0)&lt;13,EDATE($B$16,A1476*12/VLOOKUP($B$12,Data!$A$2:$B$8,2,0)),IF(VLOOKUP($B$12,Data!$A$2:$B$8,2,0)=52,B1475+7,B1475+14)))</f>
        <v>#VALUE!</v>
      </c>
      <c r="C1476" s="0" t="e">
        <f aca="false">IF(A1476="","",F1475*($B$10/VLOOKUP($B$12,Data!$A$2:$B$8,2,0)))</f>
        <v>#VALUE!</v>
      </c>
      <c r="D1476" s="0" t="e">
        <f aca="false">IF(A1476="","",IF(F1475&lt;$F$9,F1475,$F$9-C1476))</f>
        <v>#VALUE!</v>
      </c>
      <c r="E1476" s="20" t="e">
        <f aca="false">IF(D1476&gt;=F1475,"",IF(A1476="","",IF($D$9&gt;0,$D$9,0)+IF(AND(DATE(YEAR(B1476),MONTH($D$11),DAY($D$11))&gt;B1475,DATE(YEAR(B1476),MONTH($D$11),DAY($D$11))&lt;=B1476),$D$10,0)+IF(AND($D$13&gt;B1475,$D$13&lt;=B1476),$D$12,0)))</f>
        <v>#VALUE!</v>
      </c>
      <c r="F1476" s="0" t="e">
        <f aca="false">IF(A1476="","",F1475-D1476-E1476)</f>
        <v>#VALUE!</v>
      </c>
    </row>
    <row r="1477" customFormat="false" ht="12.85" hidden="false" customHeight="false" outlineLevel="0" collapsed="false">
      <c r="A1477" s="0" t="e">
        <f aca="false">IF(AND(A1476&lt;$F$12,F1476&gt;0),A1476+1,"")</f>
        <v>#VALUE!</v>
      </c>
      <c r="B1477" s="19" t="e">
        <f aca="false">IF(A1477="","",IF(VLOOKUP($B$12,Data!$A$2:$B$8,2,0)&lt;13,EDATE($B$16,A1477*12/VLOOKUP($B$12,Data!$A$2:$B$8,2,0)),IF(VLOOKUP($B$12,Data!$A$2:$B$8,2,0)=52,B1476+7,B1476+14)))</f>
        <v>#VALUE!</v>
      </c>
      <c r="C1477" s="0" t="e">
        <f aca="false">IF(A1477="","",F1476*($B$10/VLOOKUP($B$12,Data!$A$2:$B$8,2,0)))</f>
        <v>#VALUE!</v>
      </c>
      <c r="D1477" s="0" t="e">
        <f aca="false">IF(A1477="","",IF(F1476&lt;$F$9,F1476,$F$9-C1477))</f>
        <v>#VALUE!</v>
      </c>
      <c r="E1477" s="20" t="e">
        <f aca="false">IF(D1477&gt;=F1476,"",IF(A1477="","",IF($D$9&gt;0,$D$9,0)+IF(AND(DATE(YEAR(B1477),MONTH($D$11),DAY($D$11))&gt;B1476,DATE(YEAR(B1477),MONTH($D$11),DAY($D$11))&lt;=B1477),$D$10,0)+IF(AND($D$13&gt;B1476,$D$13&lt;=B1477),$D$12,0)))</f>
        <v>#VALUE!</v>
      </c>
      <c r="F1477" s="0" t="e">
        <f aca="false">IF(A1477="","",F1476-D1477-E1477)</f>
        <v>#VALUE!</v>
      </c>
    </row>
    <row r="1478" customFormat="false" ht="12.85" hidden="false" customHeight="false" outlineLevel="0" collapsed="false">
      <c r="A1478" s="0" t="e">
        <f aca="false">IF(AND(A1477&lt;$F$12,F1477&gt;0),A1477+1,"")</f>
        <v>#VALUE!</v>
      </c>
      <c r="B1478" s="19" t="e">
        <f aca="false">IF(A1478="","",IF(VLOOKUP($B$12,Data!$A$2:$B$8,2,0)&lt;13,EDATE($B$16,A1478*12/VLOOKUP($B$12,Data!$A$2:$B$8,2,0)),IF(VLOOKUP($B$12,Data!$A$2:$B$8,2,0)=52,B1477+7,B1477+14)))</f>
        <v>#VALUE!</v>
      </c>
      <c r="C1478" s="0" t="e">
        <f aca="false">IF(A1478="","",F1477*($B$10/VLOOKUP($B$12,Data!$A$2:$B$8,2,0)))</f>
        <v>#VALUE!</v>
      </c>
      <c r="D1478" s="0" t="e">
        <f aca="false">IF(A1478="","",IF(F1477&lt;$F$9,F1477,$F$9-C1478))</f>
        <v>#VALUE!</v>
      </c>
      <c r="E1478" s="20" t="e">
        <f aca="false">IF(D1478&gt;=F1477,"",IF(A1478="","",IF($D$9&gt;0,$D$9,0)+IF(AND(DATE(YEAR(B1478),MONTH($D$11),DAY($D$11))&gt;B1477,DATE(YEAR(B1478),MONTH($D$11),DAY($D$11))&lt;=B1478),$D$10,0)+IF(AND($D$13&gt;B1477,$D$13&lt;=B1478),$D$12,0)))</f>
        <v>#VALUE!</v>
      </c>
      <c r="F1478" s="0" t="e">
        <f aca="false">IF(A1478="","",F1477-D1478-E1478)</f>
        <v>#VALUE!</v>
      </c>
    </row>
    <row r="1479" customFormat="false" ht="12.85" hidden="false" customHeight="false" outlineLevel="0" collapsed="false">
      <c r="A1479" s="0" t="e">
        <f aca="false">IF(AND(A1478&lt;$F$12,F1478&gt;0),A1478+1,"")</f>
        <v>#VALUE!</v>
      </c>
      <c r="B1479" s="19" t="e">
        <f aca="false">IF(A1479="","",IF(VLOOKUP($B$12,Data!$A$2:$B$8,2,0)&lt;13,EDATE($B$16,A1479*12/VLOOKUP($B$12,Data!$A$2:$B$8,2,0)),IF(VLOOKUP($B$12,Data!$A$2:$B$8,2,0)=52,B1478+7,B1478+14)))</f>
        <v>#VALUE!</v>
      </c>
      <c r="C1479" s="0" t="e">
        <f aca="false">IF(A1479="","",F1478*($B$10/VLOOKUP($B$12,Data!$A$2:$B$8,2,0)))</f>
        <v>#VALUE!</v>
      </c>
      <c r="D1479" s="0" t="e">
        <f aca="false">IF(A1479="","",IF(F1478&lt;$F$9,F1478,$F$9-C1479))</f>
        <v>#VALUE!</v>
      </c>
      <c r="E1479" s="20" t="e">
        <f aca="false">IF(D1479&gt;=F1478,"",IF(A1479="","",IF($D$9&gt;0,$D$9,0)+IF(AND(DATE(YEAR(B1479),MONTH($D$11),DAY($D$11))&gt;B1478,DATE(YEAR(B1479),MONTH($D$11),DAY($D$11))&lt;=B1479),$D$10,0)+IF(AND($D$13&gt;B1478,$D$13&lt;=B1479),$D$12,0)))</f>
        <v>#VALUE!</v>
      </c>
      <c r="F1479" s="0" t="e">
        <f aca="false">IF(A1479="","",F1478-D1479-E1479)</f>
        <v>#VALUE!</v>
      </c>
    </row>
    <row r="1480" customFormat="false" ht="12.85" hidden="false" customHeight="false" outlineLevel="0" collapsed="false">
      <c r="A1480" s="0" t="e">
        <f aca="false">IF(AND(A1479&lt;$F$12,F1479&gt;0),A1479+1,"")</f>
        <v>#VALUE!</v>
      </c>
      <c r="B1480" s="19" t="e">
        <f aca="false">IF(A1480="","",IF(VLOOKUP($B$12,Data!$A$2:$B$8,2,0)&lt;13,EDATE($B$16,A1480*12/VLOOKUP($B$12,Data!$A$2:$B$8,2,0)),IF(VLOOKUP($B$12,Data!$A$2:$B$8,2,0)=52,B1479+7,B1479+14)))</f>
        <v>#VALUE!</v>
      </c>
      <c r="C1480" s="0" t="e">
        <f aca="false">IF(A1480="","",F1479*($B$10/VLOOKUP($B$12,Data!$A$2:$B$8,2,0)))</f>
        <v>#VALUE!</v>
      </c>
      <c r="D1480" s="0" t="e">
        <f aca="false">IF(A1480="","",IF(F1479&lt;$F$9,F1479,$F$9-C1480))</f>
        <v>#VALUE!</v>
      </c>
      <c r="E1480" s="20" t="e">
        <f aca="false">IF(D1480&gt;=F1479,"",IF(A1480="","",IF($D$9&gt;0,$D$9,0)+IF(AND(DATE(YEAR(B1480),MONTH($D$11),DAY($D$11))&gt;B1479,DATE(YEAR(B1480),MONTH($D$11),DAY($D$11))&lt;=B1480),$D$10,0)+IF(AND($D$13&gt;B1479,$D$13&lt;=B1480),$D$12,0)))</f>
        <v>#VALUE!</v>
      </c>
      <c r="F1480" s="0" t="e">
        <f aca="false">IF(A1480="","",F1479-D1480-E1480)</f>
        <v>#VALUE!</v>
      </c>
    </row>
    <row r="1481" customFormat="false" ht="12.85" hidden="false" customHeight="false" outlineLevel="0" collapsed="false">
      <c r="A1481" s="0" t="e">
        <f aca="false">IF(AND(A1480&lt;$F$12,F1480&gt;0),A1480+1,"")</f>
        <v>#VALUE!</v>
      </c>
      <c r="B1481" s="19" t="e">
        <f aca="false">IF(A1481="","",IF(VLOOKUP($B$12,Data!$A$2:$B$8,2,0)&lt;13,EDATE($B$16,A1481*12/VLOOKUP($B$12,Data!$A$2:$B$8,2,0)),IF(VLOOKUP($B$12,Data!$A$2:$B$8,2,0)=52,B1480+7,B1480+14)))</f>
        <v>#VALUE!</v>
      </c>
      <c r="C1481" s="0" t="e">
        <f aca="false">IF(A1481="","",F1480*($B$10/VLOOKUP($B$12,Data!$A$2:$B$8,2,0)))</f>
        <v>#VALUE!</v>
      </c>
      <c r="D1481" s="0" t="e">
        <f aca="false">IF(A1481="","",IF(F1480&lt;$F$9,F1480,$F$9-C1481))</f>
        <v>#VALUE!</v>
      </c>
      <c r="E1481" s="20" t="e">
        <f aca="false">IF(D1481&gt;=F1480,"",IF(A1481="","",IF($D$9&gt;0,$D$9,0)+IF(AND(DATE(YEAR(B1481),MONTH($D$11),DAY($D$11))&gt;B1480,DATE(YEAR(B1481),MONTH($D$11),DAY($D$11))&lt;=B1481),$D$10,0)+IF(AND($D$13&gt;B1480,$D$13&lt;=B1481),$D$12,0)))</f>
        <v>#VALUE!</v>
      </c>
      <c r="F1481" s="0" t="e">
        <f aca="false">IF(A1481="","",F1480-D1481-E1481)</f>
        <v>#VALUE!</v>
      </c>
    </row>
    <row r="1482" customFormat="false" ht="12.85" hidden="false" customHeight="false" outlineLevel="0" collapsed="false">
      <c r="A1482" s="0" t="e">
        <f aca="false">IF(AND(A1481&lt;$F$12,F1481&gt;0),A1481+1,"")</f>
        <v>#VALUE!</v>
      </c>
      <c r="B1482" s="19" t="e">
        <f aca="false">IF(A1482="","",IF(VLOOKUP($B$12,Data!$A$2:$B$8,2,0)&lt;13,EDATE($B$16,A1482*12/VLOOKUP($B$12,Data!$A$2:$B$8,2,0)),IF(VLOOKUP($B$12,Data!$A$2:$B$8,2,0)=52,B1481+7,B1481+14)))</f>
        <v>#VALUE!</v>
      </c>
      <c r="C1482" s="0" t="e">
        <f aca="false">IF(A1482="","",F1481*($B$10/VLOOKUP($B$12,Data!$A$2:$B$8,2,0)))</f>
        <v>#VALUE!</v>
      </c>
      <c r="D1482" s="0" t="e">
        <f aca="false">IF(A1482="","",IF(F1481&lt;$F$9,F1481,$F$9-C1482))</f>
        <v>#VALUE!</v>
      </c>
      <c r="E1482" s="20" t="e">
        <f aca="false">IF(D1482&gt;=F1481,"",IF(A1482="","",IF($D$9&gt;0,$D$9,0)+IF(AND(DATE(YEAR(B1482),MONTH($D$11),DAY($D$11))&gt;B1481,DATE(YEAR(B1482),MONTH($D$11),DAY($D$11))&lt;=B1482),$D$10,0)+IF(AND($D$13&gt;B1481,$D$13&lt;=B1482),$D$12,0)))</f>
        <v>#VALUE!</v>
      </c>
      <c r="F1482" s="0" t="e">
        <f aca="false">IF(A1482="","",F1481-D1482-E1482)</f>
        <v>#VALUE!</v>
      </c>
    </row>
    <row r="1483" customFormat="false" ht="12.85" hidden="false" customHeight="false" outlineLevel="0" collapsed="false">
      <c r="A1483" s="0" t="e">
        <f aca="false">IF(AND(A1482&lt;$F$12,F1482&gt;0),A1482+1,"")</f>
        <v>#VALUE!</v>
      </c>
      <c r="B1483" s="19" t="e">
        <f aca="false">IF(A1483="","",IF(VLOOKUP($B$12,Data!$A$2:$B$8,2,0)&lt;13,EDATE($B$16,A1483*12/VLOOKUP($B$12,Data!$A$2:$B$8,2,0)),IF(VLOOKUP($B$12,Data!$A$2:$B$8,2,0)=52,B1482+7,B1482+14)))</f>
        <v>#VALUE!</v>
      </c>
      <c r="C1483" s="0" t="e">
        <f aca="false">IF(A1483="","",F1482*($B$10/VLOOKUP($B$12,Data!$A$2:$B$8,2,0)))</f>
        <v>#VALUE!</v>
      </c>
      <c r="D1483" s="0" t="e">
        <f aca="false">IF(A1483="","",IF(F1482&lt;$F$9,F1482,$F$9-C1483))</f>
        <v>#VALUE!</v>
      </c>
      <c r="E1483" s="20" t="e">
        <f aca="false">IF(D1483&gt;=F1482,"",IF(A1483="","",IF($D$9&gt;0,$D$9,0)+IF(AND(DATE(YEAR(B1483),MONTH($D$11),DAY($D$11))&gt;B1482,DATE(YEAR(B1483),MONTH($D$11),DAY($D$11))&lt;=B1483),$D$10,0)+IF(AND($D$13&gt;B1482,$D$13&lt;=B1483),$D$12,0)))</f>
        <v>#VALUE!</v>
      </c>
      <c r="F1483" s="0" t="e">
        <f aca="false">IF(A1483="","",F1482-D1483-E1483)</f>
        <v>#VALUE!</v>
      </c>
    </row>
    <row r="1484" customFormat="false" ht="12.85" hidden="false" customHeight="false" outlineLevel="0" collapsed="false">
      <c r="A1484" s="0" t="e">
        <f aca="false">IF(AND(A1483&lt;$F$12,F1483&gt;0),A1483+1,"")</f>
        <v>#VALUE!</v>
      </c>
      <c r="B1484" s="19" t="e">
        <f aca="false">IF(A1484="","",IF(VLOOKUP($B$12,Data!$A$2:$B$8,2,0)&lt;13,EDATE($B$16,A1484*12/VLOOKUP($B$12,Data!$A$2:$B$8,2,0)),IF(VLOOKUP($B$12,Data!$A$2:$B$8,2,0)=52,B1483+7,B1483+14)))</f>
        <v>#VALUE!</v>
      </c>
      <c r="C1484" s="0" t="e">
        <f aca="false">IF(A1484="","",F1483*($B$10/VLOOKUP($B$12,Data!$A$2:$B$8,2,0)))</f>
        <v>#VALUE!</v>
      </c>
      <c r="D1484" s="0" t="e">
        <f aca="false">IF(A1484="","",IF(F1483&lt;$F$9,F1483,$F$9-C1484))</f>
        <v>#VALUE!</v>
      </c>
      <c r="E1484" s="20" t="e">
        <f aca="false">IF(D1484&gt;=F1483,"",IF(A1484="","",IF($D$9&gt;0,$D$9,0)+IF(AND(DATE(YEAR(B1484),MONTH($D$11),DAY($D$11))&gt;B1483,DATE(YEAR(B1484),MONTH($D$11),DAY($D$11))&lt;=B1484),$D$10,0)+IF(AND($D$13&gt;B1483,$D$13&lt;=B1484),$D$12,0)))</f>
        <v>#VALUE!</v>
      </c>
      <c r="F1484" s="0" t="e">
        <f aca="false">IF(A1484="","",F1483-D1484-E1484)</f>
        <v>#VALUE!</v>
      </c>
    </row>
    <row r="1485" customFormat="false" ht="12.85" hidden="false" customHeight="false" outlineLevel="0" collapsed="false">
      <c r="A1485" s="0" t="e">
        <f aca="false">IF(AND(A1484&lt;$F$12,F1484&gt;0),A1484+1,"")</f>
        <v>#VALUE!</v>
      </c>
      <c r="B1485" s="19" t="e">
        <f aca="false">IF(A1485="","",IF(VLOOKUP($B$12,Data!$A$2:$B$8,2,0)&lt;13,EDATE($B$16,A1485*12/VLOOKUP($B$12,Data!$A$2:$B$8,2,0)),IF(VLOOKUP($B$12,Data!$A$2:$B$8,2,0)=52,B1484+7,B1484+14)))</f>
        <v>#VALUE!</v>
      </c>
      <c r="C1485" s="0" t="e">
        <f aca="false">IF(A1485="","",F1484*($B$10/VLOOKUP($B$12,Data!$A$2:$B$8,2,0)))</f>
        <v>#VALUE!</v>
      </c>
      <c r="D1485" s="0" t="e">
        <f aca="false">IF(A1485="","",IF(F1484&lt;$F$9,F1484,$F$9-C1485))</f>
        <v>#VALUE!</v>
      </c>
      <c r="E1485" s="20" t="e">
        <f aca="false">IF(D1485&gt;=F1484,"",IF(A1485="","",IF($D$9&gt;0,$D$9,0)+IF(AND(DATE(YEAR(B1485),MONTH($D$11),DAY($D$11))&gt;B1484,DATE(YEAR(B1485),MONTH($D$11),DAY($D$11))&lt;=B1485),$D$10,0)+IF(AND($D$13&gt;B1484,$D$13&lt;=B1485),$D$12,0)))</f>
        <v>#VALUE!</v>
      </c>
      <c r="F1485" s="0" t="e">
        <f aca="false">IF(A1485="","",F1484-D1485-E1485)</f>
        <v>#VALUE!</v>
      </c>
    </row>
    <row r="1486" customFormat="false" ht="12.85" hidden="false" customHeight="false" outlineLevel="0" collapsed="false">
      <c r="A1486" s="0" t="e">
        <f aca="false">IF(AND(A1485&lt;$F$12,F1485&gt;0),A1485+1,"")</f>
        <v>#VALUE!</v>
      </c>
      <c r="B1486" s="19" t="e">
        <f aca="false">IF(A1486="","",IF(VLOOKUP($B$12,Data!$A$2:$B$8,2,0)&lt;13,EDATE($B$16,A1486*12/VLOOKUP($B$12,Data!$A$2:$B$8,2,0)),IF(VLOOKUP($B$12,Data!$A$2:$B$8,2,0)=52,B1485+7,B1485+14)))</f>
        <v>#VALUE!</v>
      </c>
      <c r="C1486" s="0" t="e">
        <f aca="false">IF(A1486="","",F1485*($B$10/VLOOKUP($B$12,Data!$A$2:$B$8,2,0)))</f>
        <v>#VALUE!</v>
      </c>
      <c r="D1486" s="0" t="e">
        <f aca="false">IF(A1486="","",IF(F1485&lt;$F$9,F1485,$F$9-C1486))</f>
        <v>#VALUE!</v>
      </c>
      <c r="E1486" s="20" t="e">
        <f aca="false">IF(D1486&gt;=F1485,"",IF(A1486="","",IF($D$9&gt;0,$D$9,0)+IF(AND(DATE(YEAR(B1486),MONTH($D$11),DAY($D$11))&gt;B1485,DATE(YEAR(B1486),MONTH($D$11),DAY($D$11))&lt;=B1486),$D$10,0)+IF(AND($D$13&gt;B1485,$D$13&lt;=B1486),$D$12,0)))</f>
        <v>#VALUE!</v>
      </c>
      <c r="F1486" s="0" t="e">
        <f aca="false">IF(A1486="","",F1485-D1486-E1486)</f>
        <v>#VALUE!</v>
      </c>
    </row>
    <row r="1487" customFormat="false" ht="12.85" hidden="false" customHeight="false" outlineLevel="0" collapsed="false">
      <c r="A1487" s="0" t="e">
        <f aca="false">IF(AND(A1486&lt;$F$12,F1486&gt;0),A1486+1,"")</f>
        <v>#VALUE!</v>
      </c>
      <c r="B1487" s="19" t="e">
        <f aca="false">IF(A1487="","",IF(VLOOKUP($B$12,Data!$A$2:$B$8,2,0)&lt;13,EDATE($B$16,A1487*12/VLOOKUP($B$12,Data!$A$2:$B$8,2,0)),IF(VLOOKUP($B$12,Data!$A$2:$B$8,2,0)=52,B1486+7,B1486+14)))</f>
        <v>#VALUE!</v>
      </c>
      <c r="C1487" s="0" t="e">
        <f aca="false">IF(A1487="","",F1486*($B$10/VLOOKUP($B$12,Data!$A$2:$B$8,2,0)))</f>
        <v>#VALUE!</v>
      </c>
      <c r="D1487" s="0" t="e">
        <f aca="false">IF(A1487="","",IF(F1486&lt;$F$9,F1486,$F$9-C1487))</f>
        <v>#VALUE!</v>
      </c>
      <c r="E1487" s="20" t="e">
        <f aca="false">IF(D1487&gt;=F1486,"",IF(A1487="","",IF($D$9&gt;0,$D$9,0)+IF(AND(DATE(YEAR(B1487),MONTH($D$11),DAY($D$11))&gt;B1486,DATE(YEAR(B1487),MONTH($D$11),DAY($D$11))&lt;=B1487),$D$10,0)+IF(AND($D$13&gt;B1486,$D$13&lt;=B1487),$D$12,0)))</f>
        <v>#VALUE!</v>
      </c>
      <c r="F1487" s="0" t="e">
        <f aca="false">IF(A1487="","",F1486-D1487-E1487)</f>
        <v>#VALUE!</v>
      </c>
    </row>
    <row r="1488" customFormat="false" ht="12.85" hidden="false" customHeight="false" outlineLevel="0" collapsed="false">
      <c r="A1488" s="0" t="e">
        <f aca="false">IF(AND(A1487&lt;$F$12,F1487&gt;0),A1487+1,"")</f>
        <v>#VALUE!</v>
      </c>
      <c r="B1488" s="19" t="e">
        <f aca="false">IF(A1488="","",IF(VLOOKUP($B$12,Data!$A$2:$B$8,2,0)&lt;13,EDATE($B$16,A1488*12/VLOOKUP($B$12,Data!$A$2:$B$8,2,0)),IF(VLOOKUP($B$12,Data!$A$2:$B$8,2,0)=52,B1487+7,B1487+14)))</f>
        <v>#VALUE!</v>
      </c>
      <c r="C1488" s="0" t="e">
        <f aca="false">IF(A1488="","",F1487*($B$10/VLOOKUP($B$12,Data!$A$2:$B$8,2,0)))</f>
        <v>#VALUE!</v>
      </c>
      <c r="D1488" s="0" t="e">
        <f aca="false">IF(A1488="","",IF(F1487&lt;$F$9,F1487,$F$9-C1488))</f>
        <v>#VALUE!</v>
      </c>
      <c r="E1488" s="20" t="e">
        <f aca="false">IF(D1488&gt;=F1487,"",IF(A1488="","",IF($D$9&gt;0,$D$9,0)+IF(AND(DATE(YEAR(B1488),MONTH($D$11),DAY($D$11))&gt;B1487,DATE(YEAR(B1488),MONTH($D$11),DAY($D$11))&lt;=B1488),$D$10,0)+IF(AND($D$13&gt;B1487,$D$13&lt;=B1488),$D$12,0)))</f>
        <v>#VALUE!</v>
      </c>
      <c r="F1488" s="0" t="e">
        <f aca="false">IF(A1488="","",F1487-D1488-E1488)</f>
        <v>#VALUE!</v>
      </c>
    </row>
    <row r="1489" customFormat="false" ht="12.85" hidden="false" customHeight="false" outlineLevel="0" collapsed="false">
      <c r="A1489" s="0" t="e">
        <f aca="false">IF(AND(A1488&lt;$F$12,F1488&gt;0),A1488+1,"")</f>
        <v>#VALUE!</v>
      </c>
      <c r="B1489" s="19" t="e">
        <f aca="false">IF(A1489="","",IF(VLOOKUP($B$12,Data!$A$2:$B$8,2,0)&lt;13,EDATE($B$16,A1489*12/VLOOKUP($B$12,Data!$A$2:$B$8,2,0)),IF(VLOOKUP($B$12,Data!$A$2:$B$8,2,0)=52,B1488+7,B1488+14)))</f>
        <v>#VALUE!</v>
      </c>
      <c r="C1489" s="0" t="e">
        <f aca="false">IF(A1489="","",F1488*($B$10/VLOOKUP($B$12,Data!$A$2:$B$8,2,0)))</f>
        <v>#VALUE!</v>
      </c>
      <c r="D1489" s="0" t="e">
        <f aca="false">IF(A1489="","",IF(F1488&lt;$F$9,F1488,$F$9-C1489))</f>
        <v>#VALUE!</v>
      </c>
      <c r="E1489" s="20" t="e">
        <f aca="false">IF(D1489&gt;=F1488,"",IF(A1489="","",IF($D$9&gt;0,$D$9,0)+IF(AND(DATE(YEAR(B1489),MONTH($D$11),DAY($D$11))&gt;B1488,DATE(YEAR(B1489),MONTH($D$11),DAY($D$11))&lt;=B1489),$D$10,0)+IF(AND($D$13&gt;B1488,$D$13&lt;=B1489),$D$12,0)))</f>
        <v>#VALUE!</v>
      </c>
      <c r="F1489" s="0" t="e">
        <f aca="false">IF(A1489="","",F1488-D1489-E1489)</f>
        <v>#VALUE!</v>
      </c>
    </row>
    <row r="1490" customFormat="false" ht="12.85" hidden="false" customHeight="false" outlineLevel="0" collapsed="false">
      <c r="A1490" s="0" t="e">
        <f aca="false">IF(AND(A1489&lt;$F$12,F1489&gt;0),A1489+1,"")</f>
        <v>#VALUE!</v>
      </c>
      <c r="B1490" s="19" t="e">
        <f aca="false">IF(A1490="","",IF(VLOOKUP($B$12,Data!$A$2:$B$8,2,0)&lt;13,EDATE($B$16,A1490*12/VLOOKUP($B$12,Data!$A$2:$B$8,2,0)),IF(VLOOKUP($B$12,Data!$A$2:$B$8,2,0)=52,B1489+7,B1489+14)))</f>
        <v>#VALUE!</v>
      </c>
      <c r="C1490" s="0" t="e">
        <f aca="false">IF(A1490="","",F1489*($B$10/VLOOKUP($B$12,Data!$A$2:$B$8,2,0)))</f>
        <v>#VALUE!</v>
      </c>
      <c r="D1490" s="0" t="e">
        <f aca="false">IF(A1490="","",IF(F1489&lt;$F$9,F1489,$F$9-C1490))</f>
        <v>#VALUE!</v>
      </c>
      <c r="E1490" s="20" t="e">
        <f aca="false">IF(D1490&gt;=F1489,"",IF(A1490="","",IF($D$9&gt;0,$D$9,0)+IF(AND(DATE(YEAR(B1490),MONTH($D$11),DAY($D$11))&gt;B1489,DATE(YEAR(B1490),MONTH($D$11),DAY($D$11))&lt;=B1490),$D$10,0)+IF(AND($D$13&gt;B1489,$D$13&lt;=B1490),$D$12,0)))</f>
        <v>#VALUE!</v>
      </c>
      <c r="F1490" s="0" t="e">
        <f aca="false">IF(A1490="","",F1489-D1490-E1490)</f>
        <v>#VALUE!</v>
      </c>
    </row>
    <row r="1491" customFormat="false" ht="12.85" hidden="false" customHeight="false" outlineLevel="0" collapsed="false">
      <c r="A1491" s="0" t="e">
        <f aca="false">IF(AND(A1490&lt;$F$12,F1490&gt;0),A1490+1,"")</f>
        <v>#VALUE!</v>
      </c>
      <c r="B1491" s="19" t="e">
        <f aca="false">IF(A1491="","",IF(VLOOKUP($B$12,Data!$A$2:$B$8,2,0)&lt;13,EDATE($B$16,A1491*12/VLOOKUP($B$12,Data!$A$2:$B$8,2,0)),IF(VLOOKUP($B$12,Data!$A$2:$B$8,2,0)=52,B1490+7,B1490+14)))</f>
        <v>#VALUE!</v>
      </c>
      <c r="C1491" s="0" t="e">
        <f aca="false">IF(A1491="","",F1490*($B$10/VLOOKUP($B$12,Data!$A$2:$B$8,2,0)))</f>
        <v>#VALUE!</v>
      </c>
      <c r="D1491" s="0" t="e">
        <f aca="false">IF(A1491="","",IF(F1490&lt;$F$9,F1490,$F$9-C1491))</f>
        <v>#VALUE!</v>
      </c>
      <c r="E1491" s="20" t="e">
        <f aca="false">IF(D1491&gt;=F1490,"",IF(A1491="","",IF($D$9&gt;0,$D$9,0)+IF(AND(DATE(YEAR(B1491),MONTH($D$11),DAY($D$11))&gt;B1490,DATE(YEAR(B1491),MONTH($D$11),DAY($D$11))&lt;=B1491),$D$10,0)+IF(AND($D$13&gt;B1490,$D$13&lt;=B1491),$D$12,0)))</f>
        <v>#VALUE!</v>
      </c>
      <c r="F1491" s="0" t="e">
        <f aca="false">IF(A1491="","",F1490-D1491-E1491)</f>
        <v>#VALUE!</v>
      </c>
    </row>
    <row r="1492" customFormat="false" ht="12.85" hidden="false" customHeight="false" outlineLevel="0" collapsed="false">
      <c r="A1492" s="0" t="e">
        <f aca="false">IF(AND(A1491&lt;$F$12,F1491&gt;0),A1491+1,"")</f>
        <v>#VALUE!</v>
      </c>
      <c r="B1492" s="19" t="e">
        <f aca="false">IF(A1492="","",IF(VLOOKUP($B$12,Data!$A$2:$B$8,2,0)&lt;13,EDATE($B$16,A1492*12/VLOOKUP($B$12,Data!$A$2:$B$8,2,0)),IF(VLOOKUP($B$12,Data!$A$2:$B$8,2,0)=52,B1491+7,B1491+14)))</f>
        <v>#VALUE!</v>
      </c>
      <c r="C1492" s="0" t="e">
        <f aca="false">IF(A1492="","",F1491*($B$10/VLOOKUP($B$12,Data!$A$2:$B$8,2,0)))</f>
        <v>#VALUE!</v>
      </c>
      <c r="D1492" s="0" t="e">
        <f aca="false">IF(A1492="","",IF(F1491&lt;$F$9,F1491,$F$9-C1492))</f>
        <v>#VALUE!</v>
      </c>
      <c r="E1492" s="20" t="e">
        <f aca="false">IF(D1492&gt;=F1491,"",IF(A1492="","",IF($D$9&gt;0,$D$9,0)+IF(AND(DATE(YEAR(B1492),MONTH($D$11),DAY($D$11))&gt;B1491,DATE(YEAR(B1492),MONTH($D$11),DAY($D$11))&lt;=B1492),$D$10,0)+IF(AND($D$13&gt;B1491,$D$13&lt;=B1492),$D$12,0)))</f>
        <v>#VALUE!</v>
      </c>
      <c r="F1492" s="0" t="e">
        <f aca="false">IF(A1492="","",F1491-D1492-E1492)</f>
        <v>#VALUE!</v>
      </c>
    </row>
    <row r="1493" customFormat="false" ht="12.85" hidden="false" customHeight="false" outlineLevel="0" collapsed="false">
      <c r="A1493" s="0" t="e">
        <f aca="false">IF(AND(A1492&lt;$F$12,F1492&gt;0),A1492+1,"")</f>
        <v>#VALUE!</v>
      </c>
      <c r="B1493" s="19" t="e">
        <f aca="false">IF(A1493="","",IF(VLOOKUP($B$12,Data!$A$2:$B$8,2,0)&lt;13,EDATE($B$16,A1493*12/VLOOKUP($B$12,Data!$A$2:$B$8,2,0)),IF(VLOOKUP($B$12,Data!$A$2:$B$8,2,0)=52,B1492+7,B1492+14)))</f>
        <v>#VALUE!</v>
      </c>
      <c r="C1493" s="0" t="e">
        <f aca="false">IF(A1493="","",F1492*($B$10/VLOOKUP($B$12,Data!$A$2:$B$8,2,0)))</f>
        <v>#VALUE!</v>
      </c>
      <c r="D1493" s="0" t="e">
        <f aca="false">IF(A1493="","",IF(F1492&lt;$F$9,F1492,$F$9-C1493))</f>
        <v>#VALUE!</v>
      </c>
      <c r="E1493" s="20" t="e">
        <f aca="false">IF(D1493&gt;=F1492,"",IF(A1493="","",IF($D$9&gt;0,$D$9,0)+IF(AND(DATE(YEAR(B1493),MONTH($D$11),DAY($D$11))&gt;B1492,DATE(YEAR(B1493),MONTH($D$11),DAY($D$11))&lt;=B1493),$D$10,0)+IF(AND($D$13&gt;B1492,$D$13&lt;=B1493),$D$12,0)))</f>
        <v>#VALUE!</v>
      </c>
      <c r="F1493" s="0" t="e">
        <f aca="false">IF(A1493="","",F1492-D1493-E1493)</f>
        <v>#VALUE!</v>
      </c>
    </row>
    <row r="1494" customFormat="false" ht="12.85" hidden="false" customHeight="false" outlineLevel="0" collapsed="false">
      <c r="A1494" s="0" t="e">
        <f aca="false">IF(AND(A1493&lt;$F$12,F1493&gt;0),A1493+1,"")</f>
        <v>#VALUE!</v>
      </c>
      <c r="B1494" s="19" t="e">
        <f aca="false">IF(A1494="","",IF(VLOOKUP($B$12,Data!$A$2:$B$8,2,0)&lt;13,EDATE($B$16,A1494*12/VLOOKUP($B$12,Data!$A$2:$B$8,2,0)),IF(VLOOKUP($B$12,Data!$A$2:$B$8,2,0)=52,B1493+7,B1493+14)))</f>
        <v>#VALUE!</v>
      </c>
      <c r="C1494" s="0" t="e">
        <f aca="false">IF(A1494="","",F1493*($B$10/VLOOKUP($B$12,Data!$A$2:$B$8,2,0)))</f>
        <v>#VALUE!</v>
      </c>
      <c r="D1494" s="0" t="e">
        <f aca="false">IF(A1494="","",IF(F1493&lt;$F$9,F1493,$F$9-C1494))</f>
        <v>#VALUE!</v>
      </c>
      <c r="E1494" s="20" t="e">
        <f aca="false">IF(D1494&gt;=F1493,"",IF(A1494="","",IF($D$9&gt;0,$D$9,0)+IF(AND(DATE(YEAR(B1494),MONTH($D$11),DAY($D$11))&gt;B1493,DATE(YEAR(B1494),MONTH($D$11),DAY($D$11))&lt;=B1494),$D$10,0)+IF(AND($D$13&gt;B1493,$D$13&lt;=B1494),$D$12,0)))</f>
        <v>#VALUE!</v>
      </c>
      <c r="F1494" s="0" t="e">
        <f aca="false">IF(A1494="","",F1493-D1494-E1494)</f>
        <v>#VALUE!</v>
      </c>
    </row>
    <row r="1495" customFormat="false" ht="12.85" hidden="false" customHeight="false" outlineLevel="0" collapsed="false">
      <c r="A1495" s="0" t="e">
        <f aca="false">IF(AND(A1494&lt;$F$12,F1494&gt;0),A1494+1,"")</f>
        <v>#VALUE!</v>
      </c>
      <c r="B1495" s="19" t="e">
        <f aca="false">IF(A1495="","",IF(VLOOKUP($B$12,Data!$A$2:$B$8,2,0)&lt;13,EDATE($B$16,A1495*12/VLOOKUP($B$12,Data!$A$2:$B$8,2,0)),IF(VLOOKUP($B$12,Data!$A$2:$B$8,2,0)=52,B1494+7,B1494+14)))</f>
        <v>#VALUE!</v>
      </c>
      <c r="C1495" s="0" t="e">
        <f aca="false">IF(A1495="","",F1494*($B$10/VLOOKUP($B$12,Data!$A$2:$B$8,2,0)))</f>
        <v>#VALUE!</v>
      </c>
      <c r="D1495" s="0" t="e">
        <f aca="false">IF(A1495="","",IF(F1494&lt;$F$9,F1494,$F$9-C1495))</f>
        <v>#VALUE!</v>
      </c>
      <c r="E1495" s="20" t="e">
        <f aca="false">IF(D1495&gt;=F1494,"",IF(A1495="","",IF($D$9&gt;0,$D$9,0)+IF(AND(DATE(YEAR(B1495),MONTH($D$11),DAY($D$11))&gt;B1494,DATE(YEAR(B1495),MONTH($D$11),DAY($D$11))&lt;=B1495),$D$10,0)+IF(AND($D$13&gt;B1494,$D$13&lt;=B1495),$D$12,0)))</f>
        <v>#VALUE!</v>
      </c>
      <c r="F1495" s="0" t="e">
        <f aca="false">IF(A1495="","",F1494-D1495-E1495)</f>
        <v>#VALUE!</v>
      </c>
    </row>
    <row r="1496" customFormat="false" ht="12.85" hidden="false" customHeight="false" outlineLevel="0" collapsed="false">
      <c r="A1496" s="0" t="e">
        <f aca="false">IF(AND(A1495&lt;$F$12,F1495&gt;0),A1495+1,"")</f>
        <v>#VALUE!</v>
      </c>
      <c r="B1496" s="19" t="e">
        <f aca="false">IF(A1496="","",IF(VLOOKUP($B$12,Data!$A$2:$B$8,2,0)&lt;13,EDATE($B$16,A1496*12/VLOOKUP($B$12,Data!$A$2:$B$8,2,0)),IF(VLOOKUP($B$12,Data!$A$2:$B$8,2,0)=52,B1495+7,B1495+14)))</f>
        <v>#VALUE!</v>
      </c>
      <c r="C1496" s="0" t="e">
        <f aca="false">IF(A1496="","",F1495*($B$10/VLOOKUP($B$12,Data!$A$2:$B$8,2,0)))</f>
        <v>#VALUE!</v>
      </c>
      <c r="D1496" s="0" t="e">
        <f aca="false">IF(A1496="","",IF(F1495&lt;$F$9,F1495,$F$9-C1496))</f>
        <v>#VALUE!</v>
      </c>
      <c r="E1496" s="20" t="e">
        <f aca="false">IF(D1496&gt;=F1495,"",IF(A1496="","",IF($D$9&gt;0,$D$9,0)+IF(AND(DATE(YEAR(B1496),MONTH($D$11),DAY($D$11))&gt;B1495,DATE(YEAR(B1496),MONTH($D$11),DAY($D$11))&lt;=B1496),$D$10,0)+IF(AND($D$13&gt;B1495,$D$13&lt;=B1496),$D$12,0)))</f>
        <v>#VALUE!</v>
      </c>
      <c r="F1496" s="0" t="e">
        <f aca="false">IF(A1496="","",F1495-D1496-E1496)</f>
        <v>#VALUE!</v>
      </c>
    </row>
    <row r="1497" customFormat="false" ht="12.85" hidden="false" customHeight="false" outlineLevel="0" collapsed="false">
      <c r="A1497" s="0" t="e">
        <f aca="false">IF(AND(A1496&lt;$F$12,F1496&gt;0),A1496+1,"")</f>
        <v>#VALUE!</v>
      </c>
      <c r="B1497" s="19" t="e">
        <f aca="false">IF(A1497="","",IF(VLOOKUP($B$12,Data!$A$2:$B$8,2,0)&lt;13,EDATE($B$16,A1497*12/VLOOKUP($B$12,Data!$A$2:$B$8,2,0)),IF(VLOOKUP($B$12,Data!$A$2:$B$8,2,0)=52,B1496+7,B1496+14)))</f>
        <v>#VALUE!</v>
      </c>
      <c r="C1497" s="0" t="e">
        <f aca="false">IF(A1497="","",F1496*($B$10/VLOOKUP($B$12,Data!$A$2:$B$8,2,0)))</f>
        <v>#VALUE!</v>
      </c>
      <c r="D1497" s="0" t="e">
        <f aca="false">IF(A1497="","",IF(F1496&lt;$F$9,F1496,$F$9-C1497))</f>
        <v>#VALUE!</v>
      </c>
      <c r="E1497" s="20" t="e">
        <f aca="false">IF(D1497&gt;=F1496,"",IF(A1497="","",IF($D$9&gt;0,$D$9,0)+IF(AND(DATE(YEAR(B1497),MONTH($D$11),DAY($D$11))&gt;B1496,DATE(YEAR(B1497),MONTH($D$11),DAY($D$11))&lt;=B1497),$D$10,0)+IF(AND($D$13&gt;B1496,$D$13&lt;=B1497),$D$12,0)))</f>
        <v>#VALUE!</v>
      </c>
      <c r="F1497" s="0" t="e">
        <f aca="false">IF(A1497="","",F1496-D1497-E1497)</f>
        <v>#VALUE!</v>
      </c>
    </row>
    <row r="1498" customFormat="false" ht="12.85" hidden="false" customHeight="false" outlineLevel="0" collapsed="false">
      <c r="A1498" s="0" t="e">
        <f aca="false">IF(AND(A1497&lt;$F$12,F1497&gt;0),A1497+1,"")</f>
        <v>#VALUE!</v>
      </c>
      <c r="B1498" s="19" t="e">
        <f aca="false">IF(A1498="","",IF(VLOOKUP($B$12,Data!$A$2:$B$8,2,0)&lt;13,EDATE($B$16,A1498*12/VLOOKUP($B$12,Data!$A$2:$B$8,2,0)),IF(VLOOKUP($B$12,Data!$A$2:$B$8,2,0)=52,B1497+7,B1497+14)))</f>
        <v>#VALUE!</v>
      </c>
      <c r="C1498" s="0" t="e">
        <f aca="false">IF(A1498="","",F1497*($B$10/VLOOKUP($B$12,Data!$A$2:$B$8,2,0)))</f>
        <v>#VALUE!</v>
      </c>
      <c r="D1498" s="0" t="e">
        <f aca="false">IF(A1498="","",IF(F1497&lt;$F$9,F1497,$F$9-C1498))</f>
        <v>#VALUE!</v>
      </c>
      <c r="E1498" s="20" t="e">
        <f aca="false">IF(D1498&gt;=F1497,"",IF(A1498="","",IF($D$9&gt;0,$D$9,0)+IF(AND(DATE(YEAR(B1498),MONTH($D$11),DAY($D$11))&gt;B1497,DATE(YEAR(B1498),MONTH($D$11),DAY($D$11))&lt;=B1498),$D$10,0)+IF(AND($D$13&gt;B1497,$D$13&lt;=B1498),$D$12,0)))</f>
        <v>#VALUE!</v>
      </c>
      <c r="F1498" s="0" t="e">
        <f aca="false">IF(A1498="","",F1497-D1498-E1498)</f>
        <v>#VALUE!</v>
      </c>
    </row>
    <row r="1499" customFormat="false" ht="12.85" hidden="false" customHeight="false" outlineLevel="0" collapsed="false">
      <c r="A1499" s="0" t="e">
        <f aca="false">IF(AND(A1498&lt;$F$12,F1498&gt;0),A1498+1,"")</f>
        <v>#VALUE!</v>
      </c>
      <c r="B1499" s="19" t="e">
        <f aca="false">IF(A1499="","",IF(VLOOKUP($B$12,Data!$A$2:$B$8,2,0)&lt;13,EDATE($B$16,A1499*12/VLOOKUP($B$12,Data!$A$2:$B$8,2,0)),IF(VLOOKUP($B$12,Data!$A$2:$B$8,2,0)=52,B1498+7,B1498+14)))</f>
        <v>#VALUE!</v>
      </c>
      <c r="C1499" s="0" t="e">
        <f aca="false">IF(A1499="","",F1498*($B$10/VLOOKUP($B$12,Data!$A$2:$B$8,2,0)))</f>
        <v>#VALUE!</v>
      </c>
      <c r="D1499" s="0" t="e">
        <f aca="false">IF(A1499="","",IF(F1498&lt;$F$9,F1498,$F$9-C1499))</f>
        <v>#VALUE!</v>
      </c>
      <c r="E1499" s="20" t="e">
        <f aca="false">IF(D1499&gt;=F1498,"",IF(A1499="","",IF($D$9&gt;0,$D$9,0)+IF(AND(DATE(YEAR(B1499),MONTH($D$11),DAY($D$11))&gt;B1498,DATE(YEAR(B1499),MONTH($D$11),DAY($D$11))&lt;=B1499),$D$10,0)+IF(AND($D$13&gt;B1498,$D$13&lt;=B1499),$D$12,0)))</f>
        <v>#VALUE!</v>
      </c>
      <c r="F1499" s="0" t="e">
        <f aca="false">IF(A1499="","",F1498-D1499-E1499)</f>
        <v>#VALUE!</v>
      </c>
    </row>
    <row r="1500" customFormat="false" ht="12.85" hidden="false" customHeight="false" outlineLevel="0" collapsed="false">
      <c r="A1500" s="0" t="e">
        <f aca="false">IF(AND(A1499&lt;$F$12,F1499&gt;0),A1499+1,"")</f>
        <v>#VALUE!</v>
      </c>
      <c r="B1500" s="19" t="e">
        <f aca="false">IF(A1500="","",IF(VLOOKUP($B$12,Data!$A$2:$B$8,2,0)&lt;13,EDATE($B$16,A1500*12/VLOOKUP($B$12,Data!$A$2:$B$8,2,0)),IF(VLOOKUP($B$12,Data!$A$2:$B$8,2,0)=52,B1499+7,B1499+14)))</f>
        <v>#VALUE!</v>
      </c>
      <c r="C1500" s="0" t="e">
        <f aca="false">IF(A1500="","",F1499*($B$10/VLOOKUP($B$12,Data!$A$2:$B$8,2,0)))</f>
        <v>#VALUE!</v>
      </c>
      <c r="D1500" s="0" t="e">
        <f aca="false">IF(A1500="","",IF(F1499&lt;$F$9,F1499,$F$9-C1500))</f>
        <v>#VALUE!</v>
      </c>
      <c r="E1500" s="20" t="e">
        <f aca="false">IF(D1500&gt;=F1499,"",IF(A1500="","",IF($D$9&gt;0,$D$9,0)+IF(AND(DATE(YEAR(B1500),MONTH($D$11),DAY($D$11))&gt;B1499,DATE(YEAR(B1500),MONTH($D$11),DAY($D$11))&lt;=B1500),$D$10,0)+IF(AND($D$13&gt;B1499,$D$13&lt;=B1500),$D$12,0)))</f>
        <v>#VALUE!</v>
      </c>
      <c r="F1500" s="0" t="e">
        <f aca="false">IF(A1500="","",F1499-D1500-E1500)</f>
        <v>#VALUE!</v>
      </c>
    </row>
    <row r="1501" customFormat="false" ht="12.85" hidden="false" customHeight="false" outlineLevel="0" collapsed="false">
      <c r="A1501" s="0" t="e">
        <f aca="false">IF(AND(A1500&lt;$F$12,F1500&gt;0),A1500+1,"")</f>
        <v>#VALUE!</v>
      </c>
      <c r="B1501" s="19" t="e">
        <f aca="false">IF(A1501="","",IF(VLOOKUP($B$12,Data!$A$2:$B$8,2,0)&lt;13,EDATE($B$16,A1501*12/VLOOKUP($B$12,Data!$A$2:$B$8,2,0)),IF(VLOOKUP($B$12,Data!$A$2:$B$8,2,0)=52,B1500+7,B1500+14)))</f>
        <v>#VALUE!</v>
      </c>
      <c r="C1501" s="0" t="e">
        <f aca="false">IF(A1501="","",F1500*($B$10/VLOOKUP($B$12,Data!$A$2:$B$8,2,0)))</f>
        <v>#VALUE!</v>
      </c>
      <c r="D1501" s="0" t="e">
        <f aca="false">IF(A1501="","",IF(F1500&lt;$F$9,F1500,$F$9-C1501))</f>
        <v>#VALUE!</v>
      </c>
      <c r="E1501" s="20" t="e">
        <f aca="false">IF(D1501&gt;=F1500,"",IF(A1501="","",IF($D$9&gt;0,$D$9,0)+IF(AND(DATE(YEAR(B1501),MONTH($D$11),DAY($D$11))&gt;B1500,DATE(YEAR(B1501),MONTH($D$11),DAY($D$11))&lt;=B1501),$D$10,0)+IF(AND($D$13&gt;B1500,$D$13&lt;=B1501),$D$12,0)))</f>
        <v>#VALUE!</v>
      </c>
      <c r="F1501" s="0" t="e">
        <f aca="false">IF(A1501="","",F1500-D1501-E1501)</f>
        <v>#VALUE!</v>
      </c>
    </row>
    <row r="1502" customFormat="false" ht="12.85" hidden="false" customHeight="false" outlineLevel="0" collapsed="false">
      <c r="A1502" s="0" t="e">
        <f aca="false">IF(AND(A1501&lt;$F$12,F1501&gt;0),A1501+1,"")</f>
        <v>#VALUE!</v>
      </c>
      <c r="B1502" s="19" t="e">
        <f aca="false">IF(A1502="","",IF(VLOOKUP($B$12,Data!$A$2:$B$8,2,0)&lt;13,EDATE($B$16,A1502*12/VLOOKUP($B$12,Data!$A$2:$B$8,2,0)),IF(VLOOKUP($B$12,Data!$A$2:$B$8,2,0)=52,B1501+7,B1501+14)))</f>
        <v>#VALUE!</v>
      </c>
      <c r="C1502" s="0" t="e">
        <f aca="false">IF(A1502="","",F1501*($B$10/VLOOKUP($B$12,Data!$A$2:$B$8,2,0)))</f>
        <v>#VALUE!</v>
      </c>
      <c r="D1502" s="0" t="e">
        <f aca="false">IF(A1502="","",IF(F1501&lt;$F$9,F1501,$F$9-C1502))</f>
        <v>#VALUE!</v>
      </c>
      <c r="E1502" s="20" t="e">
        <f aca="false">IF(D1502&gt;=F1501,"",IF(A1502="","",IF($D$9&gt;0,$D$9,0)+IF(AND(DATE(YEAR(B1502),MONTH($D$11),DAY($D$11))&gt;B1501,DATE(YEAR(B1502),MONTH($D$11),DAY($D$11))&lt;=B1502),$D$10,0)+IF(AND($D$13&gt;B1501,$D$13&lt;=B1502),$D$12,0)))</f>
        <v>#VALUE!</v>
      </c>
      <c r="F1502" s="0" t="e">
        <f aca="false">IF(A1502="","",F1501-D1502-E1502)</f>
        <v>#VALUE!</v>
      </c>
    </row>
    <row r="1503" customFormat="false" ht="12.85" hidden="false" customHeight="false" outlineLevel="0" collapsed="false">
      <c r="A1503" s="0" t="e">
        <f aca="false">IF(AND(A1502&lt;$F$12,F1502&gt;0),A1502+1,"")</f>
        <v>#VALUE!</v>
      </c>
      <c r="B1503" s="19" t="e">
        <f aca="false">IF(A1503="","",IF(VLOOKUP($B$12,Data!$A$2:$B$8,2,0)&lt;13,EDATE($B$16,A1503*12/VLOOKUP($B$12,Data!$A$2:$B$8,2,0)),IF(VLOOKUP($B$12,Data!$A$2:$B$8,2,0)=52,B1502+7,B1502+14)))</f>
        <v>#VALUE!</v>
      </c>
      <c r="C1503" s="0" t="e">
        <f aca="false">IF(A1503="","",F1502*($B$10/VLOOKUP($B$12,Data!$A$2:$B$8,2,0)))</f>
        <v>#VALUE!</v>
      </c>
      <c r="D1503" s="0" t="e">
        <f aca="false">IF(A1503="","",IF(F1502&lt;$F$9,F1502,$F$9-C1503))</f>
        <v>#VALUE!</v>
      </c>
      <c r="E1503" s="20" t="e">
        <f aca="false">IF(D1503&gt;=F1502,"",IF(A1503="","",IF($D$9&gt;0,$D$9,0)+IF(AND(DATE(YEAR(B1503),MONTH($D$11),DAY($D$11))&gt;B1502,DATE(YEAR(B1503),MONTH($D$11),DAY($D$11))&lt;=B1503),$D$10,0)+IF(AND($D$13&gt;B1502,$D$13&lt;=B1503),$D$12,0)))</f>
        <v>#VALUE!</v>
      </c>
      <c r="F1503" s="0" t="e">
        <f aca="false">IF(A1503="","",F1502-D1503-E1503)</f>
        <v>#VALUE!</v>
      </c>
    </row>
    <row r="1504" customFormat="false" ht="12.85" hidden="false" customHeight="false" outlineLevel="0" collapsed="false">
      <c r="A1504" s="0" t="e">
        <f aca="false">IF(AND(A1503&lt;$F$12,F1503&gt;0),A1503+1,"")</f>
        <v>#VALUE!</v>
      </c>
      <c r="B1504" s="19" t="e">
        <f aca="false">IF(A1504="","",IF(VLOOKUP($B$12,Data!$A$2:$B$8,2,0)&lt;13,EDATE($B$16,A1504*12/VLOOKUP($B$12,Data!$A$2:$B$8,2,0)),IF(VLOOKUP($B$12,Data!$A$2:$B$8,2,0)=52,B1503+7,B1503+14)))</f>
        <v>#VALUE!</v>
      </c>
      <c r="C1504" s="0" t="e">
        <f aca="false">IF(A1504="","",F1503*($B$10/VLOOKUP($B$12,Data!$A$2:$B$8,2,0)))</f>
        <v>#VALUE!</v>
      </c>
      <c r="D1504" s="0" t="e">
        <f aca="false">IF(A1504="","",IF(F1503&lt;$F$9,F1503,$F$9-C1504))</f>
        <v>#VALUE!</v>
      </c>
      <c r="E1504" s="20" t="e">
        <f aca="false">IF(D1504&gt;=F1503,"",IF(A1504="","",IF($D$9&gt;0,$D$9,0)+IF(AND(DATE(YEAR(B1504),MONTH($D$11),DAY($D$11))&gt;B1503,DATE(YEAR(B1504),MONTH($D$11),DAY($D$11))&lt;=B1504),$D$10,0)+IF(AND($D$13&gt;B1503,$D$13&lt;=B1504),$D$12,0)))</f>
        <v>#VALUE!</v>
      </c>
      <c r="F1504" s="0" t="e">
        <f aca="false">IF(A1504="","",F1503-D1504-E1504)</f>
        <v>#VALUE!</v>
      </c>
    </row>
    <row r="1505" customFormat="false" ht="12.85" hidden="false" customHeight="false" outlineLevel="0" collapsed="false">
      <c r="A1505" s="0" t="e">
        <f aca="false">IF(AND(A1504&lt;$F$12,F1504&gt;0),A1504+1,"")</f>
        <v>#VALUE!</v>
      </c>
      <c r="B1505" s="19" t="e">
        <f aca="false">IF(A1505="","",IF(VLOOKUP($B$12,Data!$A$2:$B$8,2,0)&lt;13,EDATE($B$16,A1505*12/VLOOKUP($B$12,Data!$A$2:$B$8,2,0)),IF(VLOOKUP($B$12,Data!$A$2:$B$8,2,0)=52,B1504+7,B1504+14)))</f>
        <v>#VALUE!</v>
      </c>
      <c r="C1505" s="0" t="e">
        <f aca="false">IF(A1505="","",F1504*($B$10/VLOOKUP($B$12,Data!$A$2:$B$8,2,0)))</f>
        <v>#VALUE!</v>
      </c>
      <c r="D1505" s="0" t="e">
        <f aca="false">IF(A1505="","",IF(F1504&lt;$F$9,F1504,$F$9-C1505))</f>
        <v>#VALUE!</v>
      </c>
      <c r="E1505" s="20" t="e">
        <f aca="false">IF(D1505&gt;=F1504,"",IF(A1505="","",IF($D$9&gt;0,$D$9,0)+IF(AND(DATE(YEAR(B1505),MONTH($D$11),DAY($D$11))&gt;B1504,DATE(YEAR(B1505),MONTH($D$11),DAY($D$11))&lt;=B1505),$D$10,0)+IF(AND($D$13&gt;B1504,$D$13&lt;=B1505),$D$12,0)))</f>
        <v>#VALUE!</v>
      </c>
      <c r="F1505" s="0" t="e">
        <f aca="false">IF(A1505="","",F1504-D1505-E1505)</f>
        <v>#VALUE!</v>
      </c>
    </row>
    <row r="1506" customFormat="false" ht="12.85" hidden="false" customHeight="false" outlineLevel="0" collapsed="false">
      <c r="A1506" s="0" t="e">
        <f aca="false">IF(AND(A1505&lt;$F$12,F1505&gt;0),A1505+1,"")</f>
        <v>#VALUE!</v>
      </c>
      <c r="B1506" s="19" t="e">
        <f aca="false">IF(A1506="","",IF(VLOOKUP($B$12,Data!$A$2:$B$8,2,0)&lt;13,EDATE($B$16,A1506*12/VLOOKUP($B$12,Data!$A$2:$B$8,2,0)),IF(VLOOKUP($B$12,Data!$A$2:$B$8,2,0)=52,B1505+7,B1505+14)))</f>
        <v>#VALUE!</v>
      </c>
      <c r="C1506" s="0" t="e">
        <f aca="false">IF(A1506="","",F1505*($B$10/VLOOKUP($B$12,Data!$A$2:$B$8,2,0)))</f>
        <v>#VALUE!</v>
      </c>
      <c r="D1506" s="0" t="e">
        <f aca="false">IF(A1506="","",IF(F1505&lt;$F$9,F1505,$F$9-C1506))</f>
        <v>#VALUE!</v>
      </c>
      <c r="E1506" s="20" t="e">
        <f aca="false">IF(D1506&gt;=F1505,"",IF(A1506="","",IF($D$9&gt;0,$D$9,0)+IF(AND(DATE(YEAR(B1506),MONTH($D$11),DAY($D$11))&gt;B1505,DATE(YEAR(B1506),MONTH($D$11),DAY($D$11))&lt;=B1506),$D$10,0)+IF(AND($D$13&gt;B1505,$D$13&lt;=B1506),$D$12,0)))</f>
        <v>#VALUE!</v>
      </c>
      <c r="F1506" s="0" t="e">
        <f aca="false">IF(A1506="","",F1505-D1506-E1506)</f>
        <v>#VALUE!</v>
      </c>
    </row>
    <row r="1507" customFormat="false" ht="12.85" hidden="false" customHeight="false" outlineLevel="0" collapsed="false">
      <c r="A1507" s="0" t="e">
        <f aca="false">IF(AND(A1506&lt;$F$12,F1506&gt;0),A1506+1,"")</f>
        <v>#VALUE!</v>
      </c>
      <c r="B1507" s="19" t="e">
        <f aca="false">IF(A1507="","",IF(VLOOKUP($B$12,Data!$A$2:$B$8,2,0)&lt;13,EDATE($B$16,A1507*12/VLOOKUP($B$12,Data!$A$2:$B$8,2,0)),IF(VLOOKUP($B$12,Data!$A$2:$B$8,2,0)=52,B1506+7,B1506+14)))</f>
        <v>#VALUE!</v>
      </c>
      <c r="C1507" s="0" t="e">
        <f aca="false">IF(A1507="","",F1506*($B$10/VLOOKUP($B$12,Data!$A$2:$B$8,2,0)))</f>
        <v>#VALUE!</v>
      </c>
      <c r="D1507" s="0" t="e">
        <f aca="false">IF(A1507="","",IF(F1506&lt;$F$9,F1506,$F$9-C1507))</f>
        <v>#VALUE!</v>
      </c>
      <c r="E1507" s="20" t="e">
        <f aca="false">IF(D1507&gt;=F1506,"",IF(A1507="","",IF($D$9&gt;0,$D$9,0)+IF(AND(DATE(YEAR(B1507),MONTH($D$11),DAY($D$11))&gt;B1506,DATE(YEAR(B1507),MONTH($D$11),DAY($D$11))&lt;=B1507),$D$10,0)+IF(AND($D$13&gt;B1506,$D$13&lt;=B1507),$D$12,0)))</f>
        <v>#VALUE!</v>
      </c>
      <c r="F1507" s="0" t="e">
        <f aca="false">IF(A1507="","",F1506-D1507-E1507)</f>
        <v>#VALUE!</v>
      </c>
    </row>
    <row r="1508" customFormat="false" ht="12.85" hidden="false" customHeight="false" outlineLevel="0" collapsed="false">
      <c r="A1508" s="0" t="e">
        <f aca="false">IF(AND(A1507&lt;$F$12,F1507&gt;0),A1507+1,"")</f>
        <v>#VALUE!</v>
      </c>
      <c r="B1508" s="19" t="e">
        <f aca="false">IF(A1508="","",IF(VLOOKUP($B$12,Data!$A$2:$B$8,2,0)&lt;13,EDATE($B$16,A1508*12/VLOOKUP($B$12,Data!$A$2:$B$8,2,0)),IF(VLOOKUP($B$12,Data!$A$2:$B$8,2,0)=52,B1507+7,B1507+14)))</f>
        <v>#VALUE!</v>
      </c>
      <c r="C1508" s="0" t="e">
        <f aca="false">IF(A1508="","",F1507*($B$10/VLOOKUP($B$12,Data!$A$2:$B$8,2,0)))</f>
        <v>#VALUE!</v>
      </c>
      <c r="D1508" s="0" t="e">
        <f aca="false">IF(A1508="","",IF(F1507&lt;$F$9,F1507,$F$9-C1508))</f>
        <v>#VALUE!</v>
      </c>
      <c r="E1508" s="20" t="e">
        <f aca="false">IF(D1508&gt;=F1507,"",IF(A1508="","",IF($D$9&gt;0,$D$9,0)+IF(AND(DATE(YEAR(B1508),MONTH($D$11),DAY($D$11))&gt;B1507,DATE(YEAR(B1508),MONTH($D$11),DAY($D$11))&lt;=B1508),$D$10,0)+IF(AND($D$13&gt;B1507,$D$13&lt;=B1508),$D$12,0)))</f>
        <v>#VALUE!</v>
      </c>
      <c r="F1508" s="0" t="e">
        <f aca="false">IF(A1508="","",F1507-D1508-E1508)</f>
        <v>#VALUE!</v>
      </c>
    </row>
    <row r="1509" customFormat="false" ht="12.85" hidden="false" customHeight="false" outlineLevel="0" collapsed="false">
      <c r="A1509" s="0" t="e">
        <f aca="false">IF(AND(A1508&lt;$F$12,F1508&gt;0),A1508+1,"")</f>
        <v>#VALUE!</v>
      </c>
      <c r="B1509" s="19" t="e">
        <f aca="false">IF(A1509="","",IF(VLOOKUP($B$12,Data!$A$2:$B$8,2,0)&lt;13,EDATE($B$16,A1509*12/VLOOKUP($B$12,Data!$A$2:$B$8,2,0)),IF(VLOOKUP($B$12,Data!$A$2:$B$8,2,0)=52,B1508+7,B1508+14)))</f>
        <v>#VALUE!</v>
      </c>
      <c r="C1509" s="0" t="e">
        <f aca="false">IF(A1509="","",F1508*($B$10/VLOOKUP($B$12,Data!$A$2:$B$8,2,0)))</f>
        <v>#VALUE!</v>
      </c>
      <c r="D1509" s="0" t="e">
        <f aca="false">IF(A1509="","",IF(F1508&lt;$F$9,F1508,$F$9-C1509))</f>
        <v>#VALUE!</v>
      </c>
      <c r="E1509" s="20" t="e">
        <f aca="false">IF(D1509&gt;=F1508,"",IF(A1509="","",IF($D$9&gt;0,$D$9,0)+IF(AND(DATE(YEAR(B1509),MONTH($D$11),DAY($D$11))&gt;B1508,DATE(YEAR(B1509),MONTH($D$11),DAY($D$11))&lt;=B1509),$D$10,0)+IF(AND($D$13&gt;B1508,$D$13&lt;=B1509),$D$12,0)))</f>
        <v>#VALUE!</v>
      </c>
      <c r="F1509" s="0" t="e">
        <f aca="false">IF(A1509="","",F1508-D1509-E1509)</f>
        <v>#VALUE!</v>
      </c>
    </row>
    <row r="1510" customFormat="false" ht="12.85" hidden="false" customHeight="false" outlineLevel="0" collapsed="false">
      <c r="A1510" s="0" t="e">
        <f aca="false">IF(AND(A1509&lt;$F$12,F1509&gt;0),A1509+1,"")</f>
        <v>#VALUE!</v>
      </c>
      <c r="B1510" s="19" t="e">
        <f aca="false">IF(A1510="","",IF(VLOOKUP($B$12,Data!$A$2:$B$8,2,0)&lt;13,EDATE($B$16,A1510*12/VLOOKUP($B$12,Data!$A$2:$B$8,2,0)),IF(VLOOKUP($B$12,Data!$A$2:$B$8,2,0)=52,B1509+7,B1509+14)))</f>
        <v>#VALUE!</v>
      </c>
      <c r="C1510" s="0" t="e">
        <f aca="false">IF(A1510="","",F1509*($B$10/VLOOKUP($B$12,Data!$A$2:$B$8,2,0)))</f>
        <v>#VALUE!</v>
      </c>
      <c r="D1510" s="0" t="e">
        <f aca="false">IF(A1510="","",IF(F1509&lt;$F$9,F1509,$F$9-C1510))</f>
        <v>#VALUE!</v>
      </c>
      <c r="E1510" s="20" t="e">
        <f aca="false">IF(D1510&gt;=F1509,"",IF(A1510="","",IF($D$9&gt;0,$D$9,0)+IF(AND(DATE(YEAR(B1510),MONTH($D$11),DAY($D$11))&gt;B1509,DATE(YEAR(B1510),MONTH($D$11),DAY($D$11))&lt;=B1510),$D$10,0)+IF(AND($D$13&gt;B1509,$D$13&lt;=B1510),$D$12,0)))</f>
        <v>#VALUE!</v>
      </c>
      <c r="F1510" s="0" t="e">
        <f aca="false">IF(A1510="","",F1509-D1510-E1510)</f>
        <v>#VALUE!</v>
      </c>
    </row>
    <row r="1511" customFormat="false" ht="12.85" hidden="false" customHeight="false" outlineLevel="0" collapsed="false">
      <c r="A1511" s="0" t="e">
        <f aca="false">IF(AND(A1510&lt;$F$12,F1510&gt;0),A1510+1,"")</f>
        <v>#VALUE!</v>
      </c>
      <c r="B1511" s="19" t="e">
        <f aca="false">IF(A1511="","",IF(VLOOKUP($B$12,Data!$A$2:$B$8,2,0)&lt;13,EDATE($B$16,A1511*12/VLOOKUP($B$12,Data!$A$2:$B$8,2,0)),IF(VLOOKUP($B$12,Data!$A$2:$B$8,2,0)=52,B1510+7,B1510+14)))</f>
        <v>#VALUE!</v>
      </c>
      <c r="C1511" s="0" t="e">
        <f aca="false">IF(A1511="","",F1510*($B$10/VLOOKUP($B$12,Data!$A$2:$B$8,2,0)))</f>
        <v>#VALUE!</v>
      </c>
      <c r="D1511" s="0" t="e">
        <f aca="false">IF(A1511="","",IF(F1510&lt;$F$9,F1510,$F$9-C1511))</f>
        <v>#VALUE!</v>
      </c>
      <c r="E1511" s="20" t="e">
        <f aca="false">IF(D1511&gt;=F1510,"",IF(A1511="","",IF($D$9&gt;0,$D$9,0)+IF(AND(DATE(YEAR(B1511),MONTH($D$11),DAY($D$11))&gt;B1510,DATE(YEAR(B1511),MONTH($D$11),DAY($D$11))&lt;=B1511),$D$10,0)+IF(AND($D$13&gt;B1510,$D$13&lt;=B1511),$D$12,0)))</f>
        <v>#VALUE!</v>
      </c>
      <c r="F1511" s="0" t="e">
        <f aca="false">IF(A1511="","",F1510-D1511-E1511)</f>
        <v>#VALUE!</v>
      </c>
    </row>
    <row r="1512" customFormat="false" ht="12.85" hidden="false" customHeight="false" outlineLevel="0" collapsed="false">
      <c r="A1512" s="0" t="e">
        <f aca="false">IF(AND(A1511&lt;$F$12,F1511&gt;0),A1511+1,"")</f>
        <v>#VALUE!</v>
      </c>
      <c r="B1512" s="19" t="e">
        <f aca="false">IF(A1512="","",IF(VLOOKUP($B$12,Data!$A$2:$B$8,2,0)&lt;13,EDATE($B$16,A1512*12/VLOOKUP($B$12,Data!$A$2:$B$8,2,0)),IF(VLOOKUP($B$12,Data!$A$2:$B$8,2,0)=52,B1511+7,B1511+14)))</f>
        <v>#VALUE!</v>
      </c>
      <c r="C1512" s="0" t="e">
        <f aca="false">IF(A1512="","",F1511*($B$10/VLOOKUP($B$12,Data!$A$2:$B$8,2,0)))</f>
        <v>#VALUE!</v>
      </c>
      <c r="D1512" s="0" t="e">
        <f aca="false">IF(A1512="","",IF(F1511&lt;$F$9,F1511,$F$9-C1512))</f>
        <v>#VALUE!</v>
      </c>
      <c r="E1512" s="20" t="e">
        <f aca="false">IF(D1512&gt;=F1511,"",IF(A1512="","",IF($D$9&gt;0,$D$9,0)+IF(AND(DATE(YEAR(B1512),MONTH($D$11),DAY($D$11))&gt;B1511,DATE(YEAR(B1512),MONTH($D$11),DAY($D$11))&lt;=B1512),$D$10,0)+IF(AND($D$13&gt;B1511,$D$13&lt;=B1512),$D$12,0)))</f>
        <v>#VALUE!</v>
      </c>
      <c r="F1512" s="0" t="e">
        <f aca="false">IF(A1512="","",F1511-D1512-E1512)</f>
        <v>#VALUE!</v>
      </c>
    </row>
    <row r="1513" customFormat="false" ht="12.85" hidden="false" customHeight="false" outlineLevel="0" collapsed="false">
      <c r="A1513" s="0" t="e">
        <f aca="false">IF(AND(A1512&lt;$F$12,F1512&gt;0),A1512+1,"")</f>
        <v>#VALUE!</v>
      </c>
      <c r="B1513" s="19" t="e">
        <f aca="false">IF(A1513="","",IF(VLOOKUP($B$12,Data!$A$2:$B$8,2,0)&lt;13,EDATE($B$16,A1513*12/VLOOKUP($B$12,Data!$A$2:$B$8,2,0)),IF(VLOOKUP($B$12,Data!$A$2:$B$8,2,0)=52,B1512+7,B1512+14)))</f>
        <v>#VALUE!</v>
      </c>
      <c r="C1513" s="0" t="e">
        <f aca="false">IF(A1513="","",F1512*($B$10/VLOOKUP($B$12,Data!$A$2:$B$8,2,0)))</f>
        <v>#VALUE!</v>
      </c>
      <c r="D1513" s="0" t="e">
        <f aca="false">IF(A1513="","",IF(F1512&lt;$F$9,F1512,$F$9-C1513))</f>
        <v>#VALUE!</v>
      </c>
      <c r="E1513" s="20" t="e">
        <f aca="false">IF(D1513&gt;=F1512,"",IF(A1513="","",IF($D$9&gt;0,$D$9,0)+IF(AND(DATE(YEAR(B1513),MONTH($D$11),DAY($D$11))&gt;B1512,DATE(YEAR(B1513),MONTH($D$11),DAY($D$11))&lt;=B1513),$D$10,0)+IF(AND($D$13&gt;B1512,$D$13&lt;=B1513),$D$12,0)))</f>
        <v>#VALUE!</v>
      </c>
      <c r="F1513" s="0" t="e">
        <f aca="false">IF(A1513="","",F1512-D1513-E1513)</f>
        <v>#VALUE!</v>
      </c>
    </row>
    <row r="1514" customFormat="false" ht="12.85" hidden="false" customHeight="false" outlineLevel="0" collapsed="false">
      <c r="A1514" s="0" t="e">
        <f aca="false">IF(AND(A1513&lt;$F$12,F1513&gt;0),A1513+1,"")</f>
        <v>#VALUE!</v>
      </c>
      <c r="B1514" s="19" t="e">
        <f aca="false">IF(A1514="","",IF(VLOOKUP($B$12,Data!$A$2:$B$8,2,0)&lt;13,EDATE($B$16,A1514*12/VLOOKUP($B$12,Data!$A$2:$B$8,2,0)),IF(VLOOKUP($B$12,Data!$A$2:$B$8,2,0)=52,B1513+7,B1513+14)))</f>
        <v>#VALUE!</v>
      </c>
      <c r="C1514" s="0" t="e">
        <f aca="false">IF(A1514="","",F1513*($B$10/VLOOKUP($B$12,Data!$A$2:$B$8,2,0)))</f>
        <v>#VALUE!</v>
      </c>
      <c r="D1514" s="0" t="e">
        <f aca="false">IF(A1514="","",IF(F1513&lt;$F$9,F1513,$F$9-C1514))</f>
        <v>#VALUE!</v>
      </c>
      <c r="E1514" s="20" t="e">
        <f aca="false">IF(D1514&gt;=F1513,"",IF(A1514="","",IF($D$9&gt;0,$D$9,0)+IF(AND(DATE(YEAR(B1514),MONTH($D$11),DAY($D$11))&gt;B1513,DATE(YEAR(B1514),MONTH($D$11),DAY($D$11))&lt;=B1514),$D$10,0)+IF(AND($D$13&gt;B1513,$D$13&lt;=B1514),$D$12,0)))</f>
        <v>#VALUE!</v>
      </c>
      <c r="F1514" s="0" t="e">
        <f aca="false">IF(A1514="","",F1513-D1514-E1514)</f>
        <v>#VALUE!</v>
      </c>
    </row>
    <row r="1515" customFormat="false" ht="12.85" hidden="false" customHeight="false" outlineLevel="0" collapsed="false">
      <c r="A1515" s="0" t="e">
        <f aca="false">IF(AND(A1514&lt;$F$12,F1514&gt;0),A1514+1,"")</f>
        <v>#VALUE!</v>
      </c>
      <c r="B1515" s="19" t="e">
        <f aca="false">IF(A1515="","",IF(VLOOKUP($B$12,Data!$A$2:$B$8,2,0)&lt;13,EDATE($B$16,A1515*12/VLOOKUP($B$12,Data!$A$2:$B$8,2,0)),IF(VLOOKUP($B$12,Data!$A$2:$B$8,2,0)=52,B1514+7,B1514+14)))</f>
        <v>#VALUE!</v>
      </c>
      <c r="C1515" s="0" t="e">
        <f aca="false">IF(A1515="","",F1514*($B$10/VLOOKUP($B$12,Data!$A$2:$B$8,2,0)))</f>
        <v>#VALUE!</v>
      </c>
      <c r="D1515" s="0" t="e">
        <f aca="false">IF(A1515="","",IF(F1514&lt;$F$9,F1514,$F$9-C1515))</f>
        <v>#VALUE!</v>
      </c>
      <c r="E1515" s="20" t="e">
        <f aca="false">IF(D1515&gt;=F1514,"",IF(A1515="","",IF($D$9&gt;0,$D$9,0)+IF(AND(DATE(YEAR(B1515),MONTH($D$11),DAY($D$11))&gt;B1514,DATE(YEAR(B1515),MONTH($D$11),DAY($D$11))&lt;=B1515),$D$10,0)+IF(AND($D$13&gt;B1514,$D$13&lt;=B1515),$D$12,0)))</f>
        <v>#VALUE!</v>
      </c>
      <c r="F1515" s="0" t="e">
        <f aca="false">IF(A1515="","",F1514-D1515-E1515)</f>
        <v>#VALUE!</v>
      </c>
    </row>
    <row r="1516" customFormat="false" ht="12.85" hidden="false" customHeight="false" outlineLevel="0" collapsed="false">
      <c r="A1516" s="0" t="e">
        <f aca="false">IF(AND(A1515&lt;$F$12,F1515&gt;0),A1515+1,"")</f>
        <v>#VALUE!</v>
      </c>
      <c r="B1516" s="19" t="e">
        <f aca="false">IF(A1516="","",IF(VLOOKUP($B$12,Data!$A$2:$B$8,2,0)&lt;13,EDATE($B$16,A1516*12/VLOOKUP($B$12,Data!$A$2:$B$8,2,0)),IF(VLOOKUP($B$12,Data!$A$2:$B$8,2,0)=52,B1515+7,B1515+14)))</f>
        <v>#VALUE!</v>
      </c>
      <c r="C1516" s="0" t="e">
        <f aca="false">IF(A1516="","",F1515*($B$10/VLOOKUP($B$12,Data!$A$2:$B$8,2,0)))</f>
        <v>#VALUE!</v>
      </c>
      <c r="D1516" s="0" t="e">
        <f aca="false">IF(A1516="","",IF(F1515&lt;$F$9,F1515,$F$9-C1516))</f>
        <v>#VALUE!</v>
      </c>
      <c r="E1516" s="20" t="e">
        <f aca="false">IF(D1516&gt;=F1515,"",IF(A1516="","",IF($D$9&gt;0,$D$9,0)+IF(AND(DATE(YEAR(B1516),MONTH($D$11),DAY($D$11))&gt;B1515,DATE(YEAR(B1516),MONTH($D$11),DAY($D$11))&lt;=B1516),$D$10,0)+IF(AND($D$13&gt;B1515,$D$13&lt;=B1516),$D$12,0)))</f>
        <v>#VALUE!</v>
      </c>
      <c r="F1516" s="0" t="e">
        <f aca="false">IF(A1516="","",F1515-D1516-E1516)</f>
        <v>#VALUE!</v>
      </c>
    </row>
    <row r="1517" customFormat="false" ht="12.85" hidden="false" customHeight="false" outlineLevel="0" collapsed="false">
      <c r="A1517" s="0" t="e">
        <f aca="false">IF(AND(A1516&lt;$F$12,F1516&gt;0),A1516+1,"")</f>
        <v>#VALUE!</v>
      </c>
      <c r="B1517" s="19" t="e">
        <f aca="false">IF(A1517="","",IF(VLOOKUP($B$12,Data!$A$2:$B$8,2,0)&lt;13,EDATE($B$16,A1517*12/VLOOKUP($B$12,Data!$A$2:$B$8,2,0)),IF(VLOOKUP($B$12,Data!$A$2:$B$8,2,0)=52,B1516+7,B1516+14)))</f>
        <v>#VALUE!</v>
      </c>
      <c r="C1517" s="0" t="e">
        <f aca="false">IF(A1517="","",F1516*($B$10/VLOOKUP($B$12,Data!$A$2:$B$8,2,0)))</f>
        <v>#VALUE!</v>
      </c>
      <c r="D1517" s="0" t="e">
        <f aca="false">IF(A1517="","",IF(F1516&lt;$F$9,F1516,$F$9-C1517))</f>
        <v>#VALUE!</v>
      </c>
      <c r="E1517" s="20" t="e">
        <f aca="false">IF(D1517&gt;=F1516,"",IF(A1517="","",IF($D$9&gt;0,$D$9,0)+IF(AND(DATE(YEAR(B1517),MONTH($D$11),DAY($D$11))&gt;B1516,DATE(YEAR(B1517),MONTH($D$11),DAY($D$11))&lt;=B1517),$D$10,0)+IF(AND($D$13&gt;B1516,$D$13&lt;=B1517),$D$12,0)))</f>
        <v>#VALUE!</v>
      </c>
      <c r="F1517" s="0" t="e">
        <f aca="false">IF(A1517="","",F1516-D1517-E1517)</f>
        <v>#VALUE!</v>
      </c>
    </row>
    <row r="1518" customFormat="false" ht="12.85" hidden="false" customHeight="false" outlineLevel="0" collapsed="false">
      <c r="A1518" s="0" t="e">
        <f aca="false">IF(AND(A1517&lt;$F$12,F1517&gt;0),A1517+1,"")</f>
        <v>#VALUE!</v>
      </c>
      <c r="B1518" s="19" t="e">
        <f aca="false">IF(A1518="","",IF(VLOOKUP($B$12,Data!$A$2:$B$8,2,0)&lt;13,EDATE($B$16,A1518*12/VLOOKUP($B$12,Data!$A$2:$B$8,2,0)),IF(VLOOKUP($B$12,Data!$A$2:$B$8,2,0)=52,B1517+7,B1517+14)))</f>
        <v>#VALUE!</v>
      </c>
      <c r="C1518" s="0" t="e">
        <f aca="false">IF(A1518="","",F1517*($B$10/VLOOKUP($B$12,Data!$A$2:$B$8,2,0)))</f>
        <v>#VALUE!</v>
      </c>
      <c r="D1518" s="0" t="e">
        <f aca="false">IF(A1518="","",IF(F1517&lt;$F$9,F1517,$F$9-C1518))</f>
        <v>#VALUE!</v>
      </c>
      <c r="E1518" s="20" t="e">
        <f aca="false">IF(D1518&gt;=F1517,"",IF(A1518="","",IF($D$9&gt;0,$D$9,0)+IF(AND(DATE(YEAR(B1518),MONTH($D$11),DAY($D$11))&gt;B1517,DATE(YEAR(B1518),MONTH($D$11),DAY($D$11))&lt;=B1518),$D$10,0)+IF(AND($D$13&gt;B1517,$D$13&lt;=B1518),$D$12,0)))</f>
        <v>#VALUE!</v>
      </c>
      <c r="F1518" s="0" t="e">
        <f aca="false">IF(A1518="","",F1517-D1518-E1518)</f>
        <v>#VALUE!</v>
      </c>
    </row>
    <row r="1519" customFormat="false" ht="12.85" hidden="false" customHeight="false" outlineLevel="0" collapsed="false">
      <c r="A1519" s="0" t="e">
        <f aca="false">IF(AND(A1518&lt;$F$12,F1518&gt;0),A1518+1,"")</f>
        <v>#VALUE!</v>
      </c>
      <c r="B1519" s="19" t="e">
        <f aca="false">IF(A1519="","",IF(VLOOKUP($B$12,Data!$A$2:$B$8,2,0)&lt;13,EDATE($B$16,A1519*12/VLOOKUP($B$12,Data!$A$2:$B$8,2,0)),IF(VLOOKUP($B$12,Data!$A$2:$B$8,2,0)=52,B1518+7,B1518+14)))</f>
        <v>#VALUE!</v>
      </c>
      <c r="C1519" s="0" t="e">
        <f aca="false">IF(A1519="","",F1518*($B$10/VLOOKUP($B$12,Data!$A$2:$B$8,2,0)))</f>
        <v>#VALUE!</v>
      </c>
      <c r="D1519" s="0" t="e">
        <f aca="false">IF(A1519="","",IF(F1518&lt;$F$9,F1518,$F$9-C1519))</f>
        <v>#VALUE!</v>
      </c>
      <c r="E1519" s="20" t="e">
        <f aca="false">IF(D1519&gt;=F1518,"",IF(A1519="","",IF($D$9&gt;0,$D$9,0)+IF(AND(DATE(YEAR(B1519),MONTH($D$11),DAY($D$11))&gt;B1518,DATE(YEAR(B1519),MONTH($D$11),DAY($D$11))&lt;=B1519),$D$10,0)+IF(AND($D$13&gt;B1518,$D$13&lt;=B1519),$D$12,0)))</f>
        <v>#VALUE!</v>
      </c>
      <c r="F1519" s="0" t="e">
        <f aca="false">IF(A1519="","",F1518-D1519-E1519)</f>
        <v>#VALUE!</v>
      </c>
    </row>
    <row r="1520" customFormat="false" ht="12.85" hidden="false" customHeight="false" outlineLevel="0" collapsed="false">
      <c r="A1520" s="0" t="e">
        <f aca="false">IF(AND(A1519&lt;$F$12,F1519&gt;0),A1519+1,"")</f>
        <v>#VALUE!</v>
      </c>
      <c r="B1520" s="19" t="e">
        <f aca="false">IF(A1520="","",IF(VLOOKUP($B$12,Data!$A$2:$B$8,2,0)&lt;13,EDATE($B$16,A1520*12/VLOOKUP($B$12,Data!$A$2:$B$8,2,0)),IF(VLOOKUP($B$12,Data!$A$2:$B$8,2,0)=52,B1519+7,B1519+14)))</f>
        <v>#VALUE!</v>
      </c>
      <c r="C1520" s="0" t="e">
        <f aca="false">IF(A1520="","",F1519*($B$10/VLOOKUP($B$12,Data!$A$2:$B$8,2,0)))</f>
        <v>#VALUE!</v>
      </c>
      <c r="D1520" s="0" t="e">
        <f aca="false">IF(A1520="","",IF(F1519&lt;$F$9,F1519,$F$9-C1520))</f>
        <v>#VALUE!</v>
      </c>
      <c r="E1520" s="20" t="e">
        <f aca="false">IF(D1520&gt;=F1519,"",IF(A1520="","",IF($D$9&gt;0,$D$9,0)+IF(AND(DATE(YEAR(B1520),MONTH($D$11),DAY($D$11))&gt;B1519,DATE(YEAR(B1520),MONTH($D$11),DAY($D$11))&lt;=B1520),$D$10,0)+IF(AND($D$13&gt;B1519,$D$13&lt;=B1520),$D$12,0)))</f>
        <v>#VALUE!</v>
      </c>
      <c r="F1520" s="0" t="e">
        <f aca="false">IF(A1520="","",F1519-D1520-E1520)</f>
        <v>#VALUE!</v>
      </c>
    </row>
    <row r="1521" customFormat="false" ht="12.85" hidden="false" customHeight="false" outlineLevel="0" collapsed="false">
      <c r="A1521" s="0" t="e">
        <f aca="false">IF(AND(A1520&lt;$F$12,F1520&gt;0),A1520+1,"")</f>
        <v>#VALUE!</v>
      </c>
      <c r="B1521" s="19" t="e">
        <f aca="false">IF(A1521="","",IF(VLOOKUP($B$12,Data!$A$2:$B$8,2,0)&lt;13,EDATE($B$16,A1521*12/VLOOKUP($B$12,Data!$A$2:$B$8,2,0)),IF(VLOOKUP($B$12,Data!$A$2:$B$8,2,0)=52,B1520+7,B1520+14)))</f>
        <v>#VALUE!</v>
      </c>
      <c r="C1521" s="0" t="e">
        <f aca="false">IF(A1521="","",F1520*($B$10/VLOOKUP($B$12,Data!$A$2:$B$8,2,0)))</f>
        <v>#VALUE!</v>
      </c>
      <c r="D1521" s="0" t="e">
        <f aca="false">IF(A1521="","",IF(F1520&lt;$F$9,F1520,$F$9-C1521))</f>
        <v>#VALUE!</v>
      </c>
      <c r="E1521" s="20" t="e">
        <f aca="false">IF(D1521&gt;=F1520,"",IF(A1521="","",IF($D$9&gt;0,$D$9,0)+IF(AND(DATE(YEAR(B1521),MONTH($D$11),DAY($D$11))&gt;B1520,DATE(YEAR(B1521),MONTH($D$11),DAY($D$11))&lt;=B1521),$D$10,0)+IF(AND($D$13&gt;B1520,$D$13&lt;=B1521),$D$12,0)))</f>
        <v>#VALUE!</v>
      </c>
      <c r="F1521" s="0" t="e">
        <f aca="false">IF(A1521="","",F1520-D1521-E1521)</f>
        <v>#VALUE!</v>
      </c>
    </row>
    <row r="1522" customFormat="false" ht="12.85" hidden="false" customHeight="false" outlineLevel="0" collapsed="false">
      <c r="A1522" s="0" t="e">
        <f aca="false">IF(AND(A1521&lt;$F$12,F1521&gt;0),A1521+1,"")</f>
        <v>#VALUE!</v>
      </c>
      <c r="B1522" s="19" t="e">
        <f aca="false">IF(A1522="","",IF(VLOOKUP($B$12,Data!$A$2:$B$8,2,0)&lt;13,EDATE($B$16,A1522*12/VLOOKUP($B$12,Data!$A$2:$B$8,2,0)),IF(VLOOKUP($B$12,Data!$A$2:$B$8,2,0)=52,B1521+7,B1521+14)))</f>
        <v>#VALUE!</v>
      </c>
      <c r="C1522" s="0" t="e">
        <f aca="false">IF(A1522="","",F1521*($B$10/VLOOKUP($B$12,Data!$A$2:$B$8,2,0)))</f>
        <v>#VALUE!</v>
      </c>
      <c r="D1522" s="0" t="e">
        <f aca="false">IF(A1522="","",IF(F1521&lt;$F$9,F1521,$F$9-C1522))</f>
        <v>#VALUE!</v>
      </c>
      <c r="E1522" s="20" t="e">
        <f aca="false">IF(D1522&gt;=F1521,"",IF(A1522="","",IF($D$9&gt;0,$D$9,0)+IF(AND(DATE(YEAR(B1522),MONTH($D$11),DAY($D$11))&gt;B1521,DATE(YEAR(B1522),MONTH($D$11),DAY($D$11))&lt;=B1522),$D$10,0)+IF(AND($D$13&gt;B1521,$D$13&lt;=B1522),$D$12,0)))</f>
        <v>#VALUE!</v>
      </c>
      <c r="F1522" s="0" t="e">
        <f aca="false">IF(A1522="","",F1521-D1522-E1522)</f>
        <v>#VALUE!</v>
      </c>
    </row>
    <row r="1523" customFormat="false" ht="12.85" hidden="false" customHeight="false" outlineLevel="0" collapsed="false">
      <c r="A1523" s="0" t="e">
        <f aca="false">IF(AND(A1522&lt;$F$12,F1522&gt;0),A1522+1,"")</f>
        <v>#VALUE!</v>
      </c>
      <c r="B1523" s="19" t="e">
        <f aca="false">IF(A1523="","",IF(VLOOKUP($B$12,Data!$A$2:$B$8,2,0)&lt;13,EDATE($B$16,A1523*12/VLOOKUP($B$12,Data!$A$2:$B$8,2,0)),IF(VLOOKUP($B$12,Data!$A$2:$B$8,2,0)=52,B1522+7,B1522+14)))</f>
        <v>#VALUE!</v>
      </c>
      <c r="C1523" s="0" t="e">
        <f aca="false">IF(A1523="","",F1522*($B$10/VLOOKUP($B$12,Data!$A$2:$B$8,2,0)))</f>
        <v>#VALUE!</v>
      </c>
      <c r="D1523" s="0" t="e">
        <f aca="false">IF(A1523="","",IF(F1522&lt;$F$9,F1522,$F$9-C1523))</f>
        <v>#VALUE!</v>
      </c>
      <c r="E1523" s="20" t="e">
        <f aca="false">IF(D1523&gt;=F1522,"",IF(A1523="","",IF($D$9&gt;0,$D$9,0)+IF(AND(DATE(YEAR(B1523),MONTH($D$11),DAY($D$11))&gt;B1522,DATE(YEAR(B1523),MONTH($D$11),DAY($D$11))&lt;=B1523),$D$10,0)+IF(AND($D$13&gt;B1522,$D$13&lt;=B1523),$D$12,0)))</f>
        <v>#VALUE!</v>
      </c>
      <c r="F1523" s="0" t="e">
        <f aca="false">IF(A1523="","",F1522-D1523-E1523)</f>
        <v>#VALUE!</v>
      </c>
    </row>
    <row r="1524" customFormat="false" ht="12.85" hidden="false" customHeight="false" outlineLevel="0" collapsed="false">
      <c r="A1524" s="0" t="e">
        <f aca="false">IF(AND(A1523&lt;$F$12,F1523&gt;0),A1523+1,"")</f>
        <v>#VALUE!</v>
      </c>
      <c r="B1524" s="19" t="e">
        <f aca="false">IF(A1524="","",IF(VLOOKUP($B$12,Data!$A$2:$B$8,2,0)&lt;13,EDATE($B$16,A1524*12/VLOOKUP($B$12,Data!$A$2:$B$8,2,0)),IF(VLOOKUP($B$12,Data!$A$2:$B$8,2,0)=52,B1523+7,B1523+14)))</f>
        <v>#VALUE!</v>
      </c>
      <c r="C1524" s="0" t="e">
        <f aca="false">IF(A1524="","",F1523*($B$10/VLOOKUP($B$12,Data!$A$2:$B$8,2,0)))</f>
        <v>#VALUE!</v>
      </c>
      <c r="D1524" s="0" t="e">
        <f aca="false">IF(A1524="","",IF(F1523&lt;$F$9,F1523,$F$9-C1524))</f>
        <v>#VALUE!</v>
      </c>
      <c r="E1524" s="20" t="e">
        <f aca="false">IF(D1524&gt;=F1523,"",IF(A1524="","",IF($D$9&gt;0,$D$9,0)+IF(AND(DATE(YEAR(B1524),MONTH($D$11),DAY($D$11))&gt;B1523,DATE(YEAR(B1524),MONTH($D$11),DAY($D$11))&lt;=B1524),$D$10,0)+IF(AND($D$13&gt;B1523,$D$13&lt;=B1524),$D$12,0)))</f>
        <v>#VALUE!</v>
      </c>
      <c r="F1524" s="0" t="e">
        <f aca="false">IF(A1524="","",F1523-D1524-E1524)</f>
        <v>#VALUE!</v>
      </c>
    </row>
    <row r="1525" customFormat="false" ht="12.85" hidden="false" customHeight="false" outlineLevel="0" collapsed="false">
      <c r="A1525" s="0" t="e">
        <f aca="false">IF(AND(A1524&lt;$F$12,F1524&gt;0),A1524+1,"")</f>
        <v>#VALUE!</v>
      </c>
      <c r="B1525" s="19" t="e">
        <f aca="false">IF(A1525="","",IF(VLOOKUP($B$12,Data!$A$2:$B$8,2,0)&lt;13,EDATE($B$16,A1525*12/VLOOKUP($B$12,Data!$A$2:$B$8,2,0)),IF(VLOOKUP($B$12,Data!$A$2:$B$8,2,0)=52,B1524+7,B1524+14)))</f>
        <v>#VALUE!</v>
      </c>
      <c r="C1525" s="0" t="e">
        <f aca="false">IF(A1525="","",F1524*($B$10/VLOOKUP($B$12,Data!$A$2:$B$8,2,0)))</f>
        <v>#VALUE!</v>
      </c>
      <c r="D1525" s="0" t="e">
        <f aca="false">IF(A1525="","",IF(F1524&lt;$F$9,F1524,$F$9-C1525))</f>
        <v>#VALUE!</v>
      </c>
      <c r="E1525" s="20" t="e">
        <f aca="false">IF(D1525&gt;=F1524,"",IF(A1525="","",IF($D$9&gt;0,$D$9,0)+IF(AND(DATE(YEAR(B1525),MONTH($D$11),DAY($D$11))&gt;B1524,DATE(YEAR(B1525),MONTH($D$11),DAY($D$11))&lt;=B1525),$D$10,0)+IF(AND($D$13&gt;B1524,$D$13&lt;=B1525),$D$12,0)))</f>
        <v>#VALUE!</v>
      </c>
      <c r="F1525" s="0" t="e">
        <f aca="false">IF(A1525="","",F1524-D1525-E1525)</f>
        <v>#VALUE!</v>
      </c>
    </row>
    <row r="1526" customFormat="false" ht="12.85" hidden="false" customHeight="false" outlineLevel="0" collapsed="false">
      <c r="A1526" s="0" t="e">
        <f aca="false">IF(AND(A1525&lt;$F$12,F1525&gt;0),A1525+1,"")</f>
        <v>#VALUE!</v>
      </c>
      <c r="B1526" s="19" t="e">
        <f aca="false">IF(A1526="","",IF(VLOOKUP($B$12,Data!$A$2:$B$8,2,0)&lt;13,EDATE($B$16,A1526*12/VLOOKUP($B$12,Data!$A$2:$B$8,2,0)),IF(VLOOKUP($B$12,Data!$A$2:$B$8,2,0)=52,B1525+7,B1525+14)))</f>
        <v>#VALUE!</v>
      </c>
      <c r="C1526" s="0" t="e">
        <f aca="false">IF(A1526="","",F1525*($B$10/VLOOKUP($B$12,Data!$A$2:$B$8,2,0)))</f>
        <v>#VALUE!</v>
      </c>
      <c r="D1526" s="0" t="e">
        <f aca="false">IF(A1526="","",IF(F1525&lt;$F$9,F1525,$F$9-C1526))</f>
        <v>#VALUE!</v>
      </c>
      <c r="E1526" s="20" t="e">
        <f aca="false">IF(D1526&gt;=F1525,"",IF(A1526="","",IF($D$9&gt;0,$D$9,0)+IF(AND(DATE(YEAR(B1526),MONTH($D$11),DAY($D$11))&gt;B1525,DATE(YEAR(B1526),MONTH($D$11),DAY($D$11))&lt;=B1526),$D$10,0)+IF(AND($D$13&gt;B1525,$D$13&lt;=B1526),$D$12,0)))</f>
        <v>#VALUE!</v>
      </c>
      <c r="F1526" s="0" t="e">
        <f aca="false">IF(A1526="","",F1525-D1526-E1526)</f>
        <v>#VALUE!</v>
      </c>
    </row>
    <row r="1527" customFormat="false" ht="12.85" hidden="false" customHeight="false" outlineLevel="0" collapsed="false">
      <c r="A1527" s="0" t="e">
        <f aca="false">IF(AND(A1526&lt;$F$12,F1526&gt;0),A1526+1,"")</f>
        <v>#VALUE!</v>
      </c>
      <c r="B1527" s="19" t="e">
        <f aca="false">IF(A1527="","",IF(VLOOKUP($B$12,Data!$A$2:$B$8,2,0)&lt;13,EDATE($B$16,A1527*12/VLOOKUP($B$12,Data!$A$2:$B$8,2,0)),IF(VLOOKUP($B$12,Data!$A$2:$B$8,2,0)=52,B1526+7,B1526+14)))</f>
        <v>#VALUE!</v>
      </c>
      <c r="C1527" s="0" t="e">
        <f aca="false">IF(A1527="","",F1526*($B$10/VLOOKUP($B$12,Data!$A$2:$B$8,2,0)))</f>
        <v>#VALUE!</v>
      </c>
      <c r="D1527" s="0" t="e">
        <f aca="false">IF(A1527="","",IF(F1526&lt;$F$9,F1526,$F$9-C1527))</f>
        <v>#VALUE!</v>
      </c>
      <c r="E1527" s="20" t="e">
        <f aca="false">IF(D1527&gt;=F1526,"",IF(A1527="","",IF($D$9&gt;0,$D$9,0)+IF(AND(DATE(YEAR(B1527),MONTH($D$11),DAY($D$11))&gt;B1526,DATE(YEAR(B1527),MONTH($D$11),DAY($D$11))&lt;=B1527),$D$10,0)+IF(AND($D$13&gt;B1526,$D$13&lt;=B1527),$D$12,0)))</f>
        <v>#VALUE!</v>
      </c>
      <c r="F1527" s="0" t="e">
        <f aca="false">IF(A1527="","",F1526-D1527-E1527)</f>
        <v>#VALUE!</v>
      </c>
    </row>
    <row r="1528" customFormat="false" ht="12.85" hidden="false" customHeight="false" outlineLevel="0" collapsed="false">
      <c r="A1528" s="0" t="e">
        <f aca="false">IF(AND(A1527&lt;$F$12,F1527&gt;0),A1527+1,"")</f>
        <v>#VALUE!</v>
      </c>
      <c r="B1528" s="19" t="e">
        <f aca="false">IF(A1528="","",IF(VLOOKUP($B$12,Data!$A$2:$B$8,2,0)&lt;13,EDATE($B$16,A1528*12/VLOOKUP($B$12,Data!$A$2:$B$8,2,0)),IF(VLOOKUP($B$12,Data!$A$2:$B$8,2,0)=52,B1527+7,B1527+14)))</f>
        <v>#VALUE!</v>
      </c>
      <c r="C1528" s="0" t="e">
        <f aca="false">IF(A1528="","",F1527*($B$10/VLOOKUP($B$12,Data!$A$2:$B$8,2,0)))</f>
        <v>#VALUE!</v>
      </c>
      <c r="D1528" s="0" t="e">
        <f aca="false">IF(A1528="","",IF(F1527&lt;$F$9,F1527,$F$9-C1528))</f>
        <v>#VALUE!</v>
      </c>
      <c r="E1528" s="20" t="e">
        <f aca="false">IF(D1528&gt;=F1527,"",IF(A1528="","",IF($D$9&gt;0,$D$9,0)+IF(AND(DATE(YEAR(B1528),MONTH($D$11),DAY($D$11))&gt;B1527,DATE(YEAR(B1528),MONTH($D$11),DAY($D$11))&lt;=B1528),$D$10,0)+IF(AND($D$13&gt;B1527,$D$13&lt;=B1528),$D$12,0)))</f>
        <v>#VALUE!</v>
      </c>
      <c r="F1528" s="0" t="e">
        <f aca="false">IF(A1528="","",F1527-D1528-E1528)</f>
        <v>#VALUE!</v>
      </c>
    </row>
    <row r="1529" customFormat="false" ht="12.85" hidden="false" customHeight="false" outlineLevel="0" collapsed="false">
      <c r="A1529" s="0" t="e">
        <f aca="false">IF(AND(A1528&lt;$F$12,F1528&gt;0),A1528+1,"")</f>
        <v>#VALUE!</v>
      </c>
      <c r="B1529" s="19" t="e">
        <f aca="false">IF(A1529="","",IF(VLOOKUP($B$12,Data!$A$2:$B$8,2,0)&lt;13,EDATE($B$16,A1529*12/VLOOKUP($B$12,Data!$A$2:$B$8,2,0)),IF(VLOOKUP($B$12,Data!$A$2:$B$8,2,0)=52,B1528+7,B1528+14)))</f>
        <v>#VALUE!</v>
      </c>
      <c r="C1529" s="0" t="e">
        <f aca="false">IF(A1529="","",F1528*($B$10/VLOOKUP($B$12,Data!$A$2:$B$8,2,0)))</f>
        <v>#VALUE!</v>
      </c>
      <c r="D1529" s="0" t="e">
        <f aca="false">IF(A1529="","",IF(F1528&lt;$F$9,F1528,$F$9-C1529))</f>
        <v>#VALUE!</v>
      </c>
      <c r="E1529" s="20" t="e">
        <f aca="false">IF(D1529&gt;=F1528,"",IF(A1529="","",IF($D$9&gt;0,$D$9,0)+IF(AND(DATE(YEAR(B1529),MONTH($D$11),DAY($D$11))&gt;B1528,DATE(YEAR(B1529),MONTH($D$11),DAY($D$11))&lt;=B1529),$D$10,0)+IF(AND($D$13&gt;B1528,$D$13&lt;=B1529),$D$12,0)))</f>
        <v>#VALUE!</v>
      </c>
      <c r="F1529" s="0" t="e">
        <f aca="false">IF(A1529="","",F1528-D1529-E1529)</f>
        <v>#VALUE!</v>
      </c>
    </row>
    <row r="1530" customFormat="false" ht="12.85" hidden="false" customHeight="false" outlineLevel="0" collapsed="false">
      <c r="A1530" s="0" t="e">
        <f aca="false">IF(AND(A1529&lt;$F$12,F1529&gt;0),A1529+1,"")</f>
        <v>#VALUE!</v>
      </c>
      <c r="B1530" s="19" t="e">
        <f aca="false">IF(A1530="","",IF(VLOOKUP($B$12,Data!$A$2:$B$8,2,0)&lt;13,EDATE($B$16,A1530*12/VLOOKUP($B$12,Data!$A$2:$B$8,2,0)),IF(VLOOKUP($B$12,Data!$A$2:$B$8,2,0)=52,B1529+7,B1529+14)))</f>
        <v>#VALUE!</v>
      </c>
      <c r="C1530" s="0" t="e">
        <f aca="false">IF(A1530="","",F1529*($B$10/VLOOKUP($B$12,Data!$A$2:$B$8,2,0)))</f>
        <v>#VALUE!</v>
      </c>
      <c r="D1530" s="0" t="e">
        <f aca="false">IF(A1530="","",IF(F1529&lt;$F$9,F1529,$F$9-C1530))</f>
        <v>#VALUE!</v>
      </c>
      <c r="E1530" s="20" t="e">
        <f aca="false">IF(D1530&gt;=F1529,"",IF(A1530="","",IF($D$9&gt;0,$D$9,0)+IF(AND(DATE(YEAR(B1530),MONTH($D$11),DAY($D$11))&gt;B1529,DATE(YEAR(B1530),MONTH($D$11),DAY($D$11))&lt;=B1530),$D$10,0)+IF(AND($D$13&gt;B1529,$D$13&lt;=B1530),$D$12,0)))</f>
        <v>#VALUE!</v>
      </c>
      <c r="F1530" s="0" t="e">
        <f aca="false">IF(A1530="","",F1529-D1530-E1530)</f>
        <v>#VALUE!</v>
      </c>
    </row>
    <row r="1531" customFormat="false" ht="12.85" hidden="false" customHeight="false" outlineLevel="0" collapsed="false">
      <c r="A1531" s="0" t="e">
        <f aca="false">IF(AND(A1530&lt;$F$12,F1530&gt;0),A1530+1,"")</f>
        <v>#VALUE!</v>
      </c>
      <c r="B1531" s="19" t="e">
        <f aca="false">IF(A1531="","",IF(VLOOKUP($B$12,Data!$A$2:$B$8,2,0)&lt;13,EDATE($B$16,A1531*12/VLOOKUP($B$12,Data!$A$2:$B$8,2,0)),IF(VLOOKUP($B$12,Data!$A$2:$B$8,2,0)=52,B1530+7,B1530+14)))</f>
        <v>#VALUE!</v>
      </c>
      <c r="C1531" s="0" t="e">
        <f aca="false">IF(A1531="","",F1530*($B$10/VLOOKUP($B$12,Data!$A$2:$B$8,2,0)))</f>
        <v>#VALUE!</v>
      </c>
      <c r="D1531" s="0" t="e">
        <f aca="false">IF(A1531="","",IF(F1530&lt;$F$9,F1530,$F$9-C1531))</f>
        <v>#VALUE!</v>
      </c>
      <c r="E1531" s="20" t="e">
        <f aca="false">IF(D1531&gt;=F1530,"",IF(A1531="","",IF($D$9&gt;0,$D$9,0)+IF(AND(DATE(YEAR(B1531),MONTH($D$11),DAY($D$11))&gt;B1530,DATE(YEAR(B1531),MONTH($D$11),DAY($D$11))&lt;=B1531),$D$10,0)+IF(AND($D$13&gt;B1530,$D$13&lt;=B1531),$D$12,0)))</f>
        <v>#VALUE!</v>
      </c>
      <c r="F1531" s="0" t="e">
        <f aca="false">IF(A1531="","",F1530-D1531-E1531)</f>
        <v>#VALUE!</v>
      </c>
    </row>
    <row r="1532" customFormat="false" ht="12.85" hidden="false" customHeight="false" outlineLevel="0" collapsed="false">
      <c r="A1532" s="0" t="e">
        <f aca="false">IF(AND(A1531&lt;$F$12,F1531&gt;0),A1531+1,"")</f>
        <v>#VALUE!</v>
      </c>
      <c r="B1532" s="19" t="e">
        <f aca="false">IF(A1532="","",IF(VLOOKUP($B$12,Data!$A$2:$B$8,2,0)&lt;13,EDATE($B$16,A1532*12/VLOOKUP($B$12,Data!$A$2:$B$8,2,0)),IF(VLOOKUP($B$12,Data!$A$2:$B$8,2,0)=52,B1531+7,B1531+14)))</f>
        <v>#VALUE!</v>
      </c>
      <c r="C1532" s="0" t="e">
        <f aca="false">IF(A1532="","",F1531*($B$10/VLOOKUP($B$12,Data!$A$2:$B$8,2,0)))</f>
        <v>#VALUE!</v>
      </c>
      <c r="D1532" s="0" t="e">
        <f aca="false">IF(A1532="","",IF(F1531&lt;$F$9,F1531,$F$9-C1532))</f>
        <v>#VALUE!</v>
      </c>
      <c r="E1532" s="20" t="e">
        <f aca="false">IF(D1532&gt;=F1531,"",IF(A1532="","",IF($D$9&gt;0,$D$9,0)+IF(AND(DATE(YEAR(B1532),MONTH($D$11),DAY($D$11))&gt;B1531,DATE(YEAR(B1532),MONTH($D$11),DAY($D$11))&lt;=B1532),$D$10,0)+IF(AND($D$13&gt;B1531,$D$13&lt;=B1532),$D$12,0)))</f>
        <v>#VALUE!</v>
      </c>
      <c r="F1532" s="0" t="e">
        <f aca="false">IF(A1532="","",F1531-D1532-E1532)</f>
        <v>#VALUE!</v>
      </c>
    </row>
    <row r="1533" customFormat="false" ht="12.85" hidden="false" customHeight="false" outlineLevel="0" collapsed="false">
      <c r="A1533" s="0" t="e">
        <f aca="false">IF(AND(A1532&lt;$F$12,F1532&gt;0),A1532+1,"")</f>
        <v>#VALUE!</v>
      </c>
      <c r="B1533" s="19" t="e">
        <f aca="false">IF(A1533="","",IF(VLOOKUP($B$12,Data!$A$2:$B$8,2,0)&lt;13,EDATE($B$16,A1533*12/VLOOKUP($B$12,Data!$A$2:$B$8,2,0)),IF(VLOOKUP($B$12,Data!$A$2:$B$8,2,0)=52,B1532+7,B1532+14)))</f>
        <v>#VALUE!</v>
      </c>
      <c r="C1533" s="0" t="e">
        <f aca="false">IF(A1533="","",F1532*($B$10/VLOOKUP($B$12,Data!$A$2:$B$8,2,0)))</f>
        <v>#VALUE!</v>
      </c>
      <c r="D1533" s="0" t="e">
        <f aca="false">IF(A1533="","",IF(F1532&lt;$F$9,F1532,$F$9-C1533))</f>
        <v>#VALUE!</v>
      </c>
      <c r="E1533" s="20" t="e">
        <f aca="false">IF(D1533&gt;=F1532,"",IF(A1533="","",IF($D$9&gt;0,$D$9,0)+IF(AND(DATE(YEAR(B1533),MONTH($D$11),DAY($D$11))&gt;B1532,DATE(YEAR(B1533),MONTH($D$11),DAY($D$11))&lt;=B1533),$D$10,0)+IF(AND($D$13&gt;B1532,$D$13&lt;=B1533),$D$12,0)))</f>
        <v>#VALUE!</v>
      </c>
      <c r="F1533" s="0" t="e">
        <f aca="false">IF(A1533="","",F1532-D1533-E1533)</f>
        <v>#VALUE!</v>
      </c>
    </row>
    <row r="1534" customFormat="false" ht="12.85" hidden="false" customHeight="false" outlineLevel="0" collapsed="false">
      <c r="A1534" s="0" t="e">
        <f aca="false">IF(AND(A1533&lt;$F$12,F1533&gt;0),A1533+1,"")</f>
        <v>#VALUE!</v>
      </c>
      <c r="B1534" s="19" t="e">
        <f aca="false">IF(A1534="","",IF(VLOOKUP($B$12,Data!$A$2:$B$8,2,0)&lt;13,EDATE($B$16,A1534*12/VLOOKUP($B$12,Data!$A$2:$B$8,2,0)),IF(VLOOKUP($B$12,Data!$A$2:$B$8,2,0)=52,B1533+7,B1533+14)))</f>
        <v>#VALUE!</v>
      </c>
      <c r="C1534" s="0" t="e">
        <f aca="false">IF(A1534="","",F1533*($B$10/VLOOKUP($B$12,Data!$A$2:$B$8,2,0)))</f>
        <v>#VALUE!</v>
      </c>
      <c r="D1534" s="0" t="e">
        <f aca="false">IF(A1534="","",IF(F1533&lt;$F$9,F1533,$F$9-C1534))</f>
        <v>#VALUE!</v>
      </c>
      <c r="E1534" s="20" t="e">
        <f aca="false">IF(D1534&gt;=F1533,"",IF(A1534="","",IF($D$9&gt;0,$D$9,0)+IF(AND(DATE(YEAR(B1534),MONTH($D$11),DAY($D$11))&gt;B1533,DATE(YEAR(B1534),MONTH($D$11),DAY($D$11))&lt;=B1534),$D$10,0)+IF(AND($D$13&gt;B1533,$D$13&lt;=B1534),$D$12,0)))</f>
        <v>#VALUE!</v>
      </c>
      <c r="F1534" s="0" t="e">
        <f aca="false">IF(A1534="","",F1533-D1534-E1534)</f>
        <v>#VALUE!</v>
      </c>
    </row>
    <row r="1535" customFormat="false" ht="12.85" hidden="false" customHeight="false" outlineLevel="0" collapsed="false">
      <c r="A1535" s="0" t="e">
        <f aca="false">IF(AND(A1534&lt;$F$12,F1534&gt;0),A1534+1,"")</f>
        <v>#VALUE!</v>
      </c>
      <c r="B1535" s="19" t="e">
        <f aca="false">IF(A1535="","",IF(VLOOKUP($B$12,Data!$A$2:$B$8,2,0)&lt;13,EDATE($B$16,A1535*12/VLOOKUP($B$12,Data!$A$2:$B$8,2,0)),IF(VLOOKUP($B$12,Data!$A$2:$B$8,2,0)=52,B1534+7,B1534+14)))</f>
        <v>#VALUE!</v>
      </c>
      <c r="C1535" s="0" t="e">
        <f aca="false">IF(A1535="","",F1534*($B$10/VLOOKUP($B$12,Data!$A$2:$B$8,2,0)))</f>
        <v>#VALUE!</v>
      </c>
      <c r="D1535" s="0" t="e">
        <f aca="false">IF(A1535="","",IF(F1534&lt;$F$9,F1534,$F$9-C1535))</f>
        <v>#VALUE!</v>
      </c>
      <c r="E1535" s="20" t="e">
        <f aca="false">IF(D1535&gt;=F1534,"",IF(A1535="","",IF($D$9&gt;0,$D$9,0)+IF(AND(DATE(YEAR(B1535),MONTH($D$11),DAY($D$11))&gt;B1534,DATE(YEAR(B1535),MONTH($D$11),DAY($D$11))&lt;=B1535),$D$10,0)+IF(AND($D$13&gt;B1534,$D$13&lt;=B1535),$D$12,0)))</f>
        <v>#VALUE!</v>
      </c>
      <c r="F1535" s="0" t="e">
        <f aca="false">IF(A1535="","",F1534-D1535-E1535)</f>
        <v>#VALUE!</v>
      </c>
    </row>
    <row r="1536" customFormat="false" ht="12.85" hidden="false" customHeight="false" outlineLevel="0" collapsed="false">
      <c r="A1536" s="0" t="e">
        <f aca="false">IF(AND(A1535&lt;$F$12,F1535&gt;0),A1535+1,"")</f>
        <v>#VALUE!</v>
      </c>
      <c r="B1536" s="19" t="e">
        <f aca="false">IF(A1536="","",IF(VLOOKUP($B$12,Data!$A$2:$B$8,2,0)&lt;13,EDATE($B$16,A1536*12/VLOOKUP($B$12,Data!$A$2:$B$8,2,0)),IF(VLOOKUP($B$12,Data!$A$2:$B$8,2,0)=52,B1535+7,B1535+14)))</f>
        <v>#VALUE!</v>
      </c>
      <c r="C1536" s="0" t="e">
        <f aca="false">IF(A1536="","",F1535*($B$10/VLOOKUP($B$12,Data!$A$2:$B$8,2,0)))</f>
        <v>#VALUE!</v>
      </c>
      <c r="D1536" s="0" t="e">
        <f aca="false">IF(A1536="","",IF(F1535&lt;$F$9,F1535,$F$9-C1536))</f>
        <v>#VALUE!</v>
      </c>
      <c r="E1536" s="20" t="e">
        <f aca="false">IF(D1536&gt;=F1535,"",IF(A1536="","",IF($D$9&gt;0,$D$9,0)+IF(AND(DATE(YEAR(B1536),MONTH($D$11),DAY($D$11))&gt;B1535,DATE(YEAR(B1536),MONTH($D$11),DAY($D$11))&lt;=B1536),$D$10,0)+IF(AND($D$13&gt;B1535,$D$13&lt;=B1536),$D$12,0)))</f>
        <v>#VALUE!</v>
      </c>
      <c r="F1536" s="0" t="e">
        <f aca="false">IF(A1536="","",F1535-D1536-E1536)</f>
        <v>#VALUE!</v>
      </c>
    </row>
    <row r="1537" customFormat="false" ht="12.85" hidden="false" customHeight="false" outlineLevel="0" collapsed="false">
      <c r="A1537" s="0" t="e">
        <f aca="false">IF(AND(A1536&lt;$F$12,F1536&gt;0),A1536+1,"")</f>
        <v>#VALUE!</v>
      </c>
      <c r="B1537" s="19" t="e">
        <f aca="false">IF(A1537="","",IF(VLOOKUP($B$12,Data!$A$2:$B$8,2,0)&lt;13,EDATE($B$16,A1537*12/VLOOKUP($B$12,Data!$A$2:$B$8,2,0)),IF(VLOOKUP($B$12,Data!$A$2:$B$8,2,0)=52,B1536+7,B1536+14)))</f>
        <v>#VALUE!</v>
      </c>
      <c r="C1537" s="0" t="e">
        <f aca="false">IF(A1537="","",F1536*($B$10/VLOOKUP($B$12,Data!$A$2:$B$8,2,0)))</f>
        <v>#VALUE!</v>
      </c>
      <c r="D1537" s="0" t="e">
        <f aca="false">IF(A1537="","",IF(F1536&lt;$F$9,F1536,$F$9-C1537))</f>
        <v>#VALUE!</v>
      </c>
      <c r="E1537" s="20" t="e">
        <f aca="false">IF(D1537&gt;=F1536,"",IF(A1537="","",IF($D$9&gt;0,$D$9,0)+IF(AND(DATE(YEAR(B1537),MONTH($D$11),DAY($D$11))&gt;B1536,DATE(YEAR(B1537),MONTH($D$11),DAY($D$11))&lt;=B1537),$D$10,0)+IF(AND($D$13&gt;B1536,$D$13&lt;=B1537),$D$12,0)))</f>
        <v>#VALUE!</v>
      </c>
      <c r="F1537" s="0" t="e">
        <f aca="false">IF(A1537="","",F1536-D1537-E1537)</f>
        <v>#VALUE!</v>
      </c>
    </row>
    <row r="1538" customFormat="false" ht="12.85" hidden="false" customHeight="false" outlineLevel="0" collapsed="false">
      <c r="A1538" s="0" t="e">
        <f aca="false">IF(AND(A1537&lt;$F$12,F1537&gt;0),A1537+1,"")</f>
        <v>#VALUE!</v>
      </c>
      <c r="B1538" s="19" t="e">
        <f aca="false">IF(A1538="","",IF(VLOOKUP($B$12,Data!$A$2:$B$8,2,0)&lt;13,EDATE($B$16,A1538*12/VLOOKUP($B$12,Data!$A$2:$B$8,2,0)),IF(VLOOKUP($B$12,Data!$A$2:$B$8,2,0)=52,B1537+7,B1537+14)))</f>
        <v>#VALUE!</v>
      </c>
      <c r="C1538" s="0" t="e">
        <f aca="false">IF(A1538="","",F1537*($B$10/VLOOKUP($B$12,Data!$A$2:$B$8,2,0)))</f>
        <v>#VALUE!</v>
      </c>
      <c r="D1538" s="0" t="e">
        <f aca="false">IF(A1538="","",IF(F1537&lt;$F$9,F1537,$F$9-C1538))</f>
        <v>#VALUE!</v>
      </c>
      <c r="E1538" s="20" t="e">
        <f aca="false">IF(D1538&gt;=F1537,"",IF(A1538="","",IF($D$9&gt;0,$D$9,0)+IF(AND(DATE(YEAR(B1538),MONTH($D$11),DAY($D$11))&gt;B1537,DATE(YEAR(B1538),MONTH($D$11),DAY($D$11))&lt;=B1538),$D$10,0)+IF(AND($D$13&gt;B1537,$D$13&lt;=B1538),$D$12,0)))</f>
        <v>#VALUE!</v>
      </c>
      <c r="F1538" s="0" t="e">
        <f aca="false">IF(A1538="","",F1537-D1538-E1538)</f>
        <v>#VALUE!</v>
      </c>
    </row>
    <row r="1539" customFormat="false" ht="12.85" hidden="false" customHeight="false" outlineLevel="0" collapsed="false">
      <c r="A1539" s="0" t="e">
        <f aca="false">IF(AND(A1538&lt;$F$12,F1538&gt;0),A1538+1,"")</f>
        <v>#VALUE!</v>
      </c>
      <c r="B1539" s="19" t="e">
        <f aca="false">IF(A1539="","",IF(VLOOKUP($B$12,Data!$A$2:$B$8,2,0)&lt;13,EDATE($B$16,A1539*12/VLOOKUP($B$12,Data!$A$2:$B$8,2,0)),IF(VLOOKUP($B$12,Data!$A$2:$B$8,2,0)=52,B1538+7,B1538+14)))</f>
        <v>#VALUE!</v>
      </c>
      <c r="C1539" s="0" t="e">
        <f aca="false">IF(A1539="","",F1538*($B$10/VLOOKUP($B$12,Data!$A$2:$B$8,2,0)))</f>
        <v>#VALUE!</v>
      </c>
      <c r="D1539" s="0" t="e">
        <f aca="false">IF(A1539="","",IF(F1538&lt;$F$9,F1538,$F$9-C1539))</f>
        <v>#VALUE!</v>
      </c>
      <c r="E1539" s="20" t="e">
        <f aca="false">IF(D1539&gt;=F1538,"",IF(A1539="","",IF($D$9&gt;0,$D$9,0)+IF(AND(DATE(YEAR(B1539),MONTH($D$11),DAY($D$11))&gt;B1538,DATE(YEAR(B1539),MONTH($D$11),DAY($D$11))&lt;=B1539),$D$10,0)+IF(AND($D$13&gt;B1538,$D$13&lt;=B1539),$D$12,0)))</f>
        <v>#VALUE!</v>
      </c>
      <c r="F1539" s="0" t="e">
        <f aca="false">IF(A1539="","",F1538-D1539-E1539)</f>
        <v>#VALUE!</v>
      </c>
    </row>
    <row r="1540" customFormat="false" ht="12.85" hidden="false" customHeight="false" outlineLevel="0" collapsed="false">
      <c r="A1540" s="0" t="e">
        <f aca="false">IF(AND(A1539&lt;$F$12,F1539&gt;0),A1539+1,"")</f>
        <v>#VALUE!</v>
      </c>
      <c r="B1540" s="19" t="e">
        <f aca="false">IF(A1540="","",IF(VLOOKUP($B$12,Data!$A$2:$B$8,2,0)&lt;13,EDATE($B$16,A1540*12/VLOOKUP($B$12,Data!$A$2:$B$8,2,0)),IF(VLOOKUP($B$12,Data!$A$2:$B$8,2,0)=52,B1539+7,B1539+14)))</f>
        <v>#VALUE!</v>
      </c>
      <c r="C1540" s="0" t="e">
        <f aca="false">IF(A1540="","",F1539*($B$10/VLOOKUP($B$12,Data!$A$2:$B$8,2,0)))</f>
        <v>#VALUE!</v>
      </c>
      <c r="D1540" s="0" t="e">
        <f aca="false">IF(A1540="","",IF(F1539&lt;$F$9,F1539,$F$9-C1540))</f>
        <v>#VALUE!</v>
      </c>
      <c r="E1540" s="20" t="e">
        <f aca="false">IF(D1540&gt;=F1539,"",IF(A1540="","",IF($D$9&gt;0,$D$9,0)+IF(AND(DATE(YEAR(B1540),MONTH($D$11),DAY($D$11))&gt;B1539,DATE(YEAR(B1540),MONTH($D$11),DAY($D$11))&lt;=B1540),$D$10,0)+IF(AND($D$13&gt;B1539,$D$13&lt;=B1540),$D$12,0)))</f>
        <v>#VALUE!</v>
      </c>
      <c r="F1540" s="0" t="e">
        <f aca="false">IF(A1540="","",F1539-D1540-E1540)</f>
        <v>#VALUE!</v>
      </c>
    </row>
    <row r="1541" customFormat="false" ht="12.85" hidden="false" customHeight="false" outlineLevel="0" collapsed="false">
      <c r="A1541" s="0" t="e">
        <f aca="false">IF(AND(A1540&lt;$F$12,F1540&gt;0),A1540+1,"")</f>
        <v>#VALUE!</v>
      </c>
      <c r="B1541" s="19" t="e">
        <f aca="false">IF(A1541="","",IF(VLOOKUP($B$12,Data!$A$2:$B$8,2,0)&lt;13,EDATE($B$16,A1541*12/VLOOKUP($B$12,Data!$A$2:$B$8,2,0)),IF(VLOOKUP($B$12,Data!$A$2:$B$8,2,0)=52,B1540+7,B1540+14)))</f>
        <v>#VALUE!</v>
      </c>
      <c r="C1541" s="0" t="e">
        <f aca="false">IF(A1541="","",F1540*($B$10/VLOOKUP($B$12,Data!$A$2:$B$8,2,0)))</f>
        <v>#VALUE!</v>
      </c>
      <c r="D1541" s="0" t="e">
        <f aca="false">IF(A1541="","",IF(F1540&lt;$F$9,F1540,$F$9-C1541))</f>
        <v>#VALUE!</v>
      </c>
      <c r="E1541" s="20" t="e">
        <f aca="false">IF(D1541&gt;=F1540,"",IF(A1541="","",IF($D$9&gt;0,$D$9,0)+IF(AND(DATE(YEAR(B1541),MONTH($D$11),DAY($D$11))&gt;B1540,DATE(YEAR(B1541),MONTH($D$11),DAY($D$11))&lt;=B1541),$D$10,0)+IF(AND($D$13&gt;B1540,$D$13&lt;=B1541),$D$12,0)))</f>
        <v>#VALUE!</v>
      </c>
      <c r="F1541" s="0" t="e">
        <f aca="false">IF(A1541="","",F1540-D1541-E1541)</f>
        <v>#VALUE!</v>
      </c>
    </row>
    <row r="1542" customFormat="false" ht="12.85" hidden="false" customHeight="false" outlineLevel="0" collapsed="false">
      <c r="A1542" s="0" t="e">
        <f aca="false">IF(AND(A1541&lt;$F$12,F1541&gt;0),A1541+1,"")</f>
        <v>#VALUE!</v>
      </c>
      <c r="B1542" s="19" t="e">
        <f aca="false">IF(A1542="","",IF(VLOOKUP($B$12,Data!$A$2:$B$8,2,0)&lt;13,EDATE($B$16,A1542*12/VLOOKUP($B$12,Data!$A$2:$B$8,2,0)),IF(VLOOKUP($B$12,Data!$A$2:$B$8,2,0)=52,B1541+7,B1541+14)))</f>
        <v>#VALUE!</v>
      </c>
      <c r="C1542" s="0" t="e">
        <f aca="false">IF(A1542="","",F1541*($B$10/VLOOKUP($B$12,Data!$A$2:$B$8,2,0)))</f>
        <v>#VALUE!</v>
      </c>
      <c r="D1542" s="0" t="e">
        <f aca="false">IF(A1542="","",IF(F1541&lt;$F$9,F1541,$F$9-C1542))</f>
        <v>#VALUE!</v>
      </c>
      <c r="E1542" s="20" t="e">
        <f aca="false">IF(D1542&gt;=F1541,"",IF(A1542="","",IF($D$9&gt;0,$D$9,0)+IF(AND(DATE(YEAR(B1542),MONTH($D$11),DAY($D$11))&gt;B1541,DATE(YEAR(B1542),MONTH($D$11),DAY($D$11))&lt;=B1542),$D$10,0)+IF(AND($D$13&gt;B1541,$D$13&lt;=B1542),$D$12,0)))</f>
        <v>#VALUE!</v>
      </c>
      <c r="F1542" s="0" t="e">
        <f aca="false">IF(A1542="","",F1541-D1542-E1542)</f>
        <v>#VALUE!</v>
      </c>
    </row>
    <row r="1543" customFormat="false" ht="12.85" hidden="false" customHeight="false" outlineLevel="0" collapsed="false">
      <c r="A1543" s="0" t="e">
        <f aca="false">IF(AND(A1542&lt;$F$12,F1542&gt;0),A1542+1,"")</f>
        <v>#VALUE!</v>
      </c>
      <c r="B1543" s="19" t="e">
        <f aca="false">IF(A1543="","",IF(VLOOKUP($B$12,Data!$A$2:$B$8,2,0)&lt;13,EDATE($B$16,A1543*12/VLOOKUP($B$12,Data!$A$2:$B$8,2,0)),IF(VLOOKUP($B$12,Data!$A$2:$B$8,2,0)=52,B1542+7,B1542+14)))</f>
        <v>#VALUE!</v>
      </c>
      <c r="C1543" s="0" t="e">
        <f aca="false">IF(A1543="","",F1542*($B$10/VLOOKUP($B$12,Data!$A$2:$B$8,2,0)))</f>
        <v>#VALUE!</v>
      </c>
      <c r="D1543" s="0" t="e">
        <f aca="false">IF(A1543="","",IF(F1542&lt;$F$9,F1542,$F$9-C1543))</f>
        <v>#VALUE!</v>
      </c>
      <c r="E1543" s="20" t="e">
        <f aca="false">IF(D1543&gt;=F1542,"",IF(A1543="","",IF($D$9&gt;0,$D$9,0)+IF(AND(DATE(YEAR(B1543),MONTH($D$11),DAY($D$11))&gt;B1542,DATE(YEAR(B1543),MONTH($D$11),DAY($D$11))&lt;=B1543),$D$10,0)+IF(AND($D$13&gt;B1542,$D$13&lt;=B1543),$D$12,0)))</f>
        <v>#VALUE!</v>
      </c>
      <c r="F1543" s="0" t="e">
        <f aca="false">IF(A1543="","",F1542-D1543-E1543)</f>
        <v>#VALUE!</v>
      </c>
    </row>
    <row r="1544" customFormat="false" ht="12.85" hidden="false" customHeight="false" outlineLevel="0" collapsed="false">
      <c r="A1544" s="0" t="e">
        <f aca="false">IF(AND(A1543&lt;$F$12,F1543&gt;0),A1543+1,"")</f>
        <v>#VALUE!</v>
      </c>
      <c r="B1544" s="19" t="e">
        <f aca="false">IF(A1544="","",IF(VLOOKUP($B$12,Data!$A$2:$B$8,2,0)&lt;13,EDATE($B$16,A1544*12/VLOOKUP($B$12,Data!$A$2:$B$8,2,0)),IF(VLOOKUP($B$12,Data!$A$2:$B$8,2,0)=52,B1543+7,B1543+14)))</f>
        <v>#VALUE!</v>
      </c>
      <c r="C1544" s="0" t="e">
        <f aca="false">IF(A1544="","",F1543*($B$10/VLOOKUP($B$12,Data!$A$2:$B$8,2,0)))</f>
        <v>#VALUE!</v>
      </c>
      <c r="D1544" s="0" t="e">
        <f aca="false">IF(A1544="","",IF(F1543&lt;$F$9,F1543,$F$9-C1544))</f>
        <v>#VALUE!</v>
      </c>
      <c r="E1544" s="20" t="e">
        <f aca="false">IF(D1544&gt;=F1543,"",IF(A1544="","",IF($D$9&gt;0,$D$9,0)+IF(AND(DATE(YEAR(B1544),MONTH($D$11),DAY($D$11))&gt;B1543,DATE(YEAR(B1544),MONTH($D$11),DAY($D$11))&lt;=B1544),$D$10,0)+IF(AND($D$13&gt;B1543,$D$13&lt;=B1544),$D$12,0)))</f>
        <v>#VALUE!</v>
      </c>
      <c r="F1544" s="0" t="e">
        <f aca="false">IF(A1544="","",F1543-D1544-E1544)</f>
        <v>#VALUE!</v>
      </c>
    </row>
    <row r="1545" customFormat="false" ht="12.85" hidden="false" customHeight="false" outlineLevel="0" collapsed="false">
      <c r="A1545" s="0" t="e">
        <f aca="false">IF(AND(A1544&lt;$F$12,F1544&gt;0),A1544+1,"")</f>
        <v>#VALUE!</v>
      </c>
      <c r="B1545" s="19" t="e">
        <f aca="false">IF(A1545="","",IF(VLOOKUP($B$12,Data!$A$2:$B$8,2,0)&lt;13,EDATE($B$16,A1545*12/VLOOKUP($B$12,Data!$A$2:$B$8,2,0)),IF(VLOOKUP($B$12,Data!$A$2:$B$8,2,0)=52,B1544+7,B1544+14)))</f>
        <v>#VALUE!</v>
      </c>
      <c r="C1545" s="0" t="e">
        <f aca="false">IF(A1545="","",F1544*($B$10/VLOOKUP($B$12,Data!$A$2:$B$8,2,0)))</f>
        <v>#VALUE!</v>
      </c>
      <c r="D1545" s="0" t="e">
        <f aca="false">IF(A1545="","",IF(F1544&lt;$F$9,F1544,$F$9-C1545))</f>
        <v>#VALUE!</v>
      </c>
      <c r="E1545" s="20" t="e">
        <f aca="false">IF(D1545&gt;=F1544,"",IF(A1545="","",IF($D$9&gt;0,$D$9,0)+IF(AND(DATE(YEAR(B1545),MONTH($D$11),DAY($D$11))&gt;B1544,DATE(YEAR(B1545),MONTH($D$11),DAY($D$11))&lt;=B1545),$D$10,0)+IF(AND($D$13&gt;B1544,$D$13&lt;=B1545),$D$12,0)))</f>
        <v>#VALUE!</v>
      </c>
      <c r="F1545" s="0" t="e">
        <f aca="false">IF(A1545="","",F1544-D1545-E1545)</f>
        <v>#VALUE!</v>
      </c>
    </row>
    <row r="1546" customFormat="false" ht="12.85" hidden="false" customHeight="false" outlineLevel="0" collapsed="false">
      <c r="A1546" s="0" t="e">
        <f aca="false">IF(AND(A1545&lt;$F$12,F1545&gt;0),A1545+1,"")</f>
        <v>#VALUE!</v>
      </c>
      <c r="B1546" s="19" t="e">
        <f aca="false">IF(A1546="","",IF(VLOOKUP($B$12,Data!$A$2:$B$8,2,0)&lt;13,EDATE($B$16,A1546*12/VLOOKUP($B$12,Data!$A$2:$B$8,2,0)),IF(VLOOKUP($B$12,Data!$A$2:$B$8,2,0)=52,B1545+7,B1545+14)))</f>
        <v>#VALUE!</v>
      </c>
      <c r="C1546" s="0" t="e">
        <f aca="false">IF(A1546="","",F1545*($B$10/VLOOKUP($B$12,Data!$A$2:$B$8,2,0)))</f>
        <v>#VALUE!</v>
      </c>
      <c r="D1546" s="0" t="e">
        <f aca="false">IF(A1546="","",IF(F1545&lt;$F$9,F1545,$F$9-C1546))</f>
        <v>#VALUE!</v>
      </c>
      <c r="E1546" s="20" t="e">
        <f aca="false">IF(D1546&gt;=F1545,"",IF(A1546="","",IF($D$9&gt;0,$D$9,0)+IF(AND(DATE(YEAR(B1546),MONTH($D$11),DAY($D$11))&gt;B1545,DATE(YEAR(B1546),MONTH($D$11),DAY($D$11))&lt;=B1546),$D$10,0)+IF(AND($D$13&gt;B1545,$D$13&lt;=B1546),$D$12,0)))</f>
        <v>#VALUE!</v>
      </c>
      <c r="F1546" s="0" t="e">
        <f aca="false">IF(A1546="","",F1545-D1546-E1546)</f>
        <v>#VALUE!</v>
      </c>
    </row>
    <row r="1547" customFormat="false" ht="12.85" hidden="false" customHeight="false" outlineLevel="0" collapsed="false">
      <c r="A1547" s="0" t="e">
        <f aca="false">IF(AND(A1546&lt;$F$12,F1546&gt;0),A1546+1,"")</f>
        <v>#VALUE!</v>
      </c>
      <c r="B1547" s="19" t="e">
        <f aca="false">IF(A1547="","",IF(VLOOKUP($B$12,Data!$A$2:$B$8,2,0)&lt;13,EDATE($B$16,A1547*12/VLOOKUP($B$12,Data!$A$2:$B$8,2,0)),IF(VLOOKUP($B$12,Data!$A$2:$B$8,2,0)=52,B1546+7,B1546+14)))</f>
        <v>#VALUE!</v>
      </c>
      <c r="C1547" s="0" t="e">
        <f aca="false">IF(A1547="","",F1546*($B$10/VLOOKUP($B$12,Data!$A$2:$B$8,2,0)))</f>
        <v>#VALUE!</v>
      </c>
      <c r="D1547" s="0" t="e">
        <f aca="false">IF(A1547="","",IF(F1546&lt;$F$9,F1546,$F$9-C1547))</f>
        <v>#VALUE!</v>
      </c>
      <c r="E1547" s="20" t="e">
        <f aca="false">IF(D1547&gt;=F1546,"",IF(A1547="","",IF($D$9&gt;0,$D$9,0)+IF(AND(DATE(YEAR(B1547),MONTH($D$11),DAY($D$11))&gt;B1546,DATE(YEAR(B1547),MONTH($D$11),DAY($D$11))&lt;=B1547),$D$10,0)+IF(AND($D$13&gt;B1546,$D$13&lt;=B1547),$D$12,0)))</f>
        <v>#VALUE!</v>
      </c>
      <c r="F1547" s="0" t="e">
        <f aca="false">IF(A1547="","",F1546-D1547-E1547)</f>
        <v>#VALUE!</v>
      </c>
    </row>
    <row r="1548" customFormat="false" ht="12.85" hidden="false" customHeight="false" outlineLevel="0" collapsed="false">
      <c r="A1548" s="0" t="e">
        <f aca="false">IF(AND(A1547&lt;$F$12,F1547&gt;0),A1547+1,"")</f>
        <v>#VALUE!</v>
      </c>
      <c r="B1548" s="19" t="e">
        <f aca="false">IF(A1548="","",IF(VLOOKUP($B$12,Data!$A$2:$B$8,2,0)&lt;13,EDATE($B$16,A1548*12/VLOOKUP($B$12,Data!$A$2:$B$8,2,0)),IF(VLOOKUP($B$12,Data!$A$2:$B$8,2,0)=52,B1547+7,B1547+14)))</f>
        <v>#VALUE!</v>
      </c>
      <c r="C1548" s="0" t="e">
        <f aca="false">IF(A1548="","",F1547*($B$10/VLOOKUP($B$12,Data!$A$2:$B$8,2,0)))</f>
        <v>#VALUE!</v>
      </c>
      <c r="D1548" s="0" t="e">
        <f aca="false">IF(A1548="","",IF(F1547&lt;$F$9,F1547,$F$9-C1548))</f>
        <v>#VALUE!</v>
      </c>
      <c r="E1548" s="20" t="e">
        <f aca="false">IF(D1548&gt;=F1547,"",IF(A1548="","",IF($D$9&gt;0,$D$9,0)+IF(AND(DATE(YEAR(B1548),MONTH($D$11),DAY($D$11))&gt;B1547,DATE(YEAR(B1548),MONTH($D$11),DAY($D$11))&lt;=B1548),$D$10,0)+IF(AND($D$13&gt;B1547,$D$13&lt;=B1548),$D$12,0)))</f>
        <v>#VALUE!</v>
      </c>
      <c r="F1548" s="0" t="e">
        <f aca="false">IF(A1548="","",F1547-D1548-E1548)</f>
        <v>#VALUE!</v>
      </c>
    </row>
    <row r="1549" customFormat="false" ht="12.85" hidden="false" customHeight="false" outlineLevel="0" collapsed="false">
      <c r="A1549" s="0" t="e">
        <f aca="false">IF(AND(A1548&lt;$F$12,F1548&gt;0),A1548+1,"")</f>
        <v>#VALUE!</v>
      </c>
      <c r="B1549" s="19" t="e">
        <f aca="false">IF(A1549="","",IF(VLOOKUP($B$12,Data!$A$2:$B$8,2,0)&lt;13,EDATE($B$16,A1549*12/VLOOKUP($B$12,Data!$A$2:$B$8,2,0)),IF(VLOOKUP($B$12,Data!$A$2:$B$8,2,0)=52,B1548+7,B1548+14)))</f>
        <v>#VALUE!</v>
      </c>
      <c r="C1549" s="0" t="e">
        <f aca="false">IF(A1549="","",F1548*($B$10/VLOOKUP($B$12,Data!$A$2:$B$8,2,0)))</f>
        <v>#VALUE!</v>
      </c>
      <c r="D1549" s="0" t="e">
        <f aca="false">IF(A1549="","",IF(F1548&lt;$F$9,F1548,$F$9-C1549))</f>
        <v>#VALUE!</v>
      </c>
      <c r="E1549" s="20" t="e">
        <f aca="false">IF(D1549&gt;=F1548,"",IF(A1549="","",IF($D$9&gt;0,$D$9,0)+IF(AND(DATE(YEAR(B1549),MONTH($D$11),DAY($D$11))&gt;B1548,DATE(YEAR(B1549),MONTH($D$11),DAY($D$11))&lt;=B1549),$D$10,0)+IF(AND($D$13&gt;B1548,$D$13&lt;=B1549),$D$12,0)))</f>
        <v>#VALUE!</v>
      </c>
      <c r="F1549" s="0" t="e">
        <f aca="false">IF(A1549="","",F1548-D1549-E1549)</f>
        <v>#VALUE!</v>
      </c>
    </row>
    <row r="1550" customFormat="false" ht="12.85" hidden="false" customHeight="false" outlineLevel="0" collapsed="false">
      <c r="A1550" s="0" t="e">
        <f aca="false">IF(AND(A1549&lt;$F$12,F1549&gt;0),A1549+1,"")</f>
        <v>#VALUE!</v>
      </c>
      <c r="B1550" s="19" t="e">
        <f aca="false">IF(A1550="","",IF(VLOOKUP($B$12,Data!$A$2:$B$8,2,0)&lt;13,EDATE($B$16,A1550*12/VLOOKUP($B$12,Data!$A$2:$B$8,2,0)),IF(VLOOKUP($B$12,Data!$A$2:$B$8,2,0)=52,B1549+7,B1549+14)))</f>
        <v>#VALUE!</v>
      </c>
      <c r="C1550" s="0" t="e">
        <f aca="false">IF(A1550="","",F1549*($B$10/VLOOKUP($B$12,Data!$A$2:$B$8,2,0)))</f>
        <v>#VALUE!</v>
      </c>
      <c r="D1550" s="0" t="e">
        <f aca="false">IF(A1550="","",IF(F1549&lt;$F$9,F1549,$F$9-C1550))</f>
        <v>#VALUE!</v>
      </c>
      <c r="E1550" s="20" t="e">
        <f aca="false">IF(D1550&gt;=F1549,"",IF(A1550="","",IF($D$9&gt;0,$D$9,0)+IF(AND(DATE(YEAR(B1550),MONTH($D$11),DAY($D$11))&gt;B1549,DATE(YEAR(B1550),MONTH($D$11),DAY($D$11))&lt;=B1550),$D$10,0)+IF(AND($D$13&gt;B1549,$D$13&lt;=B1550),$D$12,0)))</f>
        <v>#VALUE!</v>
      </c>
      <c r="F1550" s="0" t="e">
        <f aca="false">IF(A1550="","",F1549-D1550-E1550)</f>
        <v>#VALUE!</v>
      </c>
    </row>
    <row r="1551" customFormat="false" ht="12.85" hidden="false" customHeight="false" outlineLevel="0" collapsed="false">
      <c r="A1551" s="0" t="e">
        <f aca="false">IF(AND(A1550&lt;$F$12,F1550&gt;0),A1550+1,"")</f>
        <v>#VALUE!</v>
      </c>
      <c r="B1551" s="19" t="e">
        <f aca="false">IF(A1551="","",IF(VLOOKUP($B$12,Data!$A$2:$B$8,2,0)&lt;13,EDATE($B$16,A1551*12/VLOOKUP($B$12,Data!$A$2:$B$8,2,0)),IF(VLOOKUP($B$12,Data!$A$2:$B$8,2,0)=52,B1550+7,B1550+14)))</f>
        <v>#VALUE!</v>
      </c>
      <c r="C1551" s="0" t="e">
        <f aca="false">IF(A1551="","",F1550*($B$10/VLOOKUP($B$12,Data!$A$2:$B$8,2,0)))</f>
        <v>#VALUE!</v>
      </c>
      <c r="D1551" s="0" t="e">
        <f aca="false">IF(A1551="","",IF(F1550&lt;$F$9,F1550,$F$9-C1551))</f>
        <v>#VALUE!</v>
      </c>
      <c r="E1551" s="20" t="e">
        <f aca="false">IF(D1551&gt;=F1550,"",IF(A1551="","",IF($D$9&gt;0,$D$9,0)+IF(AND(DATE(YEAR(B1551),MONTH($D$11),DAY($D$11))&gt;B1550,DATE(YEAR(B1551),MONTH($D$11),DAY($D$11))&lt;=B1551),$D$10,0)+IF(AND($D$13&gt;B1550,$D$13&lt;=B1551),$D$12,0)))</f>
        <v>#VALUE!</v>
      </c>
      <c r="F1551" s="0" t="e">
        <f aca="false">IF(A1551="","",F1550-D1551-E1551)</f>
        <v>#VALUE!</v>
      </c>
    </row>
    <row r="1552" customFormat="false" ht="12.85" hidden="false" customHeight="false" outlineLevel="0" collapsed="false">
      <c r="A1552" s="0" t="e">
        <f aca="false">IF(AND(A1551&lt;$F$12,F1551&gt;0),A1551+1,"")</f>
        <v>#VALUE!</v>
      </c>
      <c r="B1552" s="19" t="e">
        <f aca="false">IF(A1552="","",IF(VLOOKUP($B$12,Data!$A$2:$B$8,2,0)&lt;13,EDATE($B$16,A1552*12/VLOOKUP($B$12,Data!$A$2:$B$8,2,0)),IF(VLOOKUP($B$12,Data!$A$2:$B$8,2,0)=52,B1551+7,B1551+14)))</f>
        <v>#VALUE!</v>
      </c>
      <c r="C1552" s="0" t="e">
        <f aca="false">IF(A1552="","",F1551*($B$10/VLOOKUP($B$12,Data!$A$2:$B$8,2,0)))</f>
        <v>#VALUE!</v>
      </c>
      <c r="D1552" s="0" t="e">
        <f aca="false">IF(A1552="","",IF(F1551&lt;$F$9,F1551,$F$9-C1552))</f>
        <v>#VALUE!</v>
      </c>
      <c r="E1552" s="20" t="e">
        <f aca="false">IF(D1552&gt;=F1551,"",IF(A1552="","",IF($D$9&gt;0,$D$9,0)+IF(AND(DATE(YEAR(B1552),MONTH($D$11),DAY($D$11))&gt;B1551,DATE(YEAR(B1552),MONTH($D$11),DAY($D$11))&lt;=B1552),$D$10,0)+IF(AND($D$13&gt;B1551,$D$13&lt;=B1552),$D$12,0)))</f>
        <v>#VALUE!</v>
      </c>
      <c r="F1552" s="0" t="e">
        <f aca="false">IF(A1552="","",F1551-D1552-E1552)</f>
        <v>#VALUE!</v>
      </c>
    </row>
    <row r="1553" customFormat="false" ht="12.85" hidden="false" customHeight="false" outlineLevel="0" collapsed="false">
      <c r="A1553" s="0" t="e">
        <f aca="false">IF(AND(A1552&lt;$F$12,F1552&gt;0),A1552+1,"")</f>
        <v>#VALUE!</v>
      </c>
      <c r="B1553" s="19" t="e">
        <f aca="false">IF(A1553="","",IF(VLOOKUP($B$12,Data!$A$2:$B$8,2,0)&lt;13,EDATE($B$16,A1553*12/VLOOKUP($B$12,Data!$A$2:$B$8,2,0)),IF(VLOOKUP($B$12,Data!$A$2:$B$8,2,0)=52,B1552+7,B1552+14)))</f>
        <v>#VALUE!</v>
      </c>
      <c r="C1553" s="0" t="e">
        <f aca="false">IF(A1553="","",F1552*($B$10/VLOOKUP($B$12,Data!$A$2:$B$8,2,0)))</f>
        <v>#VALUE!</v>
      </c>
      <c r="D1553" s="0" t="e">
        <f aca="false">IF(A1553="","",IF(F1552&lt;$F$9,F1552,$F$9-C1553))</f>
        <v>#VALUE!</v>
      </c>
      <c r="E1553" s="20" t="e">
        <f aca="false">IF(D1553&gt;=F1552,"",IF(A1553="","",IF($D$9&gt;0,$D$9,0)+IF(AND(DATE(YEAR(B1553),MONTH($D$11),DAY($D$11))&gt;B1552,DATE(YEAR(B1553),MONTH($D$11),DAY($D$11))&lt;=B1553),$D$10,0)+IF(AND($D$13&gt;B1552,$D$13&lt;=B1553),$D$12,0)))</f>
        <v>#VALUE!</v>
      </c>
      <c r="F1553" s="0" t="e">
        <f aca="false">IF(A1553="","",F1552-D1553-E1553)</f>
        <v>#VALUE!</v>
      </c>
    </row>
    <row r="1554" customFormat="false" ht="12.85" hidden="false" customHeight="false" outlineLevel="0" collapsed="false">
      <c r="A1554" s="0" t="e">
        <f aca="false">IF(AND(A1553&lt;$F$12,F1553&gt;0),A1553+1,"")</f>
        <v>#VALUE!</v>
      </c>
      <c r="B1554" s="19" t="e">
        <f aca="false">IF(A1554="","",IF(VLOOKUP($B$12,Data!$A$2:$B$8,2,0)&lt;13,EDATE($B$16,A1554*12/VLOOKUP($B$12,Data!$A$2:$B$8,2,0)),IF(VLOOKUP($B$12,Data!$A$2:$B$8,2,0)=52,B1553+7,B1553+14)))</f>
        <v>#VALUE!</v>
      </c>
      <c r="C1554" s="0" t="e">
        <f aca="false">IF(A1554="","",F1553*($B$10/VLOOKUP($B$12,Data!$A$2:$B$8,2,0)))</f>
        <v>#VALUE!</v>
      </c>
      <c r="D1554" s="0" t="e">
        <f aca="false">IF(A1554="","",IF(F1553&lt;$F$9,F1553,$F$9-C1554))</f>
        <v>#VALUE!</v>
      </c>
      <c r="E1554" s="20" t="e">
        <f aca="false">IF(D1554&gt;=F1553,"",IF(A1554="","",IF($D$9&gt;0,$D$9,0)+IF(AND(DATE(YEAR(B1554),MONTH($D$11),DAY($D$11))&gt;B1553,DATE(YEAR(B1554),MONTH($D$11),DAY($D$11))&lt;=B1554),$D$10,0)+IF(AND($D$13&gt;B1553,$D$13&lt;=B1554),$D$12,0)))</f>
        <v>#VALUE!</v>
      </c>
      <c r="F1554" s="0" t="e">
        <f aca="false">IF(A1554="","",F1553-D1554-E1554)</f>
        <v>#VALUE!</v>
      </c>
    </row>
    <row r="1555" customFormat="false" ht="12.85" hidden="false" customHeight="false" outlineLevel="0" collapsed="false">
      <c r="A1555" s="0" t="e">
        <f aca="false">IF(AND(A1554&lt;$F$12,F1554&gt;0),A1554+1,"")</f>
        <v>#VALUE!</v>
      </c>
      <c r="B1555" s="19" t="e">
        <f aca="false">IF(A1555="","",IF(VLOOKUP($B$12,Data!$A$2:$B$8,2,0)&lt;13,EDATE($B$16,A1555*12/VLOOKUP($B$12,Data!$A$2:$B$8,2,0)),IF(VLOOKUP($B$12,Data!$A$2:$B$8,2,0)=52,B1554+7,B1554+14)))</f>
        <v>#VALUE!</v>
      </c>
      <c r="C1555" s="0" t="e">
        <f aca="false">IF(A1555="","",F1554*($B$10/VLOOKUP($B$12,Data!$A$2:$B$8,2,0)))</f>
        <v>#VALUE!</v>
      </c>
      <c r="D1555" s="0" t="e">
        <f aca="false">IF(A1555="","",IF(F1554&lt;$F$9,F1554,$F$9-C1555))</f>
        <v>#VALUE!</v>
      </c>
      <c r="E1555" s="20" t="e">
        <f aca="false">IF(D1555&gt;=F1554,"",IF(A1555="","",IF($D$9&gt;0,$D$9,0)+IF(AND(DATE(YEAR(B1555),MONTH($D$11),DAY($D$11))&gt;B1554,DATE(YEAR(B1555),MONTH($D$11),DAY($D$11))&lt;=B1555),$D$10,0)+IF(AND($D$13&gt;B1554,$D$13&lt;=B1555),$D$12,0)))</f>
        <v>#VALUE!</v>
      </c>
      <c r="F1555" s="0" t="e">
        <f aca="false">IF(A1555="","",F1554-D1555-E1555)</f>
        <v>#VALUE!</v>
      </c>
    </row>
    <row r="1556" customFormat="false" ht="12.85" hidden="false" customHeight="false" outlineLevel="0" collapsed="false">
      <c r="A1556" s="0" t="e">
        <f aca="false">IF(AND(A1555&lt;$F$12,F1555&gt;0),A1555+1,"")</f>
        <v>#VALUE!</v>
      </c>
      <c r="B1556" s="19" t="e">
        <f aca="false">IF(A1556="","",IF(VLOOKUP($B$12,Data!$A$2:$B$8,2,0)&lt;13,EDATE($B$16,A1556*12/VLOOKUP($B$12,Data!$A$2:$B$8,2,0)),IF(VLOOKUP($B$12,Data!$A$2:$B$8,2,0)=52,B1555+7,B1555+14)))</f>
        <v>#VALUE!</v>
      </c>
      <c r="C1556" s="0" t="e">
        <f aca="false">IF(A1556="","",F1555*($B$10/VLOOKUP($B$12,Data!$A$2:$B$8,2,0)))</f>
        <v>#VALUE!</v>
      </c>
      <c r="D1556" s="0" t="e">
        <f aca="false">IF(A1556="","",IF(F1555&lt;$F$9,F1555,$F$9-C1556))</f>
        <v>#VALUE!</v>
      </c>
      <c r="E1556" s="20" t="e">
        <f aca="false">IF(D1556&gt;=F1555,"",IF(A1556="","",IF($D$9&gt;0,$D$9,0)+IF(AND(DATE(YEAR(B1556),MONTH($D$11),DAY($D$11))&gt;B1555,DATE(YEAR(B1556),MONTH($D$11),DAY($D$11))&lt;=B1556),$D$10,0)+IF(AND($D$13&gt;B1555,$D$13&lt;=B1556),$D$12,0)))</f>
        <v>#VALUE!</v>
      </c>
      <c r="F1556" s="0" t="e">
        <f aca="false">IF(A1556="","",F1555-D1556-E1556)</f>
        <v>#VALUE!</v>
      </c>
    </row>
    <row r="1557" customFormat="false" ht="12.85" hidden="false" customHeight="false" outlineLevel="0" collapsed="false">
      <c r="A1557" s="0" t="e">
        <f aca="false">IF(AND(A1556&lt;$F$12,F1556&gt;0),A1556+1,"")</f>
        <v>#VALUE!</v>
      </c>
      <c r="B1557" s="19" t="e">
        <f aca="false">IF(A1557="","",IF(VLOOKUP($B$12,Data!$A$2:$B$8,2,0)&lt;13,EDATE($B$16,A1557*12/VLOOKUP($B$12,Data!$A$2:$B$8,2,0)),IF(VLOOKUP($B$12,Data!$A$2:$B$8,2,0)=52,B1556+7,B1556+14)))</f>
        <v>#VALUE!</v>
      </c>
      <c r="C1557" s="0" t="e">
        <f aca="false">IF(A1557="","",F1556*($B$10/VLOOKUP($B$12,Data!$A$2:$B$8,2,0)))</f>
        <v>#VALUE!</v>
      </c>
      <c r="D1557" s="0" t="e">
        <f aca="false">IF(A1557="","",IF(F1556&lt;$F$9,F1556,$F$9-C1557))</f>
        <v>#VALUE!</v>
      </c>
      <c r="E1557" s="20" t="e">
        <f aca="false">IF(D1557&gt;=F1556,"",IF(A1557="","",IF($D$9&gt;0,$D$9,0)+IF(AND(DATE(YEAR(B1557),MONTH($D$11),DAY($D$11))&gt;B1556,DATE(YEAR(B1557),MONTH($D$11),DAY($D$11))&lt;=B1557),$D$10,0)+IF(AND($D$13&gt;B1556,$D$13&lt;=B1557),$D$12,0)))</f>
        <v>#VALUE!</v>
      </c>
      <c r="F1557" s="0" t="e">
        <f aca="false">IF(A1557="","",F1556-D1557-E1557)</f>
        <v>#VALUE!</v>
      </c>
    </row>
    <row r="1558" customFormat="false" ht="12.85" hidden="false" customHeight="false" outlineLevel="0" collapsed="false">
      <c r="A1558" s="0" t="e">
        <f aca="false">IF(AND(A1557&lt;$F$12,F1557&gt;0),A1557+1,"")</f>
        <v>#VALUE!</v>
      </c>
      <c r="B1558" s="19" t="e">
        <f aca="false">IF(A1558="","",IF(VLOOKUP($B$12,Data!$A$2:$B$8,2,0)&lt;13,EDATE($B$16,A1558*12/VLOOKUP($B$12,Data!$A$2:$B$8,2,0)),IF(VLOOKUP($B$12,Data!$A$2:$B$8,2,0)=52,B1557+7,B1557+14)))</f>
        <v>#VALUE!</v>
      </c>
      <c r="C1558" s="0" t="e">
        <f aca="false">IF(A1558="","",F1557*($B$10/VLOOKUP($B$12,Data!$A$2:$B$8,2,0)))</f>
        <v>#VALUE!</v>
      </c>
      <c r="D1558" s="0" t="e">
        <f aca="false">IF(A1558="","",IF(F1557&lt;$F$9,F1557,$F$9-C1558))</f>
        <v>#VALUE!</v>
      </c>
      <c r="E1558" s="20" t="e">
        <f aca="false">IF(D1558&gt;=F1557,"",IF(A1558="","",IF($D$9&gt;0,$D$9,0)+IF(AND(DATE(YEAR(B1558),MONTH($D$11),DAY($D$11))&gt;B1557,DATE(YEAR(B1558),MONTH($D$11),DAY($D$11))&lt;=B1558),$D$10,0)+IF(AND($D$13&gt;B1557,$D$13&lt;=B1558),$D$12,0)))</f>
        <v>#VALUE!</v>
      </c>
      <c r="F1558" s="0" t="e">
        <f aca="false">IF(A1558="","",F1557-D1558-E1558)</f>
        <v>#VALUE!</v>
      </c>
    </row>
    <row r="1559" customFormat="false" ht="12.85" hidden="false" customHeight="false" outlineLevel="0" collapsed="false">
      <c r="A1559" s="0" t="e">
        <f aca="false">IF(AND(A1558&lt;$F$12,F1558&gt;0),A1558+1,"")</f>
        <v>#VALUE!</v>
      </c>
      <c r="B1559" s="19" t="e">
        <f aca="false">IF(A1559="","",IF(VLOOKUP($B$12,Data!$A$2:$B$8,2,0)&lt;13,EDATE($B$16,A1559*12/VLOOKUP($B$12,Data!$A$2:$B$8,2,0)),IF(VLOOKUP($B$12,Data!$A$2:$B$8,2,0)=52,B1558+7,B1558+14)))</f>
        <v>#VALUE!</v>
      </c>
      <c r="C1559" s="0" t="e">
        <f aca="false">IF(A1559="","",F1558*($B$10/VLOOKUP($B$12,Data!$A$2:$B$8,2,0)))</f>
        <v>#VALUE!</v>
      </c>
      <c r="D1559" s="0" t="e">
        <f aca="false">IF(A1559="","",IF(F1558&lt;$F$9,F1558,$F$9-C1559))</f>
        <v>#VALUE!</v>
      </c>
      <c r="E1559" s="20" t="e">
        <f aca="false">IF(D1559&gt;=F1558,"",IF(A1559="","",IF($D$9&gt;0,$D$9,0)+IF(AND(DATE(YEAR(B1559),MONTH($D$11),DAY($D$11))&gt;B1558,DATE(YEAR(B1559),MONTH($D$11),DAY($D$11))&lt;=B1559),$D$10,0)+IF(AND($D$13&gt;B1558,$D$13&lt;=B1559),$D$12,0)))</f>
        <v>#VALUE!</v>
      </c>
      <c r="F1559" s="0" t="e">
        <f aca="false">IF(A1559="","",F1558-D1559-E1559)</f>
        <v>#VALUE!</v>
      </c>
    </row>
    <row r="1560" customFormat="false" ht="12.85" hidden="false" customHeight="false" outlineLevel="0" collapsed="false">
      <c r="A1560" s="0" t="e">
        <f aca="false">IF(AND(A1559&lt;$F$12,F1559&gt;0),A1559+1,"")</f>
        <v>#VALUE!</v>
      </c>
      <c r="B1560" s="19" t="e">
        <f aca="false">IF(A1560="","",IF(VLOOKUP($B$12,Data!$A$2:$B$8,2,0)&lt;13,EDATE($B$16,A1560*12/VLOOKUP($B$12,Data!$A$2:$B$8,2,0)),IF(VLOOKUP($B$12,Data!$A$2:$B$8,2,0)=52,B1559+7,B1559+14)))</f>
        <v>#VALUE!</v>
      </c>
      <c r="C1560" s="0" t="e">
        <f aca="false">IF(A1560="","",F1559*($B$10/VLOOKUP($B$12,Data!$A$2:$B$8,2,0)))</f>
        <v>#VALUE!</v>
      </c>
      <c r="D1560" s="0" t="e">
        <f aca="false">IF(A1560="","",IF(F1559&lt;$F$9,F1559,$F$9-C1560))</f>
        <v>#VALUE!</v>
      </c>
      <c r="E1560" s="20" t="e">
        <f aca="false">IF(D1560&gt;=F1559,"",IF(A1560="","",IF($D$9&gt;0,$D$9,0)+IF(AND(DATE(YEAR(B1560),MONTH($D$11),DAY($D$11))&gt;B1559,DATE(YEAR(B1560),MONTH($D$11),DAY($D$11))&lt;=B1560),$D$10,0)+IF(AND($D$13&gt;B1559,$D$13&lt;=B1560),$D$12,0)))</f>
        <v>#VALUE!</v>
      </c>
      <c r="F1560" s="0" t="e">
        <f aca="false">IF(A1560="","",F1559-D1560-E1560)</f>
        <v>#VALUE!</v>
      </c>
    </row>
    <row r="1561" customFormat="false" ht="12.85" hidden="false" customHeight="false" outlineLevel="0" collapsed="false">
      <c r="A1561" s="0" t="e">
        <f aca="false">IF(AND(A1560&lt;$F$12,F1560&gt;0),A1560+1,"")</f>
        <v>#VALUE!</v>
      </c>
      <c r="B1561" s="19" t="e">
        <f aca="false">IF(A1561="","",IF(VLOOKUP($B$12,Data!$A$2:$B$8,2,0)&lt;13,EDATE($B$16,A1561*12/VLOOKUP($B$12,Data!$A$2:$B$8,2,0)),IF(VLOOKUP($B$12,Data!$A$2:$B$8,2,0)=52,B1560+7,B1560+14)))</f>
        <v>#VALUE!</v>
      </c>
      <c r="C1561" s="0" t="e">
        <f aca="false">IF(A1561="","",F1560*($B$10/VLOOKUP($B$12,Data!$A$2:$B$8,2,0)))</f>
        <v>#VALUE!</v>
      </c>
      <c r="D1561" s="0" t="e">
        <f aca="false">IF(A1561="","",IF(F1560&lt;$F$9,F1560,$F$9-C1561))</f>
        <v>#VALUE!</v>
      </c>
      <c r="E1561" s="20" t="e">
        <f aca="false">IF(D1561&gt;=F1560,"",IF(A1561="","",IF($D$9&gt;0,$D$9,0)+IF(AND(DATE(YEAR(B1561),MONTH($D$11),DAY($D$11))&gt;B1560,DATE(YEAR(B1561),MONTH($D$11),DAY($D$11))&lt;=B1561),$D$10,0)+IF(AND($D$13&gt;B1560,$D$13&lt;=B1561),$D$12,0)))</f>
        <v>#VALUE!</v>
      </c>
      <c r="F1561" s="0" t="e">
        <f aca="false">IF(A1561="","",F1560-D1561-E1561)</f>
        <v>#VALUE!</v>
      </c>
    </row>
    <row r="1562" customFormat="false" ht="12.85" hidden="false" customHeight="false" outlineLevel="0" collapsed="false">
      <c r="A1562" s="0" t="e">
        <f aca="false">IF(AND(A1561&lt;$F$12,F1561&gt;0),A1561+1,"")</f>
        <v>#VALUE!</v>
      </c>
      <c r="B1562" s="19" t="e">
        <f aca="false">IF(A1562="","",IF(VLOOKUP($B$12,Data!$A$2:$B$8,2,0)&lt;13,EDATE($B$16,A1562*12/VLOOKUP($B$12,Data!$A$2:$B$8,2,0)),IF(VLOOKUP($B$12,Data!$A$2:$B$8,2,0)=52,B1561+7,B1561+14)))</f>
        <v>#VALUE!</v>
      </c>
      <c r="C1562" s="0" t="e">
        <f aca="false">IF(A1562="","",F1561*($B$10/VLOOKUP($B$12,Data!$A$2:$B$8,2,0)))</f>
        <v>#VALUE!</v>
      </c>
      <c r="D1562" s="0" t="e">
        <f aca="false">IF(A1562="","",IF(F1561&lt;$F$9,F1561,$F$9-C1562))</f>
        <v>#VALUE!</v>
      </c>
      <c r="E1562" s="20" t="e">
        <f aca="false">IF(D1562&gt;=F1561,"",IF(A1562="","",IF($D$9&gt;0,$D$9,0)+IF(AND(DATE(YEAR(B1562),MONTH($D$11),DAY($D$11))&gt;B1561,DATE(YEAR(B1562),MONTH($D$11),DAY($D$11))&lt;=B1562),$D$10,0)+IF(AND($D$13&gt;B1561,$D$13&lt;=B1562),$D$12,0)))</f>
        <v>#VALUE!</v>
      </c>
      <c r="F1562" s="0" t="e">
        <f aca="false">IF(A1562="","",F1561-D1562-E1562)</f>
        <v>#VALUE!</v>
      </c>
    </row>
    <row r="1563" customFormat="false" ht="12.85" hidden="false" customHeight="false" outlineLevel="0" collapsed="false">
      <c r="A1563" s="0" t="e">
        <f aca="false">IF(AND(A1562&lt;$F$12,F1562&gt;0),A1562+1,"")</f>
        <v>#VALUE!</v>
      </c>
      <c r="B1563" s="19" t="e">
        <f aca="false">IF(A1563="","",IF(VLOOKUP($B$12,Data!$A$2:$B$8,2,0)&lt;13,EDATE($B$16,A1563*12/VLOOKUP($B$12,Data!$A$2:$B$8,2,0)),IF(VLOOKUP($B$12,Data!$A$2:$B$8,2,0)=52,B1562+7,B1562+14)))</f>
        <v>#VALUE!</v>
      </c>
      <c r="C1563" s="0" t="e">
        <f aca="false">IF(A1563="","",F1562*($B$10/VLOOKUP($B$12,Data!$A$2:$B$8,2,0)))</f>
        <v>#VALUE!</v>
      </c>
      <c r="D1563" s="0" t="e">
        <f aca="false">IF(A1563="","",IF(F1562&lt;$F$9,F1562,$F$9-C1563))</f>
        <v>#VALUE!</v>
      </c>
      <c r="E1563" s="20" t="e">
        <f aca="false">IF(D1563&gt;=F1562,"",IF(A1563="","",IF($D$9&gt;0,$D$9,0)+IF(AND(DATE(YEAR(B1563),MONTH($D$11),DAY($D$11))&gt;B1562,DATE(YEAR(B1563),MONTH($D$11),DAY($D$11))&lt;=B1563),$D$10,0)+IF(AND($D$13&gt;B1562,$D$13&lt;=B1563),$D$12,0)))</f>
        <v>#VALUE!</v>
      </c>
      <c r="F1563" s="0" t="e">
        <f aca="false">IF(A1563="","",F1562-D1563-E1563)</f>
        <v>#VALUE!</v>
      </c>
    </row>
    <row r="1564" customFormat="false" ht="12.85" hidden="false" customHeight="false" outlineLevel="0" collapsed="false">
      <c r="A1564" s="0" t="e">
        <f aca="false">IF(AND(A1563&lt;$F$12,F1563&gt;0),A1563+1,"")</f>
        <v>#VALUE!</v>
      </c>
      <c r="B1564" s="19" t="e">
        <f aca="false">IF(A1564="","",IF(VLOOKUP($B$12,Data!$A$2:$B$8,2,0)&lt;13,EDATE($B$16,A1564*12/VLOOKUP($B$12,Data!$A$2:$B$8,2,0)),IF(VLOOKUP($B$12,Data!$A$2:$B$8,2,0)=52,B1563+7,B1563+14)))</f>
        <v>#VALUE!</v>
      </c>
      <c r="C1564" s="0" t="e">
        <f aca="false">IF(A1564="","",F1563*($B$10/VLOOKUP($B$12,Data!$A$2:$B$8,2,0)))</f>
        <v>#VALUE!</v>
      </c>
      <c r="D1564" s="0" t="e">
        <f aca="false">IF(A1564="","",IF(F1563&lt;$F$9,F1563,$F$9-C1564))</f>
        <v>#VALUE!</v>
      </c>
      <c r="E1564" s="20" t="e">
        <f aca="false">IF(D1564&gt;=F1563,"",IF(A1564="","",IF($D$9&gt;0,$D$9,0)+IF(AND(DATE(YEAR(B1564),MONTH($D$11),DAY($D$11))&gt;B1563,DATE(YEAR(B1564),MONTH($D$11),DAY($D$11))&lt;=B1564),$D$10,0)+IF(AND($D$13&gt;B1563,$D$13&lt;=B1564),$D$12,0)))</f>
        <v>#VALUE!</v>
      </c>
      <c r="F1564" s="0" t="e">
        <f aca="false">IF(A1564="","",F1563-D1564-E1564)</f>
        <v>#VALUE!</v>
      </c>
    </row>
    <row r="1565" customFormat="false" ht="12.85" hidden="false" customHeight="false" outlineLevel="0" collapsed="false">
      <c r="A1565" s="0" t="e">
        <f aca="false">IF(AND(A1564&lt;$F$12,F1564&gt;0),A1564+1,"")</f>
        <v>#VALUE!</v>
      </c>
      <c r="B1565" s="19" t="e">
        <f aca="false">IF(A1565="","",IF(VLOOKUP($B$12,Data!$A$2:$B$8,2,0)&lt;13,EDATE($B$16,A1565*12/VLOOKUP($B$12,Data!$A$2:$B$8,2,0)),IF(VLOOKUP($B$12,Data!$A$2:$B$8,2,0)=52,B1564+7,B1564+14)))</f>
        <v>#VALUE!</v>
      </c>
      <c r="C1565" s="0" t="e">
        <f aca="false">IF(A1565="","",F1564*($B$10/VLOOKUP($B$12,Data!$A$2:$B$8,2,0)))</f>
        <v>#VALUE!</v>
      </c>
      <c r="D1565" s="0" t="e">
        <f aca="false">IF(A1565="","",IF(F1564&lt;$F$9,F1564,$F$9-C1565))</f>
        <v>#VALUE!</v>
      </c>
      <c r="E1565" s="20" t="e">
        <f aca="false">IF(D1565&gt;=F1564,"",IF(A1565="","",IF($D$9&gt;0,$D$9,0)+IF(AND(DATE(YEAR(B1565),MONTH($D$11),DAY($D$11))&gt;B1564,DATE(YEAR(B1565),MONTH($D$11),DAY($D$11))&lt;=B1565),$D$10,0)+IF(AND($D$13&gt;B1564,$D$13&lt;=B1565),$D$12,0)))</f>
        <v>#VALUE!</v>
      </c>
      <c r="F1565" s="0" t="e">
        <f aca="false">IF(A1565="","",F1564-D1565-E1565)</f>
        <v>#VALUE!</v>
      </c>
    </row>
    <row r="1566" customFormat="false" ht="12.85" hidden="false" customHeight="false" outlineLevel="0" collapsed="false">
      <c r="A1566" s="0" t="e">
        <f aca="false">IF(AND(A1565&lt;$F$12,F1565&gt;0),A1565+1,"")</f>
        <v>#VALUE!</v>
      </c>
      <c r="B1566" s="19" t="e">
        <f aca="false">IF(A1566="","",IF(VLOOKUP($B$12,Data!$A$2:$B$8,2,0)&lt;13,EDATE($B$16,A1566*12/VLOOKUP($B$12,Data!$A$2:$B$8,2,0)),IF(VLOOKUP($B$12,Data!$A$2:$B$8,2,0)=52,B1565+7,B1565+14)))</f>
        <v>#VALUE!</v>
      </c>
      <c r="C1566" s="0" t="e">
        <f aca="false">IF(A1566="","",F1565*($B$10/VLOOKUP($B$12,Data!$A$2:$B$8,2,0)))</f>
        <v>#VALUE!</v>
      </c>
      <c r="D1566" s="0" t="e">
        <f aca="false">IF(A1566="","",IF(F1565&lt;$F$9,F1565,$F$9-C1566))</f>
        <v>#VALUE!</v>
      </c>
      <c r="E1566" s="20" t="e">
        <f aca="false">IF(D1566&gt;=F1565,"",IF(A1566="","",IF($D$9&gt;0,$D$9,0)+IF(AND(DATE(YEAR(B1566),MONTH($D$11),DAY($D$11))&gt;B1565,DATE(YEAR(B1566),MONTH($D$11),DAY($D$11))&lt;=B1566),$D$10,0)+IF(AND($D$13&gt;B1565,$D$13&lt;=B1566),$D$12,0)))</f>
        <v>#VALUE!</v>
      </c>
      <c r="F1566" s="0" t="e">
        <f aca="false">IF(A1566="","",F1565-D1566-E1566)</f>
        <v>#VALUE!</v>
      </c>
    </row>
    <row r="1567" customFormat="false" ht="12.85" hidden="false" customHeight="false" outlineLevel="0" collapsed="false">
      <c r="A1567" s="0" t="e">
        <f aca="false">IF(AND(A1566&lt;$F$12,F1566&gt;0),A1566+1,"")</f>
        <v>#VALUE!</v>
      </c>
      <c r="B1567" s="19" t="e">
        <f aca="false">IF(A1567="","",IF(VLOOKUP($B$12,Data!$A$2:$B$8,2,0)&lt;13,EDATE($B$16,A1567*12/VLOOKUP($B$12,Data!$A$2:$B$8,2,0)),IF(VLOOKUP($B$12,Data!$A$2:$B$8,2,0)=52,B1566+7,B1566+14)))</f>
        <v>#VALUE!</v>
      </c>
      <c r="C1567" s="0" t="e">
        <f aca="false">IF(A1567="","",F1566*($B$10/VLOOKUP($B$12,Data!$A$2:$B$8,2,0)))</f>
        <v>#VALUE!</v>
      </c>
      <c r="D1567" s="0" t="e">
        <f aca="false">IF(A1567="","",IF(F1566&lt;$F$9,F1566,$F$9-C1567))</f>
        <v>#VALUE!</v>
      </c>
      <c r="E1567" s="20" t="e">
        <f aca="false">IF(D1567&gt;=F1566,"",IF(A1567="","",IF($D$9&gt;0,$D$9,0)+IF(AND(DATE(YEAR(B1567),MONTH($D$11),DAY($D$11))&gt;B1566,DATE(YEAR(B1567),MONTH($D$11),DAY($D$11))&lt;=B1567),$D$10,0)+IF(AND($D$13&gt;B1566,$D$13&lt;=B1567),$D$12,0)))</f>
        <v>#VALUE!</v>
      </c>
      <c r="F1567" s="0" t="e">
        <f aca="false">IF(A1567="","",F1566-D1567-E1567)</f>
        <v>#VALUE!</v>
      </c>
    </row>
    <row r="1568" customFormat="false" ht="12.85" hidden="false" customHeight="false" outlineLevel="0" collapsed="false">
      <c r="A1568" s="0" t="e">
        <f aca="false">IF(AND(A1567&lt;$F$12,F1567&gt;0),A1567+1,"")</f>
        <v>#VALUE!</v>
      </c>
      <c r="B1568" s="19" t="e">
        <f aca="false">IF(A1568="","",IF(VLOOKUP($B$12,Data!$A$2:$B$8,2,0)&lt;13,EDATE($B$16,A1568*12/VLOOKUP($B$12,Data!$A$2:$B$8,2,0)),IF(VLOOKUP($B$12,Data!$A$2:$B$8,2,0)=52,B1567+7,B1567+14)))</f>
        <v>#VALUE!</v>
      </c>
      <c r="C1568" s="0" t="e">
        <f aca="false">IF(A1568="","",F1567*($B$10/VLOOKUP($B$12,Data!$A$2:$B$8,2,0)))</f>
        <v>#VALUE!</v>
      </c>
      <c r="D1568" s="0" t="e">
        <f aca="false">IF(A1568="","",IF(F1567&lt;$F$9,F1567,$F$9-C1568))</f>
        <v>#VALUE!</v>
      </c>
      <c r="E1568" s="20" t="e">
        <f aca="false">IF(D1568&gt;=F1567,"",IF(A1568="","",IF($D$9&gt;0,$D$9,0)+IF(AND(DATE(YEAR(B1568),MONTH($D$11),DAY($D$11))&gt;B1567,DATE(YEAR(B1568),MONTH($D$11),DAY($D$11))&lt;=B1568),$D$10,0)+IF(AND($D$13&gt;B1567,$D$13&lt;=B1568),$D$12,0)))</f>
        <v>#VALUE!</v>
      </c>
      <c r="F1568" s="0" t="e">
        <f aca="false">IF(A1568="","",F1567-D1568-E1568)</f>
        <v>#VALUE!</v>
      </c>
    </row>
    <row r="1569" customFormat="false" ht="12.85" hidden="false" customHeight="false" outlineLevel="0" collapsed="false">
      <c r="A1569" s="0" t="e">
        <f aca="false">IF(AND(A1568&lt;$F$12,F1568&gt;0),A1568+1,"")</f>
        <v>#VALUE!</v>
      </c>
      <c r="B1569" s="19" t="e">
        <f aca="false">IF(A1569="","",IF(VLOOKUP($B$12,Data!$A$2:$B$8,2,0)&lt;13,EDATE($B$16,A1569*12/VLOOKUP($B$12,Data!$A$2:$B$8,2,0)),IF(VLOOKUP($B$12,Data!$A$2:$B$8,2,0)=52,B1568+7,B1568+14)))</f>
        <v>#VALUE!</v>
      </c>
      <c r="C1569" s="0" t="e">
        <f aca="false">IF(A1569="","",F1568*($B$10/VLOOKUP($B$12,Data!$A$2:$B$8,2,0)))</f>
        <v>#VALUE!</v>
      </c>
      <c r="D1569" s="0" t="e">
        <f aca="false">IF(A1569="","",IF(F1568&lt;$F$9,F1568,$F$9-C1569))</f>
        <v>#VALUE!</v>
      </c>
      <c r="E1569" s="20" t="e">
        <f aca="false">IF(D1569&gt;=F1568,"",IF(A1569="","",IF($D$9&gt;0,$D$9,0)+IF(AND(DATE(YEAR(B1569),MONTH($D$11),DAY($D$11))&gt;B1568,DATE(YEAR(B1569),MONTH($D$11),DAY($D$11))&lt;=B1569),$D$10,0)+IF(AND($D$13&gt;B1568,$D$13&lt;=B1569),$D$12,0)))</f>
        <v>#VALUE!</v>
      </c>
      <c r="F1569" s="0" t="e">
        <f aca="false">IF(A1569="","",F1568-D1569-E1569)</f>
        <v>#VALUE!</v>
      </c>
    </row>
    <row r="1570" customFormat="false" ht="12.85" hidden="false" customHeight="false" outlineLevel="0" collapsed="false">
      <c r="A1570" s="0" t="e">
        <f aca="false">IF(AND(A1569&lt;$F$12,F1569&gt;0),A1569+1,"")</f>
        <v>#VALUE!</v>
      </c>
      <c r="B1570" s="19" t="e">
        <f aca="false">IF(A1570="","",IF(VLOOKUP($B$12,Data!$A$2:$B$8,2,0)&lt;13,EDATE($B$16,A1570*12/VLOOKUP($B$12,Data!$A$2:$B$8,2,0)),IF(VLOOKUP($B$12,Data!$A$2:$B$8,2,0)=52,B1569+7,B1569+14)))</f>
        <v>#VALUE!</v>
      </c>
      <c r="C1570" s="0" t="e">
        <f aca="false">IF(A1570="","",F1569*($B$10/VLOOKUP($B$12,Data!$A$2:$B$8,2,0)))</f>
        <v>#VALUE!</v>
      </c>
      <c r="D1570" s="0" t="e">
        <f aca="false">IF(A1570="","",IF(F1569&lt;$F$9,F1569,$F$9-C1570))</f>
        <v>#VALUE!</v>
      </c>
      <c r="E1570" s="20" t="e">
        <f aca="false">IF(D1570&gt;=F1569,"",IF(A1570="","",IF($D$9&gt;0,$D$9,0)+IF(AND(DATE(YEAR(B1570),MONTH($D$11),DAY($D$11))&gt;B1569,DATE(YEAR(B1570),MONTH($D$11),DAY($D$11))&lt;=B1570),$D$10,0)+IF(AND($D$13&gt;B1569,$D$13&lt;=B1570),$D$12,0)))</f>
        <v>#VALUE!</v>
      </c>
      <c r="F1570" s="0" t="e">
        <f aca="false">IF(A1570="","",F1569-D1570-E1570)</f>
        <v>#VALUE!</v>
      </c>
    </row>
    <row r="1571" customFormat="false" ht="12.85" hidden="false" customHeight="false" outlineLevel="0" collapsed="false">
      <c r="A1571" s="0" t="e">
        <f aca="false">IF(AND(A1570&lt;$F$12,F1570&gt;0),A1570+1,"")</f>
        <v>#VALUE!</v>
      </c>
      <c r="B1571" s="19" t="e">
        <f aca="false">IF(A1571="","",IF(VLOOKUP($B$12,Data!$A$2:$B$8,2,0)&lt;13,EDATE($B$16,A1571*12/VLOOKUP($B$12,Data!$A$2:$B$8,2,0)),IF(VLOOKUP($B$12,Data!$A$2:$B$8,2,0)=52,B1570+7,B1570+14)))</f>
        <v>#VALUE!</v>
      </c>
      <c r="C1571" s="0" t="e">
        <f aca="false">IF(A1571="","",F1570*($B$10/VLOOKUP($B$12,Data!$A$2:$B$8,2,0)))</f>
        <v>#VALUE!</v>
      </c>
      <c r="D1571" s="0" t="e">
        <f aca="false">IF(A1571="","",IF(F1570&lt;$F$9,F1570,$F$9-C1571))</f>
        <v>#VALUE!</v>
      </c>
      <c r="E1571" s="20" t="e">
        <f aca="false">IF(D1571&gt;=F1570,"",IF(A1571="","",IF($D$9&gt;0,$D$9,0)+IF(AND(DATE(YEAR(B1571),MONTH($D$11),DAY($D$11))&gt;B1570,DATE(YEAR(B1571),MONTH($D$11),DAY($D$11))&lt;=B1571),$D$10,0)+IF(AND($D$13&gt;B1570,$D$13&lt;=B1571),$D$12,0)))</f>
        <v>#VALUE!</v>
      </c>
      <c r="F1571" s="0" t="e">
        <f aca="false">IF(A1571="","",F1570-D1571-E1571)</f>
        <v>#VALUE!</v>
      </c>
    </row>
    <row r="1572" customFormat="false" ht="12.85" hidden="false" customHeight="false" outlineLevel="0" collapsed="false">
      <c r="A1572" s="0" t="e">
        <f aca="false">IF(AND(A1571&lt;$F$12,F1571&gt;0),A1571+1,"")</f>
        <v>#VALUE!</v>
      </c>
      <c r="B1572" s="19" t="e">
        <f aca="false">IF(A1572="","",IF(VLOOKUP($B$12,Data!$A$2:$B$8,2,0)&lt;13,EDATE($B$16,A1572*12/VLOOKUP($B$12,Data!$A$2:$B$8,2,0)),IF(VLOOKUP($B$12,Data!$A$2:$B$8,2,0)=52,B1571+7,B1571+14)))</f>
        <v>#VALUE!</v>
      </c>
      <c r="C1572" s="0" t="e">
        <f aca="false">IF(A1572="","",F1571*($B$10/VLOOKUP($B$12,Data!$A$2:$B$8,2,0)))</f>
        <v>#VALUE!</v>
      </c>
      <c r="D1572" s="0" t="e">
        <f aca="false">IF(A1572="","",IF(F1571&lt;$F$9,F1571,$F$9-C1572))</f>
        <v>#VALUE!</v>
      </c>
      <c r="E1572" s="20" t="e">
        <f aca="false">IF(D1572&gt;=F1571,"",IF(A1572="","",IF($D$9&gt;0,$D$9,0)+IF(AND(DATE(YEAR(B1572),MONTH($D$11),DAY($D$11))&gt;B1571,DATE(YEAR(B1572),MONTH($D$11),DAY($D$11))&lt;=B1572),$D$10,0)+IF(AND($D$13&gt;B1571,$D$13&lt;=B1572),$D$12,0)))</f>
        <v>#VALUE!</v>
      </c>
      <c r="F1572" s="0" t="e">
        <f aca="false">IF(A1572="","",F1571-D1572-E1572)</f>
        <v>#VALUE!</v>
      </c>
    </row>
    <row r="1573" customFormat="false" ht="12.85" hidden="false" customHeight="false" outlineLevel="0" collapsed="false">
      <c r="A1573" s="0" t="e">
        <f aca="false">IF(AND(A1572&lt;$F$12,F1572&gt;0),A1572+1,"")</f>
        <v>#VALUE!</v>
      </c>
      <c r="B1573" s="19" t="e">
        <f aca="false">IF(A1573="","",IF(VLOOKUP($B$12,Data!$A$2:$B$8,2,0)&lt;13,EDATE($B$16,A1573*12/VLOOKUP($B$12,Data!$A$2:$B$8,2,0)),IF(VLOOKUP($B$12,Data!$A$2:$B$8,2,0)=52,B1572+7,B1572+14)))</f>
        <v>#VALUE!</v>
      </c>
      <c r="C1573" s="0" t="e">
        <f aca="false">IF(A1573="","",F1572*($B$10/VLOOKUP($B$12,Data!$A$2:$B$8,2,0)))</f>
        <v>#VALUE!</v>
      </c>
      <c r="D1573" s="0" t="e">
        <f aca="false">IF(A1573="","",IF(F1572&lt;$F$9,F1572,$F$9-C1573))</f>
        <v>#VALUE!</v>
      </c>
      <c r="E1573" s="20" t="e">
        <f aca="false">IF(D1573&gt;=F1572,"",IF(A1573="","",IF($D$9&gt;0,$D$9,0)+IF(AND(DATE(YEAR(B1573),MONTH($D$11),DAY($D$11))&gt;B1572,DATE(YEAR(B1573),MONTH($D$11),DAY($D$11))&lt;=B1573),$D$10,0)+IF(AND($D$13&gt;B1572,$D$13&lt;=B1573),$D$12,0)))</f>
        <v>#VALUE!</v>
      </c>
      <c r="F1573" s="0" t="e">
        <f aca="false">IF(A1573="","",F1572-D1573-E1573)</f>
        <v>#VALUE!</v>
      </c>
    </row>
    <row r="1574" customFormat="false" ht="12.85" hidden="false" customHeight="false" outlineLevel="0" collapsed="false">
      <c r="A1574" s="0" t="e">
        <f aca="false">IF(AND(A1573&lt;$F$12,F1573&gt;0),A1573+1,"")</f>
        <v>#VALUE!</v>
      </c>
      <c r="B1574" s="19" t="e">
        <f aca="false">IF(A1574="","",IF(VLOOKUP($B$12,Data!$A$2:$B$8,2,0)&lt;13,EDATE($B$16,A1574*12/VLOOKUP($B$12,Data!$A$2:$B$8,2,0)),IF(VLOOKUP($B$12,Data!$A$2:$B$8,2,0)=52,B1573+7,B1573+14)))</f>
        <v>#VALUE!</v>
      </c>
      <c r="C1574" s="0" t="e">
        <f aca="false">IF(A1574="","",F1573*($B$10/VLOOKUP($B$12,Data!$A$2:$B$8,2,0)))</f>
        <v>#VALUE!</v>
      </c>
      <c r="D1574" s="0" t="e">
        <f aca="false">IF(A1574="","",IF(F1573&lt;$F$9,F1573,$F$9-C1574))</f>
        <v>#VALUE!</v>
      </c>
      <c r="E1574" s="20" t="e">
        <f aca="false">IF(D1574&gt;=F1573,"",IF(A1574="","",IF($D$9&gt;0,$D$9,0)+IF(AND(DATE(YEAR(B1574),MONTH($D$11),DAY($D$11))&gt;B1573,DATE(YEAR(B1574),MONTH($D$11),DAY($D$11))&lt;=B1574),$D$10,0)+IF(AND($D$13&gt;B1573,$D$13&lt;=B1574),$D$12,0)))</f>
        <v>#VALUE!</v>
      </c>
      <c r="F1574" s="0" t="e">
        <f aca="false">IF(A1574="","",F1573-D1574-E1574)</f>
        <v>#VALUE!</v>
      </c>
    </row>
    <row r="1575" customFormat="false" ht="12.85" hidden="false" customHeight="false" outlineLevel="0" collapsed="false">
      <c r="A1575" s="0" t="e">
        <f aca="false">IF(AND(A1574&lt;$F$12,F1574&gt;0),A1574+1,"")</f>
        <v>#VALUE!</v>
      </c>
      <c r="B1575" s="19" t="e">
        <f aca="false">IF(A1575="","",IF(VLOOKUP($B$12,Data!$A$2:$B$8,2,0)&lt;13,EDATE($B$16,A1575*12/VLOOKUP($B$12,Data!$A$2:$B$8,2,0)),IF(VLOOKUP($B$12,Data!$A$2:$B$8,2,0)=52,B1574+7,B1574+14)))</f>
        <v>#VALUE!</v>
      </c>
      <c r="C1575" s="0" t="e">
        <f aca="false">IF(A1575="","",F1574*($B$10/VLOOKUP($B$12,Data!$A$2:$B$8,2,0)))</f>
        <v>#VALUE!</v>
      </c>
      <c r="D1575" s="0" t="e">
        <f aca="false">IF(A1575="","",IF(F1574&lt;$F$9,F1574,$F$9-C1575))</f>
        <v>#VALUE!</v>
      </c>
      <c r="E1575" s="20" t="e">
        <f aca="false">IF(D1575&gt;=F1574,"",IF(A1575="","",IF($D$9&gt;0,$D$9,0)+IF(AND(DATE(YEAR(B1575),MONTH($D$11),DAY($D$11))&gt;B1574,DATE(YEAR(B1575),MONTH($D$11),DAY($D$11))&lt;=B1575),$D$10,0)+IF(AND($D$13&gt;B1574,$D$13&lt;=B1575),$D$12,0)))</f>
        <v>#VALUE!</v>
      </c>
      <c r="F1575" s="0" t="e">
        <f aca="false">IF(A1575="","",F1574-D1575-E1575)</f>
        <v>#VALUE!</v>
      </c>
    </row>
    <row r="1576" customFormat="false" ht="12.85" hidden="false" customHeight="false" outlineLevel="0" collapsed="false">
      <c r="A1576" s="0" t="e">
        <f aca="false">IF(AND(A1575&lt;$F$12,F1575&gt;0),A1575+1,"")</f>
        <v>#VALUE!</v>
      </c>
      <c r="B1576" s="19" t="e">
        <f aca="false">IF(A1576="","",IF(VLOOKUP($B$12,Data!$A$2:$B$8,2,0)&lt;13,EDATE($B$16,A1576*12/VLOOKUP($B$12,Data!$A$2:$B$8,2,0)),IF(VLOOKUP($B$12,Data!$A$2:$B$8,2,0)=52,B1575+7,B1575+14)))</f>
        <v>#VALUE!</v>
      </c>
      <c r="C1576" s="0" t="e">
        <f aca="false">IF(A1576="","",F1575*($B$10/VLOOKUP($B$12,Data!$A$2:$B$8,2,0)))</f>
        <v>#VALUE!</v>
      </c>
      <c r="D1576" s="0" t="e">
        <f aca="false">IF(A1576="","",IF(F1575&lt;$F$9,F1575,$F$9-C1576))</f>
        <v>#VALUE!</v>
      </c>
      <c r="E1576" s="20" t="e">
        <f aca="false">IF(D1576&gt;=F1575,"",IF(A1576="","",IF($D$9&gt;0,$D$9,0)+IF(AND(DATE(YEAR(B1576),MONTH($D$11),DAY($D$11))&gt;B1575,DATE(YEAR(B1576),MONTH($D$11),DAY($D$11))&lt;=B1576),$D$10,0)+IF(AND($D$13&gt;B1575,$D$13&lt;=B1576),$D$12,0)))</f>
        <v>#VALUE!</v>
      </c>
      <c r="F1576" s="0" t="e">
        <f aca="false">IF(A1576="","",F1575-D1576-E1576)</f>
        <v>#VALUE!</v>
      </c>
    </row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</sheetData>
  <mergeCells count="16">
    <mergeCell ref="A1:F1"/>
    <mergeCell ref="A2:F4"/>
    <mergeCell ref="A5:F5"/>
    <mergeCell ref="A6:F6"/>
    <mergeCell ref="C7:D8"/>
    <mergeCell ref="E7:F8"/>
    <mergeCell ref="E9:E10"/>
    <mergeCell ref="F9:F10"/>
    <mergeCell ref="E12:E13"/>
    <mergeCell ref="F12:F13"/>
    <mergeCell ref="A14:A15"/>
    <mergeCell ref="B14:B15"/>
    <mergeCell ref="C14:C15"/>
    <mergeCell ref="D14:D15"/>
    <mergeCell ref="E14:E15"/>
    <mergeCell ref="F14:F15"/>
  </mergeCells>
  <dataValidations count="1">
    <dataValidation allowBlank="false" operator="equal" showDropDown="false" showErrorMessage="false" showInputMessage="false" sqref="B12" type="list">
      <formula1>Data!$A$2:$A$8</formula1>
      <formula2>0</formula2>
    </dataValidation>
  </dataValidations>
  <hyperlinks>
    <hyperlink ref="A5" r:id="rId1" display="www.payoff-calculator.info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2.9"/>
    <col collapsed="false" customWidth="false" hidden="false" outlineLevel="0" max="2" min="2" style="0" width="11.57"/>
    <col collapsed="false" customWidth="false" hidden="false" outlineLevel="0" max="1025" min="3" style="0" width="11.52"/>
  </cols>
  <sheetData>
    <row r="1" customFormat="false" ht="12.85" hidden="false" customHeight="false" outlineLevel="0" collapsed="false">
      <c r="A1" s="0" t="s">
        <v>24</v>
      </c>
    </row>
    <row r="2" customFormat="false" ht="12.85" hidden="false" customHeight="false" outlineLevel="0" collapsed="false">
      <c r="A2" s="0" t="s">
        <v>25</v>
      </c>
      <c r="B2" s="0" t="n">
        <v>52</v>
      </c>
    </row>
    <row r="3" customFormat="false" ht="12.85" hidden="false" customHeight="false" outlineLevel="0" collapsed="false">
      <c r="A3" s="0" t="s">
        <v>26</v>
      </c>
      <c r="B3" s="0" t="n">
        <v>36</v>
      </c>
    </row>
    <row r="4" customFormat="false" ht="12.85" hidden="false" customHeight="false" outlineLevel="0" collapsed="false">
      <c r="A4" s="0" t="s">
        <v>14</v>
      </c>
      <c r="B4" s="0" t="n">
        <v>12</v>
      </c>
    </row>
    <row r="5" customFormat="false" ht="12.85" hidden="false" customHeight="false" outlineLevel="0" collapsed="false">
      <c r="A5" s="0" t="s">
        <v>27</v>
      </c>
      <c r="B5" s="0" t="n">
        <v>6</v>
      </c>
    </row>
    <row r="6" customFormat="false" ht="12.85" hidden="false" customHeight="false" outlineLevel="0" collapsed="false">
      <c r="A6" s="0" t="s">
        <v>28</v>
      </c>
      <c r="B6" s="0" t="n">
        <v>3</v>
      </c>
    </row>
    <row r="7" customFormat="false" ht="12.85" hidden="false" customHeight="false" outlineLevel="0" collapsed="false">
      <c r="A7" s="0" t="s">
        <v>29</v>
      </c>
      <c r="B7" s="0" t="n">
        <v>2</v>
      </c>
    </row>
    <row r="8" customFormat="false" ht="12.85" hidden="false" customHeight="false" outlineLevel="0" collapsed="false">
      <c r="A8" s="0" t="s">
        <v>30</v>
      </c>
      <c r="B8" s="0" t="n">
        <v>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2023-09-04T09:18:57Z</dcterms:created>
  <dc:creator/>
  <dc:description>This &lt;a href="http://www.payoff-calculator.info/"&gt;Payoff Calculator&lt;/a&gt; template is suitable to be used as a &lt;a href="http://www.payoff-calculator.info/loan"&gt;Loan Payoff Calculator&lt;/a&gt;, &lt;a href="http://www.payoff-calculator.info/mortgage"&gt;Mortgage Payoff Calculator&lt;/a&gt; or &lt;a href="http://www.payoff-calculator.info/car"&gt;Car Payoff Calculator&lt;/a&gt;. For every calculation an amortization table is generated and can handle extra periodic, annually recurring or one-off lums sum payments.</dc:description>
  <cp:keywords>payoff calculator loan payoff calculator mortgage payoff calculator car payoff calculator</cp:keywords>
  <dc:language>en-US</dc:language>
  <cp:lastModifiedBy/>
  <cp:revision>1</cp:revision>
  <dc:subject>OpenOffice Payoff Calculator</dc:subject>
  <dc:title>Payoff Calculator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  <property fmtid="{D5CDD505-2E9C-101B-9397-08002B2CF9AE}" pid="3" name="URL">
    <vt:lpwstr>&lt;a href="http://www.payoff-calculator.info/"&gt;Payoff Calculator&lt;/a&gt;</vt:lpwstr>
  </property>
</Properties>
</file>